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010 上水道\"/>
    </mc:Choice>
  </mc:AlternateContent>
  <workbookProtection workbookAlgorithmName="SHA-512" workbookHashValue="34cTpnzmPzPL8FUIoFNEQTlkZLsOoAaYuHgFRFFwhCVkasmhduvVOVTm4Ag8CWh/eZBzIcdeBYwwtvxACFPRoQ==" workbookSaltValue="ANVCQnKfHyX6JwITLgfUBA==" workbookSpinCount="100000" lockStructure="1"/>
  <bookViews>
    <workbookView xWindow="0" yWindow="0" windowWidth="20400" windowHeight="678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<sst xmlns="http://schemas.openxmlformats.org/spreadsheetml/2006/main" count="231" uniqueCount="112">
  <si>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</si>
  <si>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</si>
  <si>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</si>
  <si>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</si>
  <si>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</si>
  <si>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</si>
  <si>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</si>
  <si>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</si>
  <si>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</si>
  <si>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</si>
  <si>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</si>
  <si>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</si>
  <si>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</si>
  <si>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</si>
  <si>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</si>
  <si>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</si>
  <si>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</si>
  <si>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</si>
  <si>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</si>
  <si>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</si>
  <si>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</si>
  <si>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</si>
  <si>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</si>
  <si>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</si>
  <si>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</si>
  <si>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</si>
  <si>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</si>
  <si>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</si>
  <si>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</si>
  <si>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</si>
  <si>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</si>
  <si>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</si>
  <si>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</si>
  <si>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</si>
  <si>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</si>
  <si>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</si>
  <si>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</si>
  <si>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</si>
  <si>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</si>
  <si>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</si>
  <si>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</si>
  <si>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</si>
  <si>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</si>
  <si>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</si>
  <si>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</si>
  <si>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</si>
  <si>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</si>
  <si>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</si>
  <si>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</si>
  <si>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</si>
  <si>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</si>
  <si>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</si>
  <si>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</si>
  <si>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</si>
  <si>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</si>
  <si>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</si>
  <si>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</si>
  <si>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</si>
  <si>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</si>
  <si>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</si>
  <si>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</si>
  <si>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</si>
  <si>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</si>
  <si>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</si>
  <si>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</si>
  <si>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</si>
  <si>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</si>
  <si>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</si>
  <si>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</si>
  <si>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</si>
  <si>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</si>
  <si>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</si>
  <si>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</si>
  <si>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</si>
  <si>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</si>
  <si>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</si>
  <si>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</si>
  <si>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</si>
  <si>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</si>
  <si>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</si>
  <si>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</si>
  <si>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</si>
  <si>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</si>
  <si>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</si>
  <si>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</si>
  <si>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</si>
  <si>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</si>
  <si>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</si>
  <si>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</si>
  <si>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</si>
  <si>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</si>
  <si>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</si>
  <si>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峡北地域広域水道企業団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</si>
  <si>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</si>
  <si>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</si>
  <si>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</si>
  <si>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</si>
  <si>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</si>
  <si>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</si>
  <si>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</si>
  <si>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</si>
  <si>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</si>
  <si>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</si>
  <si>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</si>
  <si>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</si>
  <si>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</si>
  <si>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</si>
  <si>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</si>
  <si>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</si>
  <si>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現在のところ、各指標が示すとおり概ね健全な経営状態であるといえる。しかし、給水原価については、横ばいであるため、更なる費用の削減を検討していく必要がある。
　更新計画に基づき耐用年数を超過した機械･設備等の更新を計画的に実施しているが、今後の管路･施設等の大規模な更新事業に備え、財源を確保していく必要がある。
　こうした中、経営戦略の策定を行い、健全な事業運営に努めていく。</t>
    <phoneticPr fontId="4"/>
  </si>
  <si>
    <t>　有形固定資産減価償却率は、耐用年数に達した機械設備等の更新を計画に基づき行っており、類似団体平均値と比較すると低い数値となっているが、類似団体と同様に施設の老朽化は進んでいる。
　管路については、法定耐用年数（40年）に達していない状況であり、特別な事情（県道・市道の改良工事に伴う場合など。）に基づく場合の他は、管路の更新は行っていない。
　今年度については県道の改良工事・漏水復旧工事に伴い管路更新を行った。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タイヨウ</t>
    </rPh>
    <rPh sb="16" eb="18">
      <t>ネンスウ</t>
    </rPh>
    <rPh sb="19" eb="20">
      <t>タッ</t>
    </rPh>
    <rPh sb="22" eb="24">
      <t>キカイ</t>
    </rPh>
    <rPh sb="24" eb="26">
      <t>セツビ</t>
    </rPh>
    <rPh sb="26" eb="27">
      <t>トウ</t>
    </rPh>
    <rPh sb="28" eb="30">
      <t>コウシン</t>
    </rPh>
    <rPh sb="31" eb="33">
      <t>ケイカク</t>
    </rPh>
    <rPh sb="34" eb="35">
      <t>モト</t>
    </rPh>
    <rPh sb="37" eb="38">
      <t>オコナ</t>
    </rPh>
    <rPh sb="43" eb="50">
      <t>ルイジダンタイヘイキンチ</t>
    </rPh>
    <rPh sb="51" eb="53">
      <t>ヒカク</t>
    </rPh>
    <rPh sb="56" eb="57">
      <t>ヒク</t>
    </rPh>
    <rPh sb="58" eb="60">
      <t>スウチ</t>
    </rPh>
    <rPh sb="68" eb="70">
      <t>ルイジ</t>
    </rPh>
    <rPh sb="70" eb="72">
      <t>ダンタイ</t>
    </rPh>
    <rPh sb="73" eb="75">
      <t>ドウヨウ</t>
    </rPh>
    <rPh sb="76" eb="78">
      <t>シセツ</t>
    </rPh>
    <rPh sb="79" eb="82">
      <t>ロウキュウカ</t>
    </rPh>
    <rPh sb="83" eb="84">
      <t>スス</t>
    </rPh>
    <rPh sb="149" eb="150">
      <t>モト</t>
    </rPh>
    <rPh sb="152" eb="154">
      <t>バアイ</t>
    </rPh>
    <rPh sb="155" eb="156">
      <t>ホカ</t>
    </rPh>
    <rPh sb="158" eb="160">
      <t>カンロ</t>
    </rPh>
    <rPh sb="161" eb="163">
      <t>コウシン</t>
    </rPh>
    <rPh sb="164" eb="165">
      <t>オコナ</t>
    </rPh>
    <rPh sb="173" eb="176">
      <t>コンネンド</t>
    </rPh>
    <rPh sb="181" eb="183">
      <t>ケンドウ</t>
    </rPh>
    <rPh sb="184" eb="186">
      <t>カイリョウ</t>
    </rPh>
    <rPh sb="186" eb="188">
      <t>コウジ</t>
    </rPh>
    <rPh sb="189" eb="191">
      <t>ロウスイ</t>
    </rPh>
    <rPh sb="191" eb="193">
      <t>フッキュウ</t>
    </rPh>
    <rPh sb="193" eb="195">
      <t>コウジ</t>
    </rPh>
    <rPh sb="196" eb="197">
      <t>トモナ</t>
    </rPh>
    <rPh sb="198" eb="200">
      <t>カンロ</t>
    </rPh>
    <rPh sb="200" eb="202">
      <t>コウシン</t>
    </rPh>
    <rPh sb="203" eb="204">
      <t>オコナ</t>
    </rPh>
    <phoneticPr fontId="4"/>
  </si>
  <si>
    <t>　経常収支比率は100％を超え、類似団体平均値を上回っており、黒字経営を維持している。R元年度は20年経過した設備の減価償却が終了し費用が減少したため、前年より数値が高くなっている。
　流動比率は、更新工事等の未払金が多かったため前年度より減少したが、類似団体平均値と比較しても高い数値であり、短期的な債務に対する支払能力は十分である。
　企業債残高対給水収支比率は、新たな企業債の借入がないこともあり、類似団体平均値と同様に減少している。
　料金回収率は、100％を上回っており、類似団体平均値と比較しても高い数値であり、経営に必要な経費を料金で補うことができる経営状態である。
　給水原価は、類似団体平均値を上回っている状態が続いており、健全な経営を維持していくためにも、更なる経費の削減の検討が必要である。
　施設利用率は、類似団体平均値と比較しても高い数値を維持しており、施設の規模については概ね適正な規模である。
　有収率は100％である。　　　　　　　　　　</t>
    <rPh sb="24" eb="26">
      <t>ウワマワ</t>
    </rPh>
    <rPh sb="44" eb="46">
      <t>ガンネン</t>
    </rPh>
    <rPh sb="50" eb="51">
      <t>ネン</t>
    </rPh>
    <rPh sb="51" eb="53">
      <t>ケイカ</t>
    </rPh>
    <rPh sb="55" eb="57">
      <t>セツビ</t>
    </rPh>
    <rPh sb="58" eb="60">
      <t>ゲンカ</t>
    </rPh>
    <rPh sb="60" eb="62">
      <t>ショウキャク</t>
    </rPh>
    <rPh sb="63" eb="65">
      <t>シュウリョウ</t>
    </rPh>
    <rPh sb="66" eb="68">
      <t>ヒヨウ</t>
    </rPh>
    <rPh sb="69" eb="71">
      <t>ゲンショウ</t>
    </rPh>
    <rPh sb="83" eb="84">
      <t>タカ</t>
    </rPh>
    <rPh sb="99" eb="101">
      <t>コウシン</t>
    </rPh>
    <rPh sb="101" eb="103">
      <t>コウジ</t>
    </rPh>
    <rPh sb="103" eb="104">
      <t>トウ</t>
    </rPh>
    <rPh sb="105" eb="108">
      <t>ミバライキン</t>
    </rPh>
    <rPh sb="109" eb="110">
      <t>オオ</t>
    </rPh>
    <rPh sb="115" eb="116">
      <t>マエ</t>
    </rPh>
    <rPh sb="117" eb="118">
      <t>ド</t>
    </rPh>
    <rPh sb="120" eb="122">
      <t>ゲンショウ</t>
    </rPh>
    <rPh sb="383" eb="385">
      <t>イジ</t>
    </rPh>
    <rPh sb="402" eb="404">
      <t>コウセイ</t>
    </rPh>
    <rPh sb="405" eb="407">
      <t>キボ</t>
    </rPh>
    <rPh sb="407" eb="409">
      <t>ソウスイ</t>
    </rPh>
    <rPh sb="413" eb="415">
      <t>サンテイ</t>
    </rPh>
    <rPh sb="416" eb="41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</si>
</sst>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A-4005-9E4E-DA160EE5B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0.24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A-4005-9E4E-DA160EE5B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78.19</c:v>
                </c:pt>
                <c:pt idx="1">
                  <c:v>78.290000000000006</c:v>
                </c:pt>
                <c:pt idx="2">
                  <c:v>77.42</c:v>
                </c:pt>
                <c:pt idx="3">
                  <c:v>74.45</c:v>
                </c:pt>
                <c:pt idx="4">
                  <c:v>73.83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F-40AB-968E-B08414EB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61.66</c:v>
                </c:pt>
                <c:pt idx="2">
                  <c:v>62.19</c:v>
                </c:pt>
                <c:pt idx="3">
                  <c:v>61.77</c:v>
                </c:pt>
                <c:pt idx="4">
                  <c:v>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F-40AB-968E-B08414EB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B-4663-B070-E804844F6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B-4663-B070-E804844F6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117.67</c:v>
                </c:pt>
                <c:pt idx="1">
                  <c:v>118.64</c:v>
                </c:pt>
                <c:pt idx="2">
                  <c:v>120.38</c:v>
                </c:pt>
                <c:pt idx="3">
                  <c:v>115.07</c:v>
                </c:pt>
                <c:pt idx="4">
                  <c:v>122.04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1-45DF-B5A5-706E00AA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113.33</c:v>
                </c:pt>
                <c:pt idx="1">
                  <c:v>114.05</c:v>
                </c:pt>
                <c:pt idx="2">
                  <c:v>114.26</c:v>
                </c:pt>
                <c:pt idx="3">
                  <c:v>112.98</c:v>
                </c:pt>
                <c:pt idx="4">
                  <c:v>112.91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1-45DF-B5A5-706E00AA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39.200000000000003</c:v>
                </c:pt>
                <c:pt idx="1">
                  <c:v>40.659999999999997</c:v>
                </c:pt>
                <c:pt idx="2">
                  <c:v>42.3</c:v>
                </c:pt>
                <c:pt idx="3">
                  <c:v>44.03</c:v>
                </c:pt>
                <c:pt idx="4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5-4B6F-BDFA-3CA339DA7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53.56</c:v>
                </c:pt>
                <c:pt idx="2">
                  <c:v>54.73</c:v>
                </c:pt>
                <c:pt idx="3">
                  <c:v>55.77</c:v>
                </c:pt>
                <c:pt idx="4">
                  <c:v>56.48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5-4B6F-BDFA-3CA339DA7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511-ACD3-5ECE4B15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19.440000000000001</c:v>
                </c:pt>
                <c:pt idx="2">
                  <c:v>22.46</c:v>
                </c:pt>
                <c:pt idx="3">
                  <c:v>25.84</c:v>
                </c:pt>
                <c:pt idx="4">
                  <c:v>27.61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5-4511-ACD3-5ECE4B15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5-443E-BC89-B2B2E016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17.39</c:v>
                </c:pt>
                <c:pt idx="1">
                  <c:v>12.65</c:v>
                </c:pt>
                <c:pt idx="2">
                  <c:v>10.58</c:v>
                </c:pt>
                <c:pt idx="3">
                  <c:v>10.49</c:v>
                </c:pt>
                <c:pt idx="4">
                  <c:v>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5-443E-BC89-B2B2E016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470.1</c:v>
                </c:pt>
                <c:pt idx="1">
                  <c:v>674.71</c:v>
                </c:pt>
                <c:pt idx="2">
                  <c:v>488.32</c:v>
                </c:pt>
                <c:pt idx="3">
                  <c:v>618.77</c:v>
                </c:pt>
                <c:pt idx="4">
                  <c:v>400.61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A-4120-8BBA-9A317930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212.95</c:v>
                </c:pt>
                <c:pt idx="1">
                  <c:v>224.41</c:v>
                </c:pt>
                <c:pt idx="2">
                  <c:v>243.44</c:v>
                </c:pt>
                <c:pt idx="3">
                  <c:v>258.49</c:v>
                </c:pt>
                <c:pt idx="4">
                  <c:v>271.10000000000002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A-4120-8BBA-9A317930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136.30000000000001</c:v>
                </c:pt>
                <c:pt idx="1">
                  <c:v>118.75</c:v>
                </c:pt>
                <c:pt idx="2">
                  <c:v>105.17</c:v>
                </c:pt>
                <c:pt idx="3">
                  <c:v>90.29</c:v>
                </c:pt>
                <c:pt idx="4">
                  <c:v>76.75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9-4D77-AD13-1B0E9740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333.48</c:v>
                </c:pt>
                <c:pt idx="1">
                  <c:v>320.31</c:v>
                </c:pt>
                <c:pt idx="2">
                  <c:v>303.26</c:v>
                </c:pt>
                <c:pt idx="3">
                  <c:v>290.31</c:v>
                </c:pt>
                <c:pt idx="4">
                  <c:v>272.95999999999998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9-4D77-AD13-1B0E9740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123.85</c:v>
                </c:pt>
                <c:pt idx="1">
                  <c:v>125.63</c:v>
                </c:pt>
                <c:pt idx="2">
                  <c:v>127.53</c:v>
                </c:pt>
                <c:pt idx="3">
                  <c:v>120.56</c:v>
                </c:pt>
                <c:pt idx="4">
                  <c:v>126.19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5-4463-9CF5-2BFD13F5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112.81</c:v>
                </c:pt>
                <c:pt idx="1">
                  <c:v>113.88</c:v>
                </c:pt>
                <c:pt idx="2">
                  <c:v>114.14</c:v>
                </c:pt>
                <c:pt idx="3">
                  <c:v>112.83</c:v>
                </c:pt>
                <c:pt idx="4">
                  <c:v>112.84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463-9CF5-2BFD13F5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103.27</c:v>
                </c:pt>
                <c:pt idx="1">
                  <c:v>101.67</c:v>
                </c:pt>
                <c:pt idx="2">
                  <c:v>99.25</c:v>
                </c:pt>
                <c:pt idx="3">
                  <c:v>109.18</c:v>
                </c:pt>
                <c:pt idx="4">
                  <c:v>105.18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2-45F8-9ACC-2A690DC3C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74.02</c:v>
                </c:pt>
                <c:pt idx="2">
                  <c:v>73.03</c:v>
                </c:pt>
                <c:pt idx="3">
                  <c:v>73.86</c:v>
                </c:pt>
                <c:pt idx="4">
                  <c:v>73.849999999999994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2-45F8-9ACC-2A690DC3C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BD1" zoomScaleNormal="100" workbookViewId="0">
      <selection activeCell="CL17" sqref="CL1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山梨県　峡北地域広域水道企業団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その他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94.18</v>
      </c>
      <c r="J10" s="53"/>
      <c r="K10" s="53"/>
      <c r="L10" s="53"/>
      <c r="M10" s="53"/>
      <c r="N10" s="53"/>
      <c r="O10" s="64"/>
      <c r="P10" s="54">
        <f>データ!$P$6</f>
        <v>38.76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58573</v>
      </c>
      <c r="AM10" s="61"/>
      <c r="AN10" s="61"/>
      <c r="AO10" s="61"/>
      <c r="AP10" s="61"/>
      <c r="AQ10" s="61"/>
      <c r="AR10" s="61"/>
      <c r="AS10" s="61"/>
      <c r="AT10" s="52">
        <f>データ!$V$6</f>
        <v>567.9</v>
      </c>
      <c r="AU10" s="53"/>
      <c r="AV10" s="53"/>
      <c r="AW10" s="53"/>
      <c r="AX10" s="53"/>
      <c r="AY10" s="53"/>
      <c r="AZ10" s="53"/>
      <c r="BA10" s="53"/>
      <c r="BB10" s="54">
        <f>データ!$W$6</f>
        <v>103.14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95" t="s">
        <v>111</v>
      </c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7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95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7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95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7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95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7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95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7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95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7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95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7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95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7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95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7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95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7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95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7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95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7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95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7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95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7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95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7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95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7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95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7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95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7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95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7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95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7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95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7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95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7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95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7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95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7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95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7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95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7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95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7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95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7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95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7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109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【112.91】</v>
      </c>
      <c r="F85" s="27" t="str">
        <f>データ!AS6</f>
        <v>【9.92】</v>
      </c>
      <c r="G85" s="27" t="str">
        <f>データ!BD6</f>
        <v>【271.10】</v>
      </c>
      <c r="H85" s="27" t="str">
        <f>データ!BO6</f>
        <v>【272.96】</v>
      </c>
      <c r="I85" s="27" t="str">
        <f>データ!BZ6</f>
        <v>【112.84】</v>
      </c>
      <c r="J85" s="27" t="str">
        <f>データ!CK6</f>
        <v>【73.85】</v>
      </c>
      <c r="K85" s="27" t="str">
        <f>データ!CV6</f>
        <v>【61.69】</v>
      </c>
      <c r="L85" s="27" t="str">
        <f>データ!DG6</f>
        <v>【100.00】</v>
      </c>
      <c r="M85" s="27" t="str">
        <f>データ!DR6</f>
        <v>【56.48】</v>
      </c>
      <c r="N85" s="27" t="str">
        <f>データ!EC6</f>
        <v>【27.61】</v>
      </c>
      <c r="O85" s="27" t="str">
        <f>データ!EN6</f>
        <v>【0.20】</v>
      </c>
    </row>
  </sheetData>
  <sheetProtection algorithmName="SHA-512" hashValue="T5NTXDwVAhS2JnfMs2yduRFl0/HnZdo0RrSojs/SXaYGQi3FHp0/u2iHULMtbGTYBY4quvBAVjSyUbD5IeYHYg==" saltValue="5aMSKv6FvKM+xVTda6U3k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2">
      <c r="A6" s="29" t="s">
        <v>91</v>
      </c>
      <c r="B6" s="34">
        <f>B7</f>
        <v>2019</v>
      </c>
      <c r="C6" s="34">
        <f t="shared" ref="C6:W6" si="3">C7</f>
        <v>199290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山梨県　峡北地域広域水道企業団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94.18</v>
      </c>
      <c r="P6" s="35">
        <f t="shared" si="3"/>
        <v>38.76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58573</v>
      </c>
      <c r="V6" s="35">
        <f t="shared" si="3"/>
        <v>567.9</v>
      </c>
      <c r="W6" s="35">
        <f t="shared" si="3"/>
        <v>103.14</v>
      </c>
      <c r="X6" s="36">
        <f>IF(X7="",NA(),X7)</f>
        <v>117.67</v>
      </c>
      <c r="Y6" s="36">
        <f t="shared" ref="Y6:AG6" si="4">IF(Y7="",NA(),Y7)</f>
        <v>118.64</v>
      </c>
      <c r="Z6" s="36">
        <f t="shared" si="4"/>
        <v>120.38</v>
      </c>
      <c r="AA6" s="36">
        <f t="shared" si="4"/>
        <v>115.07</v>
      </c>
      <c r="AB6" s="36">
        <f t="shared" si="4"/>
        <v>122.04</v>
      </c>
      <c r="AC6" s="36">
        <f t="shared" si="4"/>
        <v>113.33</v>
      </c>
      <c r="AD6" s="36">
        <f t="shared" si="4"/>
        <v>114.05</v>
      </c>
      <c r="AE6" s="36">
        <f t="shared" si="4"/>
        <v>114.26</v>
      </c>
      <c r="AF6" s="36">
        <f t="shared" si="4"/>
        <v>112.98</v>
      </c>
      <c r="AG6" s="36">
        <f t="shared" si="4"/>
        <v>112.91</v>
      </c>
      <c r="AH6" s="35" t="str">
        <f>IF(AH7="","",IF(AH7="-","【-】","【"&amp;SUBSTITUTE(TEXT(AH7,"#,##0.00"),"-","△")&amp;"】"))</f>
        <v>【112.91】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17.39</v>
      </c>
      <c r="AO6" s="36">
        <f t="shared" si="5"/>
        <v>12.65</v>
      </c>
      <c r="AP6" s="36">
        <f t="shared" si="5"/>
        <v>10.58</v>
      </c>
      <c r="AQ6" s="36">
        <f t="shared" si="5"/>
        <v>10.49</v>
      </c>
      <c r="AR6" s="36">
        <f t="shared" si="5"/>
        <v>9.92</v>
      </c>
      <c r="AS6" s="35" t="str">
        <f>IF(AS7="","",IF(AS7="-","【-】","【"&amp;SUBSTITUTE(TEXT(AS7,"#,##0.00"),"-","△")&amp;"】"))</f>
        <v>【9.92】</v>
      </c>
      <c r="AT6" s="36">
        <f>IF(AT7="",NA(),AT7)</f>
        <v>470.1</v>
      </c>
      <c r="AU6" s="36">
        <f t="shared" ref="AU6:BC6" si="6">IF(AU7="",NA(),AU7)</f>
        <v>674.71</v>
      </c>
      <c r="AV6" s="36">
        <f t="shared" si="6"/>
        <v>488.32</v>
      </c>
      <c r="AW6" s="36">
        <f t="shared" si="6"/>
        <v>618.77</v>
      </c>
      <c r="AX6" s="36">
        <f t="shared" si="6"/>
        <v>400.61</v>
      </c>
      <c r="AY6" s="36">
        <f t="shared" si="6"/>
        <v>212.95</v>
      </c>
      <c r="AZ6" s="36">
        <f t="shared" si="6"/>
        <v>224.41</v>
      </c>
      <c r="BA6" s="36">
        <f t="shared" si="6"/>
        <v>243.44</v>
      </c>
      <c r="BB6" s="36">
        <f t="shared" si="6"/>
        <v>258.49</v>
      </c>
      <c r="BC6" s="36">
        <f t="shared" si="6"/>
        <v>271.10000000000002</v>
      </c>
      <c r="BD6" s="35" t="str">
        <f>IF(BD7="","",IF(BD7="-","【-】","【"&amp;SUBSTITUTE(TEXT(BD7,"#,##0.00"),"-","△")&amp;"】"))</f>
        <v>【271.10】</v>
      </c>
      <c r="BE6" s="36">
        <f>IF(BE7="",NA(),BE7)</f>
        <v>136.30000000000001</v>
      </c>
      <c r="BF6" s="36">
        <f t="shared" ref="BF6:BN6" si="7">IF(BF7="",NA(),BF7)</f>
        <v>118.75</v>
      </c>
      <c r="BG6" s="36">
        <f t="shared" si="7"/>
        <v>105.17</v>
      </c>
      <c r="BH6" s="36">
        <f t="shared" si="7"/>
        <v>90.29</v>
      </c>
      <c r="BI6" s="36">
        <f t="shared" si="7"/>
        <v>76.75</v>
      </c>
      <c r="BJ6" s="36">
        <f t="shared" si="7"/>
        <v>333.48</v>
      </c>
      <c r="BK6" s="36">
        <f t="shared" si="7"/>
        <v>320.31</v>
      </c>
      <c r="BL6" s="36">
        <f t="shared" si="7"/>
        <v>303.26</v>
      </c>
      <c r="BM6" s="36">
        <f t="shared" si="7"/>
        <v>290.31</v>
      </c>
      <c r="BN6" s="36">
        <f t="shared" si="7"/>
        <v>272.95999999999998</v>
      </c>
      <c r="BO6" s="35" t="str">
        <f>IF(BO7="","",IF(BO7="-","【-】","【"&amp;SUBSTITUTE(TEXT(BO7,"#,##0.00"),"-","△")&amp;"】"))</f>
        <v>【272.96】</v>
      </c>
      <c r="BP6" s="36">
        <f>IF(BP7="",NA(),BP7)</f>
        <v>123.85</v>
      </c>
      <c r="BQ6" s="36">
        <f t="shared" ref="BQ6:BY6" si="8">IF(BQ7="",NA(),BQ7)</f>
        <v>125.63</v>
      </c>
      <c r="BR6" s="36">
        <f t="shared" si="8"/>
        <v>127.53</v>
      </c>
      <c r="BS6" s="36">
        <f t="shared" si="8"/>
        <v>120.56</v>
      </c>
      <c r="BT6" s="36">
        <f t="shared" si="8"/>
        <v>126.19</v>
      </c>
      <c r="BU6" s="36">
        <f t="shared" si="8"/>
        <v>112.81</v>
      </c>
      <c r="BV6" s="36">
        <f t="shared" si="8"/>
        <v>113.88</v>
      </c>
      <c r="BW6" s="36">
        <f t="shared" si="8"/>
        <v>114.14</v>
      </c>
      <c r="BX6" s="36">
        <f t="shared" si="8"/>
        <v>112.83</v>
      </c>
      <c r="BY6" s="36">
        <f t="shared" si="8"/>
        <v>112.84</v>
      </c>
      <c r="BZ6" s="35" t="str">
        <f>IF(BZ7="","",IF(BZ7="-","【-】","【"&amp;SUBSTITUTE(TEXT(BZ7,"#,##0.00"),"-","△")&amp;"】"))</f>
        <v>【112.84】</v>
      </c>
      <c r="CA6" s="36">
        <f>IF(CA7="",NA(),CA7)</f>
        <v>103.27</v>
      </c>
      <c r="CB6" s="36">
        <f t="shared" ref="CB6:CJ6" si="9">IF(CB7="",NA(),CB7)</f>
        <v>101.67</v>
      </c>
      <c r="CC6" s="36">
        <f t="shared" si="9"/>
        <v>99.25</v>
      </c>
      <c r="CD6" s="36">
        <f t="shared" si="9"/>
        <v>109.18</v>
      </c>
      <c r="CE6" s="36">
        <f t="shared" si="9"/>
        <v>105.18</v>
      </c>
      <c r="CF6" s="36">
        <f t="shared" si="9"/>
        <v>75.3</v>
      </c>
      <c r="CG6" s="36">
        <f t="shared" si="9"/>
        <v>74.02</v>
      </c>
      <c r="CH6" s="36">
        <f t="shared" si="9"/>
        <v>73.03</v>
      </c>
      <c r="CI6" s="36">
        <f t="shared" si="9"/>
        <v>73.86</v>
      </c>
      <c r="CJ6" s="36">
        <f t="shared" si="9"/>
        <v>73.849999999999994</v>
      </c>
      <c r="CK6" s="35" t="str">
        <f>IF(CK7="","",IF(CK7="-","【-】","【"&amp;SUBSTITUTE(TEXT(CK7,"#,##0.00"),"-","△")&amp;"】"))</f>
        <v>【73.85】</v>
      </c>
      <c r="CL6" s="36">
        <f>IF(CL7="",NA(),CL7)</f>
        <v>78.19</v>
      </c>
      <c r="CM6" s="36">
        <f t="shared" ref="CM6:CU6" si="10">IF(CM7="",NA(),CM7)</f>
        <v>78.290000000000006</v>
      </c>
      <c r="CN6" s="36">
        <f t="shared" si="10"/>
        <v>77.42</v>
      </c>
      <c r="CO6" s="36">
        <f t="shared" si="10"/>
        <v>74.45</v>
      </c>
      <c r="CP6" s="36">
        <f t="shared" si="10"/>
        <v>73.83</v>
      </c>
      <c r="CQ6" s="36">
        <f t="shared" si="10"/>
        <v>61.82</v>
      </c>
      <c r="CR6" s="36">
        <f t="shared" si="10"/>
        <v>61.66</v>
      </c>
      <c r="CS6" s="36">
        <f t="shared" si="10"/>
        <v>62.19</v>
      </c>
      <c r="CT6" s="36">
        <f t="shared" si="10"/>
        <v>61.77</v>
      </c>
      <c r="CU6" s="36">
        <f t="shared" si="10"/>
        <v>61.69</v>
      </c>
      <c r="CV6" s="35" t="str">
        <f>IF(CV7="","",IF(CV7="-","【-】","【"&amp;SUBSTITUTE(TEXT(CV7,"#,##0.00"),"-","△")&amp;"】"))</f>
        <v>【61.69】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100.03</v>
      </c>
      <c r="DC6" s="36">
        <f t="shared" si="11"/>
        <v>100.05</v>
      </c>
      <c r="DD6" s="36">
        <f t="shared" si="11"/>
        <v>100.05</v>
      </c>
      <c r="DE6" s="36">
        <f t="shared" si="11"/>
        <v>100.08</v>
      </c>
      <c r="DF6" s="36">
        <f t="shared" si="11"/>
        <v>100</v>
      </c>
      <c r="DG6" s="35" t="str">
        <f>IF(DG7="","",IF(DG7="-","【-】","【"&amp;SUBSTITUTE(TEXT(DG7,"#,##0.00"),"-","△")&amp;"】"))</f>
        <v>【100.00】</v>
      </c>
      <c r="DH6" s="36">
        <f>IF(DH7="",NA(),DH7)</f>
        <v>39.200000000000003</v>
      </c>
      <c r="DI6" s="36">
        <f t="shared" ref="DI6:DQ6" si="12">IF(DI7="",NA(),DI7)</f>
        <v>40.659999999999997</v>
      </c>
      <c r="DJ6" s="36">
        <f t="shared" si="12"/>
        <v>42.3</v>
      </c>
      <c r="DK6" s="36">
        <f t="shared" si="12"/>
        <v>44.03</v>
      </c>
      <c r="DL6" s="36">
        <f t="shared" si="12"/>
        <v>44.8</v>
      </c>
      <c r="DM6" s="36">
        <f t="shared" si="12"/>
        <v>52.4</v>
      </c>
      <c r="DN6" s="36">
        <f t="shared" si="12"/>
        <v>53.56</v>
      </c>
      <c r="DO6" s="36">
        <f t="shared" si="12"/>
        <v>54.73</v>
      </c>
      <c r="DP6" s="36">
        <f t="shared" si="12"/>
        <v>55.77</v>
      </c>
      <c r="DQ6" s="36">
        <f t="shared" si="12"/>
        <v>56.48</v>
      </c>
      <c r="DR6" s="35" t="str">
        <f>IF(DR7="","",IF(DR7="-","【-】","【"&amp;SUBSTITUTE(TEXT(DR7,"#,##0.00"),"-","△")&amp;"】"))</f>
        <v>【56.48】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18.05</v>
      </c>
      <c r="DY6" s="36">
        <f t="shared" si="13"/>
        <v>19.440000000000001</v>
      </c>
      <c r="DZ6" s="36">
        <f t="shared" si="13"/>
        <v>22.46</v>
      </c>
      <c r="EA6" s="36">
        <f t="shared" si="13"/>
        <v>25.84</v>
      </c>
      <c r="EB6" s="36">
        <f t="shared" si="13"/>
        <v>27.61</v>
      </c>
      <c r="EC6" s="35" t="str">
        <f>IF(EC7="","",IF(EC7="-","【-】","【"&amp;SUBSTITUTE(TEXT(EC7,"#,##0.00"),"-","△")&amp;"】"))</f>
        <v>【27.61】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6">
        <f t="shared" si="14"/>
        <v>0.09</v>
      </c>
      <c r="EI6" s="36">
        <f t="shared" si="14"/>
        <v>0.26</v>
      </c>
      <c r="EJ6" s="36">
        <f t="shared" si="14"/>
        <v>0.24</v>
      </c>
      <c r="EK6" s="36">
        <f t="shared" si="14"/>
        <v>0.27</v>
      </c>
      <c r="EL6" s="36">
        <f t="shared" si="14"/>
        <v>0.24</v>
      </c>
      <c r="EM6" s="36">
        <f t="shared" si="14"/>
        <v>0.2</v>
      </c>
      <c r="EN6" s="35" t="str">
        <f>IF(EN7="","",IF(EN7="-","【-】","【"&amp;SUBSTITUTE(TEXT(EN7,"#,##0.00"),"-","△")&amp;"】"))</f>
        <v>【0.20】</v>
      </c>
    </row>
    <row r="7" spans="1:144" s="37" customFormat="1" x14ac:dyDescent="0.2">
      <c r="A7" s="29"/>
      <c r="B7" s="38">
        <v>2019</v>
      </c>
      <c r="C7" s="38">
        <v>199290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94.18</v>
      </c>
      <c r="P7" s="39">
        <v>38.76</v>
      </c>
      <c r="Q7" s="39">
        <v>0</v>
      </c>
      <c r="R7" s="39" t="s">
        <v>98</v>
      </c>
      <c r="S7" s="39" t="s">
        <v>98</v>
      </c>
      <c r="T7" s="39" t="s">
        <v>98</v>
      </c>
      <c r="U7" s="39">
        <v>58573</v>
      </c>
      <c r="V7" s="39">
        <v>567.9</v>
      </c>
      <c r="W7" s="39">
        <v>103.14</v>
      </c>
      <c r="X7" s="39">
        <v>117.67</v>
      </c>
      <c r="Y7" s="39">
        <v>118.64</v>
      </c>
      <c r="Z7" s="39">
        <v>120.38</v>
      </c>
      <c r="AA7" s="39">
        <v>115.07</v>
      </c>
      <c r="AB7" s="39">
        <v>122.04</v>
      </c>
      <c r="AC7" s="39">
        <v>113.33</v>
      </c>
      <c r="AD7" s="39">
        <v>114.05</v>
      </c>
      <c r="AE7" s="39">
        <v>114.26</v>
      </c>
      <c r="AF7" s="39">
        <v>112.98</v>
      </c>
      <c r="AG7" s="39">
        <v>112.91</v>
      </c>
      <c r="AH7" s="39">
        <v>112.91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17.39</v>
      </c>
      <c r="AO7" s="39">
        <v>12.65</v>
      </c>
      <c r="AP7" s="39">
        <v>10.58</v>
      </c>
      <c r="AQ7" s="39">
        <v>10.49</v>
      </c>
      <c r="AR7" s="39">
        <v>9.92</v>
      </c>
      <c r="AS7" s="39">
        <v>9.92</v>
      </c>
      <c r="AT7" s="39">
        <v>470.1</v>
      </c>
      <c r="AU7" s="39">
        <v>674.71</v>
      </c>
      <c r="AV7" s="39">
        <v>488.32</v>
      </c>
      <c r="AW7" s="39">
        <v>618.77</v>
      </c>
      <c r="AX7" s="39">
        <v>400.61</v>
      </c>
      <c r="AY7" s="39">
        <v>212.95</v>
      </c>
      <c r="AZ7" s="39">
        <v>224.41</v>
      </c>
      <c r="BA7" s="39">
        <v>243.44</v>
      </c>
      <c r="BB7" s="39">
        <v>258.49</v>
      </c>
      <c r="BC7" s="39">
        <v>271.10000000000002</v>
      </c>
      <c r="BD7" s="39">
        <v>271.10000000000002</v>
      </c>
      <c r="BE7" s="39">
        <v>136.30000000000001</v>
      </c>
      <c r="BF7" s="39">
        <v>118.75</v>
      </c>
      <c r="BG7" s="39">
        <v>105.17</v>
      </c>
      <c r="BH7" s="39">
        <v>90.29</v>
      </c>
      <c r="BI7" s="39">
        <v>76.75</v>
      </c>
      <c r="BJ7" s="39">
        <v>333.48</v>
      </c>
      <c r="BK7" s="39">
        <v>320.31</v>
      </c>
      <c r="BL7" s="39">
        <v>303.26</v>
      </c>
      <c r="BM7" s="39">
        <v>290.31</v>
      </c>
      <c r="BN7" s="39">
        <v>272.95999999999998</v>
      </c>
      <c r="BO7" s="39">
        <v>272.95999999999998</v>
      </c>
      <c r="BP7" s="39">
        <v>123.85</v>
      </c>
      <c r="BQ7" s="39">
        <v>125.63</v>
      </c>
      <c r="BR7" s="39">
        <v>127.53</v>
      </c>
      <c r="BS7" s="39">
        <v>120.56</v>
      </c>
      <c r="BT7" s="39">
        <v>126.19</v>
      </c>
      <c r="BU7" s="39">
        <v>112.81</v>
      </c>
      <c r="BV7" s="39">
        <v>113.88</v>
      </c>
      <c r="BW7" s="39">
        <v>114.14</v>
      </c>
      <c r="BX7" s="39">
        <v>112.83</v>
      </c>
      <c r="BY7" s="39">
        <v>112.84</v>
      </c>
      <c r="BZ7" s="39">
        <v>112.84</v>
      </c>
      <c r="CA7" s="39">
        <v>103.27</v>
      </c>
      <c r="CB7" s="39">
        <v>101.67</v>
      </c>
      <c r="CC7" s="39">
        <v>99.25</v>
      </c>
      <c r="CD7" s="39">
        <v>109.18</v>
      </c>
      <c r="CE7" s="39">
        <v>105.18</v>
      </c>
      <c r="CF7" s="39">
        <v>75.3</v>
      </c>
      <c r="CG7" s="39">
        <v>74.02</v>
      </c>
      <c r="CH7" s="39">
        <v>73.03</v>
      </c>
      <c r="CI7" s="39">
        <v>73.86</v>
      </c>
      <c r="CJ7" s="39">
        <v>73.849999999999994</v>
      </c>
      <c r="CK7" s="39">
        <v>73.849999999999994</v>
      </c>
      <c r="CL7" s="39">
        <v>78.19</v>
      </c>
      <c r="CM7" s="39">
        <v>78.290000000000006</v>
      </c>
      <c r="CN7" s="39">
        <v>77.42</v>
      </c>
      <c r="CO7" s="39">
        <v>74.45</v>
      </c>
      <c r="CP7" s="39">
        <v>73.83</v>
      </c>
      <c r="CQ7" s="39">
        <v>61.82</v>
      </c>
      <c r="CR7" s="39">
        <v>61.66</v>
      </c>
      <c r="CS7" s="39">
        <v>62.19</v>
      </c>
      <c r="CT7" s="39">
        <v>61.77</v>
      </c>
      <c r="CU7" s="39">
        <v>61.69</v>
      </c>
      <c r="CV7" s="39">
        <v>61.69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100.03</v>
      </c>
      <c r="DC7" s="39">
        <v>100.05</v>
      </c>
      <c r="DD7" s="39">
        <v>100.05</v>
      </c>
      <c r="DE7" s="39">
        <v>100.08</v>
      </c>
      <c r="DF7" s="39">
        <v>100</v>
      </c>
      <c r="DG7" s="39">
        <v>100</v>
      </c>
      <c r="DH7" s="39">
        <v>39.200000000000003</v>
      </c>
      <c r="DI7" s="39">
        <v>40.659999999999997</v>
      </c>
      <c r="DJ7" s="39">
        <v>42.3</v>
      </c>
      <c r="DK7" s="39">
        <v>44.03</v>
      </c>
      <c r="DL7" s="39">
        <v>44.8</v>
      </c>
      <c r="DM7" s="39">
        <v>52.4</v>
      </c>
      <c r="DN7" s="39">
        <v>53.56</v>
      </c>
      <c r="DO7" s="39">
        <v>54.73</v>
      </c>
      <c r="DP7" s="39">
        <v>55.77</v>
      </c>
      <c r="DQ7" s="39">
        <v>56.48</v>
      </c>
      <c r="DR7" s="39">
        <v>56.48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18.05</v>
      </c>
      <c r="DY7" s="39">
        <v>19.440000000000001</v>
      </c>
      <c r="DZ7" s="39">
        <v>22.46</v>
      </c>
      <c r="EA7" s="39">
        <v>25.84</v>
      </c>
      <c r="EB7" s="39">
        <v>27.61</v>
      </c>
      <c r="EC7" s="39">
        <v>27.61</v>
      </c>
      <c r="ED7" s="39">
        <v>0</v>
      </c>
      <c r="EE7" s="39">
        <v>0</v>
      </c>
      <c r="EF7" s="39">
        <v>0</v>
      </c>
      <c r="EG7" s="39">
        <v>0</v>
      </c>
      <c r="EH7" s="39">
        <v>0.09</v>
      </c>
      <c r="EI7" s="39">
        <v>0.26</v>
      </c>
      <c r="EJ7" s="39">
        <v>0.24</v>
      </c>
      <c r="EK7" s="39">
        <v>0.27</v>
      </c>
      <c r="EL7" s="39">
        <v>0.24</v>
      </c>
      <c r="EM7" s="39">
        <v>0.2</v>
      </c>
      <c r="EN7" s="39">
        <v>0.2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2">
      <c r="B13" t="s">
        <v>106</v>
      </c>
      <c r="C13" t="s">
        <v>106</v>
      </c>
      <c r="D13" t="s">
        <v>106</v>
      </c>
      <c r="E13" t="s">
        <v>106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2021-01-13T01:49:05Z</cp:lastPrinted>
  <dcterms:created xsi:type="dcterms:W3CDTF">2020-12-04T02:08:14Z</dcterms:created>
  <dcterms:modified xsi:type="dcterms:W3CDTF">2021-02-24T04:30:32Z</dcterms:modified>
  <cp:category/>
</cp:coreProperties>
</file>