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RDSFR.iad2016.local\Share$\00311812\Desktop\決算統計Hp\経営比較0219\175 農集\"/>
    </mc:Choice>
  </mc:AlternateContent>
  <workbookProtection workbookAlgorithmName="SHA-512" workbookHashValue="DSYpA0Vxzew2Vf88GA1GJTUfskLU5q9iTZkZ0NT5CfsVBp8jQoLxt6QSWN/5Hm76vtnQz74QL5tmWNYB1zHrIA==" workbookSaltValue="iJnWOzpaBuSMz82oBm468w==" workbookSpinCount="100000" lockStructure="1"/>
  <bookViews>
    <workbookView xWindow="0" yWindow="0" windowWidth="15360" windowHeight="7632"/>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AD10" i="4" s="1"/>
  <c r="Q6" i="5"/>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W10" i="4"/>
  <c r="I10" i="4"/>
  <c r="BB8" i="4"/>
  <c r="AL8" i="4"/>
  <c r="P8" i="4"/>
  <c r="I8" i="4"/>
</calcChain>
</file>

<file path=xl/sharedStrings.xml><?xml version="1.0" encoding="utf-8"?>
<sst xmlns="http://schemas.openxmlformats.org/spreadsheetml/2006/main" count="236" uniqueCount="120">
  <si>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</si>
  <si>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</si>
  <si>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</si>
  <si>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</si>
  <si>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</si>
  <si>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</si>
  <si>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</si>
  <si>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</si>
  <si>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</si>
  <si>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</si>
  <si>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</si>
  <si>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</si>
  <si>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</si>
  <si>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</si>
  <si>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</si>
  <si>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</si>
  <si>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</si>
  <si>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</si>
  <si>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</si>
  <si>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</si>
  <si>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</si>
  <si>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</si>
  <si>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</si>
  <si>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</si>
  <si>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</si>
  <si>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</si>
  <si>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</si>
  <si>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</si>
  <si>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</si>
  <si>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</si>
  <si>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</si>
  <si>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</si>
  <si>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</si>
  <si>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</si>
  <si>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</si>
  <si>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</si>
  <si>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</si>
  <si>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</si>
  <si>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</si>
  <si>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</si>
  <si>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</si>
  <si>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</si>
  <si>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</si>
  <si>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</si>
  <si>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</si>
  <si>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</si>
  <si>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</si>
  <si>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</si>
  <si>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</si>
  <si>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</si>
  <si>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</si>
  <si>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</si>
  <si>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</si>
  <si>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</si>
  <si>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</si>
  <si>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</si>
  <si>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</si>
  <si>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</si>
  <si>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</si>
  <si>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</si>
  <si>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</si>
  <si>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</si>
  <si>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</si>
  <si>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</si>
  <si>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</si>
  <si>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</si>
  <si>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</si>
  <si>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</si>
  <si>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</si>
  <si>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</si>
  <si>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</si>
  <si>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</si>
  <si>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</si>
  <si>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</si>
  <si>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</si>
  <si>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</si>
  <si>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</si>
  <si>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</si>
  <si>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</si>
  <si>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</si>
  <si>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</si>
  <si>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</si>
  <si>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</si>
  <si>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</si>
  <si>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</si>
  <si>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</si>
  <si>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</si>
  <si>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</si>
  <si>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</si>
  <si>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</si>
  <si>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</si>
  <si>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</si>
  <si>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</si>
  <si>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</si>
  <si>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</si>
  <si>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</si>
  <si>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</si>
  <si>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</si>
  <si>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小菅村</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</si>
  <si>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</si>
  <si>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</si>
  <si>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</si>
  <si>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</si>
  <si>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</si>
  <si>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</si>
  <si>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</si>
  <si>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</si>
  <si>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</si>
  <si>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</si>
  <si>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</si>
  <si>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</si>
  <si>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</si>
  <si>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</si>
  <si>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</si>
  <si>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</si>
  <si>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</si>
  <si>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</si>
  <si>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建設から２０年が経過し施設の老朽化が進んでいることから、平成２８年度に機能診断を行い、平成２９年度に最適整備構想を策定し、計画的に施設更新を行っていく。</t>
    <rPh sb="0" eb="2">
      <t>ケンセツ</t>
    </rPh>
    <rPh sb="6" eb="7">
      <t>ネン</t>
    </rPh>
    <rPh sb="8" eb="10">
      <t>ケイカ</t>
    </rPh>
    <rPh sb="11" eb="13">
      <t>シセツ</t>
    </rPh>
    <rPh sb="14" eb="17">
      <t>ロウキュウカ</t>
    </rPh>
    <rPh sb="18" eb="19">
      <t>スス</t>
    </rPh>
    <rPh sb="28" eb="30">
      <t>ヘイセイ</t>
    </rPh>
    <rPh sb="32" eb="33">
      <t>ネン</t>
    </rPh>
    <rPh sb="33" eb="34">
      <t>ド</t>
    </rPh>
    <rPh sb="35" eb="37">
      <t>キノウ</t>
    </rPh>
    <rPh sb="37" eb="39">
      <t>シンダン</t>
    </rPh>
    <rPh sb="40" eb="41">
      <t>オコナ</t>
    </rPh>
    <rPh sb="43" eb="45">
      <t>ヘイセイ</t>
    </rPh>
    <rPh sb="47" eb="49">
      <t>ネンド</t>
    </rPh>
    <rPh sb="50" eb="52">
      <t>サイテキ</t>
    </rPh>
    <rPh sb="52" eb="54">
      <t>セイビ</t>
    </rPh>
    <rPh sb="54" eb="56">
      <t>コウソウ</t>
    </rPh>
    <rPh sb="57" eb="59">
      <t>サクテイ</t>
    </rPh>
    <rPh sb="61" eb="64">
      <t>ケイカクテキ</t>
    </rPh>
    <rPh sb="65" eb="67">
      <t>シセツ</t>
    </rPh>
    <rPh sb="67" eb="69">
      <t>コウシン</t>
    </rPh>
    <rPh sb="70" eb="71">
      <t>オコナ</t>
    </rPh>
    <phoneticPr fontId="4"/>
  </si>
  <si>
    <t>収益的収支比率が１００%を下回り、経費回収率が類似団体と比較すると低い水準となっているため定期的な料金改正が必要であると考えられるが、当該地域は人口４８名程度の小規模な地区であり、限界集落となっているため総合的な計画が必要であると考える。
企業債償還については、令和元年度の当該値は０となっているが、企業債残高が少額となっている。
汚水処理原価については令和元年度の修繕費用が過去２年よりも多く推移したため、上記と同様に総合的な計画が必要であると考える。</t>
    <rPh sb="0" eb="3">
      <t>シュウエキテキ</t>
    </rPh>
    <rPh sb="3" eb="5">
      <t>シュウシ</t>
    </rPh>
    <rPh sb="5" eb="7">
      <t>ヒリツ</t>
    </rPh>
    <rPh sb="13" eb="15">
      <t>シタマワ</t>
    </rPh>
    <rPh sb="17" eb="19">
      <t>ケイヒ</t>
    </rPh>
    <rPh sb="19" eb="21">
      <t>カイシュウ</t>
    </rPh>
    <rPh sb="21" eb="22">
      <t>リツ</t>
    </rPh>
    <rPh sb="23" eb="25">
      <t>ルイジ</t>
    </rPh>
    <rPh sb="25" eb="27">
      <t>ダンタイ</t>
    </rPh>
    <rPh sb="28" eb="30">
      <t>ヒカク</t>
    </rPh>
    <rPh sb="33" eb="34">
      <t>ヒク</t>
    </rPh>
    <rPh sb="35" eb="37">
      <t>スイジュン</t>
    </rPh>
    <rPh sb="45" eb="48">
      <t>テイキテキ</t>
    </rPh>
    <rPh sb="49" eb="51">
      <t>リョウキン</t>
    </rPh>
    <rPh sb="137" eb="139">
      <t>トウガイ</t>
    </rPh>
    <rPh sb="139" eb="140">
      <t>チ</t>
    </rPh>
    <rPh sb="150" eb="152">
      <t>キギョウ</t>
    </rPh>
    <rPh sb="152" eb="153">
      <t>サイ</t>
    </rPh>
    <rPh sb="153" eb="155">
      <t>ザンダカ</t>
    </rPh>
    <rPh sb="156" eb="158">
      <t>ショウガク</t>
    </rPh>
    <rPh sb="166" eb="168">
      <t>オスイ</t>
    </rPh>
    <rPh sb="168" eb="170">
      <t>ショリ</t>
    </rPh>
    <rPh sb="170" eb="172">
      <t>ゲンカ</t>
    </rPh>
    <rPh sb="177" eb="182">
      <t>レイワガンネンド</t>
    </rPh>
    <rPh sb="183" eb="185">
      <t>シュウゼン</t>
    </rPh>
    <rPh sb="185" eb="187">
      <t>ヒヨウ</t>
    </rPh>
    <rPh sb="188" eb="190">
      <t>カコ</t>
    </rPh>
    <rPh sb="191" eb="192">
      <t>ネン</t>
    </rPh>
    <rPh sb="195" eb="196">
      <t>オオ</t>
    </rPh>
    <rPh sb="197" eb="199">
      <t>スイイ</t>
    </rPh>
    <rPh sb="204" eb="206">
      <t>ジョウキ</t>
    </rPh>
    <rPh sb="207" eb="209">
      <t>ドウヨウ</t>
    </rPh>
    <rPh sb="210" eb="213">
      <t>ソウゴウテキ</t>
    </rPh>
    <rPh sb="214" eb="216">
      <t>ケイカク</t>
    </rPh>
    <rPh sb="217" eb="219">
      <t>ヒツヨウ</t>
    </rPh>
    <rPh sb="223" eb="224">
      <t>カンガ</t>
    </rPh>
    <phoneticPr fontId="4"/>
  </si>
  <si>
    <t xml:space="preserve">当事業は比較的小規模なもので支出に係る公債比率が全体の約５割程度となっており、財政負担となっている。一定定住人口の減少から経費回収率が類似団体と比較すると低い水準となっているため、料金改定を含め総合的な計画について検討を進めていく必要がある。
</t>
    <rPh sb="0" eb="1">
      <t>トウ</t>
    </rPh>
    <rPh sb="1" eb="3">
      <t>ジギョウ</t>
    </rPh>
    <rPh sb="4" eb="7">
      <t>ヒカクテキ</t>
    </rPh>
    <rPh sb="7" eb="10">
      <t>ショウキボ</t>
    </rPh>
    <rPh sb="14" eb="16">
      <t>シシュツ</t>
    </rPh>
    <rPh sb="17" eb="18">
      <t>カカワ</t>
    </rPh>
    <rPh sb="19" eb="21">
      <t>コウサイ</t>
    </rPh>
    <rPh sb="21" eb="23">
      <t>ヒリツ</t>
    </rPh>
    <rPh sb="24" eb="26">
      <t>ゼンタイ</t>
    </rPh>
    <rPh sb="27" eb="28">
      <t>ヤク</t>
    </rPh>
    <rPh sb="29" eb="30">
      <t>ワリ</t>
    </rPh>
    <rPh sb="30" eb="32">
      <t>テイド</t>
    </rPh>
    <rPh sb="39" eb="41">
      <t>ザイセイ</t>
    </rPh>
    <rPh sb="41" eb="43">
      <t>フタン</t>
    </rPh>
    <rPh sb="50" eb="52">
      <t>イッテイ</t>
    </rPh>
    <rPh sb="52" eb="54">
      <t>テイジュウ</t>
    </rPh>
    <rPh sb="54" eb="56">
      <t>ジンコウ</t>
    </rPh>
    <rPh sb="57" eb="59">
      <t>ゲンショウ</t>
    </rPh>
    <rPh sb="61" eb="63">
      <t>ケイヒ</t>
    </rPh>
    <rPh sb="63" eb="65">
      <t>カイシュウ</t>
    </rPh>
    <rPh sb="65" eb="66">
      <t>リツ</t>
    </rPh>
    <rPh sb="67" eb="69">
      <t>ルイジ</t>
    </rPh>
    <rPh sb="69" eb="71">
      <t>ダンタイ</t>
    </rPh>
    <rPh sb="72" eb="74">
      <t>ヒカク</t>
    </rPh>
    <rPh sb="77" eb="78">
      <t>ヒク</t>
    </rPh>
    <rPh sb="79" eb="81">
      <t>スイジュン</t>
    </rPh>
    <rPh sb="90" eb="92">
      <t>リョウキン</t>
    </rPh>
    <rPh sb="92" eb="94">
      <t>カイテイ</t>
    </rPh>
    <rPh sb="95" eb="96">
      <t>フク</t>
    </rPh>
    <rPh sb="97" eb="100">
      <t>ソウゴウテキ</t>
    </rPh>
    <rPh sb="101" eb="103">
      <t>ケイカク</t>
    </rPh>
    <rPh sb="107" eb="109">
      <t>ケントウ</t>
    </rPh>
    <rPh sb="110" eb="111">
      <t>スス</t>
    </rPh>
    <rPh sb="115" eb="117">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</si>
</sst>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255-4BAA-B755-63179C0F136E}"/>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2.0499999999999998</c:v>
                </c:pt>
                <c:pt idx="2">
                  <c:v>0.01</c:v>
                </c:pt>
                <c:pt idx="3">
                  <c:v>0.01</c:v>
                </c:pt>
                <c:pt idx="4">
                  <c:v>0.02</c:v>
                </c:pt>
              </c:numCache>
            </c:numRef>
          </c:val>
          <c:smooth val="0"/>
          <c:extLst>
            <c:ext xmlns:c16="http://schemas.microsoft.com/office/drawing/2014/chart" uri="{C3380CC4-5D6E-409C-BE32-E72D297353CC}">
              <c16:uniqueId val="{00000001-4255-4BAA-B755-63179C0F136E}"/>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45.78</c:v>
                </c:pt>
                <c:pt idx="1">
                  <c:v>46.99</c:v>
                </c:pt>
                <c:pt idx="2">
                  <c:v>50.6</c:v>
                </c:pt>
                <c:pt idx="3">
                  <c:v>51.81</c:v>
                </c:pt>
                <c:pt idx="4">
                  <c:v>51.81</c:v>
                </c:pt>
              </c:numCache>
            </c:numRef>
          </c:val>
          <c:extLst>
            <c:ext xmlns:c16="http://schemas.microsoft.com/office/drawing/2014/chart" uri="{C3380CC4-5D6E-409C-BE32-E72D297353CC}">
              <c16:uniqueId val="{00000000-169A-49CB-8A71-3DB7BF0F0C23}"/>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52.31</c:v>
                </c:pt>
                <c:pt idx="1">
                  <c:v>60.65</c:v>
                </c:pt>
                <c:pt idx="2">
                  <c:v>51.75</c:v>
                </c:pt>
                <c:pt idx="3">
                  <c:v>50.68</c:v>
                </c:pt>
                <c:pt idx="4">
                  <c:v>50.14</c:v>
                </c:pt>
              </c:numCache>
            </c:numRef>
          </c:val>
          <c:smooth val="0"/>
          <c:extLst>
            <c:ext xmlns:c16="http://schemas.microsoft.com/office/drawing/2014/chart" uri="{C3380CC4-5D6E-409C-BE32-E72D297353CC}">
              <c16:uniqueId val="{00000001-169A-49CB-8A71-3DB7BF0F0C23}"/>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597E-4CA1-BFDD-3BD45C851856}"/>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84.32</c:v>
                </c:pt>
                <c:pt idx="1">
                  <c:v>84.58</c:v>
                </c:pt>
                <c:pt idx="2">
                  <c:v>84.84</c:v>
                </c:pt>
                <c:pt idx="3">
                  <c:v>84.86</c:v>
                </c:pt>
                <c:pt idx="4">
                  <c:v>84.98</c:v>
                </c:pt>
              </c:numCache>
            </c:numRef>
          </c:val>
          <c:smooth val="0"/>
          <c:extLst>
            <c:ext xmlns:c16="http://schemas.microsoft.com/office/drawing/2014/chart" uri="{C3380CC4-5D6E-409C-BE32-E72D297353CC}">
              <c16:uniqueId val="{00000001-597E-4CA1-BFDD-3BD45C851856}"/>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75.19</c:v>
                </c:pt>
                <c:pt idx="1">
                  <c:v>75.739999999999995</c:v>
                </c:pt>
                <c:pt idx="2">
                  <c:v>96</c:v>
                </c:pt>
                <c:pt idx="3">
                  <c:v>97.34</c:v>
                </c:pt>
                <c:pt idx="4">
                  <c:v>98.65</c:v>
                </c:pt>
              </c:numCache>
            </c:numRef>
          </c:val>
          <c:extLst>
            <c:ext xmlns:c16="http://schemas.microsoft.com/office/drawing/2014/chart" uri="{C3380CC4-5D6E-409C-BE32-E72D297353CC}">
              <c16:uniqueId val="{00000000-468F-414E-8513-3658D09C19FF}"/>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68F-414E-8513-3658D09C19FF}"/>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42F-4134-9DD5-8ED18A79D920}"/>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42F-4134-9DD5-8ED18A79D920}"/>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271-4DF8-AFE0-689F1A328EB2}"/>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271-4DF8-AFE0-689F1A328EB2}"/>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8ED-4F72-8645-597673705416}"/>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8ED-4F72-8645-597673705416}"/>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E96-4F03-A86E-B3EBE72CF153}"/>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E96-4F03-A86E-B3EBE72CF153}"/>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5442.93</c:v>
                </c:pt>
                <c:pt idx="1">
                  <c:v>2081.63</c:v>
                </c:pt>
                <c:pt idx="2">
                  <c:v>561.95000000000005</c:v>
                </c:pt>
                <c:pt idx="3">
                  <c:v>336.94</c:v>
                </c:pt>
                <c:pt idx="4" formatCode="#,##0.00;&quot;△&quot;#,##0.00">
                  <c:v>0</c:v>
                </c:pt>
              </c:numCache>
            </c:numRef>
          </c:val>
          <c:extLst>
            <c:ext xmlns:c16="http://schemas.microsoft.com/office/drawing/2014/chart" uri="{C3380CC4-5D6E-409C-BE32-E72D297353CC}">
              <c16:uniqueId val="{00000000-625D-46DF-8EEC-1F841AFAD0DF}"/>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1081.8</c:v>
                </c:pt>
                <c:pt idx="1">
                  <c:v>974.93</c:v>
                </c:pt>
                <c:pt idx="2">
                  <c:v>855.8</c:v>
                </c:pt>
                <c:pt idx="3">
                  <c:v>789.46</c:v>
                </c:pt>
                <c:pt idx="4">
                  <c:v>826.83</c:v>
                </c:pt>
              </c:numCache>
            </c:numRef>
          </c:val>
          <c:smooth val="0"/>
          <c:extLst>
            <c:ext xmlns:c16="http://schemas.microsoft.com/office/drawing/2014/chart" uri="{C3380CC4-5D6E-409C-BE32-E72D297353CC}">
              <c16:uniqueId val="{00000001-625D-46DF-8EEC-1F841AFAD0DF}"/>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15.08</c:v>
                </c:pt>
                <c:pt idx="1">
                  <c:v>14.01</c:v>
                </c:pt>
                <c:pt idx="2">
                  <c:v>28.94</c:v>
                </c:pt>
                <c:pt idx="3">
                  <c:v>24.7</c:v>
                </c:pt>
                <c:pt idx="4">
                  <c:v>13.97</c:v>
                </c:pt>
              </c:numCache>
            </c:numRef>
          </c:val>
          <c:extLst>
            <c:ext xmlns:c16="http://schemas.microsoft.com/office/drawing/2014/chart" uri="{C3380CC4-5D6E-409C-BE32-E72D297353CC}">
              <c16:uniqueId val="{00000000-2F4C-41F0-BFB4-5A9434743DF5}"/>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52.19</c:v>
                </c:pt>
                <c:pt idx="1">
                  <c:v>55.32</c:v>
                </c:pt>
                <c:pt idx="2">
                  <c:v>59.8</c:v>
                </c:pt>
                <c:pt idx="3">
                  <c:v>57.77</c:v>
                </c:pt>
                <c:pt idx="4">
                  <c:v>57.31</c:v>
                </c:pt>
              </c:numCache>
            </c:numRef>
          </c:val>
          <c:smooth val="0"/>
          <c:extLst>
            <c:ext xmlns:c16="http://schemas.microsoft.com/office/drawing/2014/chart" uri="{C3380CC4-5D6E-409C-BE32-E72D297353CC}">
              <c16:uniqueId val="{00000001-2F4C-41F0-BFB4-5A9434743DF5}"/>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296.72000000000003</c:v>
                </c:pt>
                <c:pt idx="1">
                  <c:v>316.02</c:v>
                </c:pt>
                <c:pt idx="2">
                  <c:v>149.94999999999999</c:v>
                </c:pt>
                <c:pt idx="3">
                  <c:v>159.34</c:v>
                </c:pt>
                <c:pt idx="4">
                  <c:v>270.33</c:v>
                </c:pt>
              </c:numCache>
            </c:numRef>
          </c:val>
          <c:extLst>
            <c:ext xmlns:c16="http://schemas.microsoft.com/office/drawing/2014/chart" uri="{C3380CC4-5D6E-409C-BE32-E72D297353CC}">
              <c16:uniqueId val="{00000000-7871-4F94-A01D-9BD2ABB8179B}"/>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296.14</c:v>
                </c:pt>
                <c:pt idx="1">
                  <c:v>283.17</c:v>
                </c:pt>
                <c:pt idx="2">
                  <c:v>263.76</c:v>
                </c:pt>
                <c:pt idx="3">
                  <c:v>274.35000000000002</c:v>
                </c:pt>
                <c:pt idx="4">
                  <c:v>273.52</c:v>
                </c:pt>
              </c:numCache>
            </c:numRef>
          </c:val>
          <c:smooth val="0"/>
          <c:extLst>
            <c:ext xmlns:c16="http://schemas.microsoft.com/office/drawing/2014/chart" uri="{C3380CC4-5D6E-409C-BE32-E72D297353CC}">
              <c16:uniqueId val="{00000001-7871-4F94-A01D-9BD2ABB8179B}"/>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L66" sqref="BL66:BZ82"/>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2">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2">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5" t="str">
        <f>データ!H6</f>
        <v>山梨県　小菅村</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2">
      <c r="A8" s="2"/>
      <c r="B8" s="72" t="str">
        <f>データ!I6</f>
        <v>法非適用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F2</v>
      </c>
      <c r="X8" s="72"/>
      <c r="Y8" s="72"/>
      <c r="Z8" s="72"/>
      <c r="AA8" s="72"/>
      <c r="AB8" s="72"/>
      <c r="AC8" s="72"/>
      <c r="AD8" s="73" t="str">
        <f>データ!$M$6</f>
        <v>非設置</v>
      </c>
      <c r="AE8" s="73"/>
      <c r="AF8" s="73"/>
      <c r="AG8" s="73"/>
      <c r="AH8" s="73"/>
      <c r="AI8" s="73"/>
      <c r="AJ8" s="73"/>
      <c r="AK8" s="3"/>
      <c r="AL8" s="69">
        <f>データ!S6</f>
        <v>717</v>
      </c>
      <c r="AM8" s="69"/>
      <c r="AN8" s="69"/>
      <c r="AO8" s="69"/>
      <c r="AP8" s="69"/>
      <c r="AQ8" s="69"/>
      <c r="AR8" s="69"/>
      <c r="AS8" s="69"/>
      <c r="AT8" s="68">
        <f>データ!T6</f>
        <v>52.78</v>
      </c>
      <c r="AU8" s="68"/>
      <c r="AV8" s="68"/>
      <c r="AW8" s="68"/>
      <c r="AX8" s="68"/>
      <c r="AY8" s="68"/>
      <c r="AZ8" s="68"/>
      <c r="BA8" s="68"/>
      <c r="BB8" s="68">
        <f>データ!U6</f>
        <v>13.58</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2">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2">
      <c r="A10" s="2"/>
      <c r="B10" s="68" t="str">
        <f>データ!N6</f>
        <v>-</v>
      </c>
      <c r="C10" s="68"/>
      <c r="D10" s="68"/>
      <c r="E10" s="68"/>
      <c r="F10" s="68"/>
      <c r="G10" s="68"/>
      <c r="H10" s="68"/>
      <c r="I10" s="68" t="str">
        <f>データ!O6</f>
        <v>該当数値なし</v>
      </c>
      <c r="J10" s="68"/>
      <c r="K10" s="68"/>
      <c r="L10" s="68"/>
      <c r="M10" s="68"/>
      <c r="N10" s="68"/>
      <c r="O10" s="68"/>
      <c r="P10" s="68">
        <f>データ!P6</f>
        <v>6.71</v>
      </c>
      <c r="Q10" s="68"/>
      <c r="R10" s="68"/>
      <c r="S10" s="68"/>
      <c r="T10" s="68"/>
      <c r="U10" s="68"/>
      <c r="V10" s="68"/>
      <c r="W10" s="68">
        <f>データ!Q6</f>
        <v>100</v>
      </c>
      <c r="X10" s="68"/>
      <c r="Y10" s="68"/>
      <c r="Z10" s="68"/>
      <c r="AA10" s="68"/>
      <c r="AB10" s="68"/>
      <c r="AC10" s="68"/>
      <c r="AD10" s="69">
        <f>データ!R6</f>
        <v>2520</v>
      </c>
      <c r="AE10" s="69"/>
      <c r="AF10" s="69"/>
      <c r="AG10" s="69"/>
      <c r="AH10" s="69"/>
      <c r="AI10" s="69"/>
      <c r="AJ10" s="69"/>
      <c r="AK10" s="2"/>
      <c r="AL10" s="69">
        <f>データ!V6</f>
        <v>48</v>
      </c>
      <c r="AM10" s="69"/>
      <c r="AN10" s="69"/>
      <c r="AO10" s="69"/>
      <c r="AP10" s="69"/>
      <c r="AQ10" s="69"/>
      <c r="AR10" s="69"/>
      <c r="AS10" s="69"/>
      <c r="AT10" s="68">
        <f>データ!W6</f>
        <v>0.06</v>
      </c>
      <c r="AU10" s="68"/>
      <c r="AV10" s="68"/>
      <c r="AW10" s="68"/>
      <c r="AX10" s="68"/>
      <c r="AY10" s="68"/>
      <c r="AZ10" s="68"/>
      <c r="BA10" s="68"/>
      <c r="BB10" s="68">
        <f>データ!X6</f>
        <v>800</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2">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2">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118</v>
      </c>
      <c r="BM16" s="44"/>
      <c r="BN16" s="44"/>
      <c r="BO16" s="44"/>
      <c r="BP16" s="44"/>
      <c r="BQ16" s="44"/>
      <c r="BR16" s="44"/>
      <c r="BS16" s="44"/>
      <c r="BT16" s="44"/>
      <c r="BU16" s="44"/>
      <c r="BV16" s="44"/>
      <c r="BW16" s="44"/>
      <c r="BX16" s="44"/>
      <c r="BY16" s="44"/>
      <c r="BZ16" s="45"/>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117</v>
      </c>
      <c r="BM47" s="44"/>
      <c r="BN47" s="44"/>
      <c r="BO47" s="44"/>
      <c r="BP47" s="44"/>
      <c r="BQ47" s="44"/>
      <c r="BR47" s="44"/>
      <c r="BS47" s="44"/>
      <c r="BT47" s="44"/>
      <c r="BU47" s="44"/>
      <c r="BV47" s="44"/>
      <c r="BW47" s="44"/>
      <c r="BX47" s="44"/>
      <c r="BY47" s="44"/>
      <c r="BZ47" s="45"/>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2">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2">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119</v>
      </c>
      <c r="BM66" s="44"/>
      <c r="BN66" s="44"/>
      <c r="BO66" s="44"/>
      <c r="BP66" s="44"/>
      <c r="BQ66" s="44"/>
      <c r="BR66" s="44"/>
      <c r="BS66" s="44"/>
      <c r="BT66" s="44"/>
      <c r="BU66" s="44"/>
      <c r="BV66" s="44"/>
      <c r="BW66" s="44"/>
      <c r="BX66" s="44"/>
      <c r="BY66" s="44"/>
      <c r="BZ66" s="45"/>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2">
      <c r="C83" s="2" t="s">
        <v>30</v>
      </c>
    </row>
    <row r="84" spans="1:78" x14ac:dyDescent="0.2">
      <c r="C84" s="2"/>
    </row>
    <row r="85" spans="1:78" hidden="1" x14ac:dyDescent="0.2">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2">
      <c r="B86" s="26"/>
      <c r="C86" s="26"/>
      <c r="D86" s="26"/>
      <c r="E86" s="26" t="str">
        <f>データ!AI6</f>
        <v/>
      </c>
      <c r="F86" s="26" t="s">
        <v>43</v>
      </c>
      <c r="G86" s="26" t="s">
        <v>43</v>
      </c>
      <c r="H86" s="26" t="str">
        <f>データ!BP6</f>
        <v>【765.47】</v>
      </c>
      <c r="I86" s="26" t="str">
        <f>データ!CA6</f>
        <v>【59.59】</v>
      </c>
      <c r="J86" s="26" t="str">
        <f>データ!CL6</f>
        <v>【257.86】</v>
      </c>
      <c r="K86" s="26" t="str">
        <f>データ!CW6</f>
        <v>【51.30】</v>
      </c>
      <c r="L86" s="26" t="str">
        <f>データ!DH6</f>
        <v>【86.22】</v>
      </c>
      <c r="M86" s="26" t="s">
        <v>44</v>
      </c>
      <c r="N86" s="26" t="s">
        <v>44</v>
      </c>
      <c r="O86" s="26" t="str">
        <f>データ!EO6</f>
        <v>【0.02】</v>
      </c>
    </row>
  </sheetData>
  <sheetProtection algorithmName="SHA-512" hashValue="2Lv8emGD9gmf82YbrECrttmIub4ZkOvQXUBr5OrzOEIVhoM7IxcEvZEV+yJggRkfDUpb3WgdSNl8uW7aMkoFrg==" saltValue="2v3bDW31f/T0BPypgpq6O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2" x14ac:dyDescent="0.2"/>
  <cols>
    <col min="2" max="144" width="11.88671875" customWidth="1"/>
  </cols>
  <sheetData>
    <row r="1" spans="1:145" x14ac:dyDescent="0.2">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2">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2">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2">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2">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2">
      <c r="A6" s="28" t="s">
        <v>97</v>
      </c>
      <c r="B6" s="33">
        <f>B7</f>
        <v>2019</v>
      </c>
      <c r="C6" s="33">
        <f t="shared" ref="C6:X6" si="3">C7</f>
        <v>194425</v>
      </c>
      <c r="D6" s="33">
        <f t="shared" si="3"/>
        <v>47</v>
      </c>
      <c r="E6" s="33">
        <f t="shared" si="3"/>
        <v>17</v>
      </c>
      <c r="F6" s="33">
        <f t="shared" si="3"/>
        <v>5</v>
      </c>
      <c r="G6" s="33">
        <f t="shared" si="3"/>
        <v>0</v>
      </c>
      <c r="H6" s="33" t="str">
        <f t="shared" si="3"/>
        <v>山梨県　小菅村</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6.71</v>
      </c>
      <c r="Q6" s="34">
        <f t="shared" si="3"/>
        <v>100</v>
      </c>
      <c r="R6" s="34">
        <f t="shared" si="3"/>
        <v>2520</v>
      </c>
      <c r="S6" s="34">
        <f t="shared" si="3"/>
        <v>717</v>
      </c>
      <c r="T6" s="34">
        <f t="shared" si="3"/>
        <v>52.78</v>
      </c>
      <c r="U6" s="34">
        <f t="shared" si="3"/>
        <v>13.58</v>
      </c>
      <c r="V6" s="34">
        <f t="shared" si="3"/>
        <v>48</v>
      </c>
      <c r="W6" s="34">
        <f t="shared" si="3"/>
        <v>0.06</v>
      </c>
      <c r="X6" s="34">
        <f t="shared" si="3"/>
        <v>800</v>
      </c>
      <c r="Y6" s="35">
        <f>IF(Y7="",NA(),Y7)</f>
        <v>75.19</v>
      </c>
      <c r="Z6" s="35">
        <f t="shared" ref="Z6:AH6" si="4">IF(Z7="",NA(),Z7)</f>
        <v>75.739999999999995</v>
      </c>
      <c r="AA6" s="35">
        <f t="shared" si="4"/>
        <v>96</v>
      </c>
      <c r="AB6" s="35">
        <f t="shared" si="4"/>
        <v>97.34</v>
      </c>
      <c r="AC6" s="35">
        <f t="shared" si="4"/>
        <v>98.65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5442.93</v>
      </c>
      <c r="BG6" s="35">
        <f t="shared" ref="BG6:BO6" si="7">IF(BG7="",NA(),BG7)</f>
        <v>2081.63</v>
      </c>
      <c r="BH6" s="35">
        <f t="shared" si="7"/>
        <v>561.95000000000005</v>
      </c>
      <c r="BI6" s="35">
        <f t="shared" si="7"/>
        <v>336.94</v>
      </c>
      <c r="BJ6" s="34">
        <f t="shared" si="7"/>
        <v>0</v>
      </c>
      <c r="BK6" s="35">
        <f t="shared" si="7"/>
        <v>1081.8</v>
      </c>
      <c r="BL6" s="35">
        <f t="shared" si="7"/>
        <v>974.93</v>
      </c>
      <c r="BM6" s="35">
        <f t="shared" si="7"/>
        <v>855.8</v>
      </c>
      <c r="BN6" s="35">
        <f t="shared" si="7"/>
        <v>789.46</v>
      </c>
      <c r="BO6" s="35">
        <f t="shared" si="7"/>
        <v>826.83</v>
      </c>
      <c r="BP6" s="34" t="str">
        <f>IF(BP7="","",IF(BP7="-","【-】","【"&amp;SUBSTITUTE(TEXT(BP7,"#,##0.00"),"-","△")&amp;"】"))</f>
        <v>【765.47】</v>
      </c>
      <c r="BQ6" s="35">
        <f>IF(BQ7="",NA(),BQ7)</f>
        <v>15.08</v>
      </c>
      <c r="BR6" s="35">
        <f t="shared" ref="BR6:BZ6" si="8">IF(BR7="",NA(),BR7)</f>
        <v>14.01</v>
      </c>
      <c r="BS6" s="35">
        <f t="shared" si="8"/>
        <v>28.94</v>
      </c>
      <c r="BT6" s="35">
        <f t="shared" si="8"/>
        <v>24.7</v>
      </c>
      <c r="BU6" s="35">
        <f t="shared" si="8"/>
        <v>13.97</v>
      </c>
      <c r="BV6" s="35">
        <f t="shared" si="8"/>
        <v>52.19</v>
      </c>
      <c r="BW6" s="35">
        <f t="shared" si="8"/>
        <v>55.32</v>
      </c>
      <c r="BX6" s="35">
        <f t="shared" si="8"/>
        <v>59.8</v>
      </c>
      <c r="BY6" s="35">
        <f t="shared" si="8"/>
        <v>57.77</v>
      </c>
      <c r="BZ6" s="35">
        <f t="shared" si="8"/>
        <v>57.31</v>
      </c>
      <c r="CA6" s="34" t="str">
        <f>IF(CA7="","",IF(CA7="-","【-】","【"&amp;SUBSTITUTE(TEXT(CA7,"#,##0.00"),"-","△")&amp;"】"))</f>
        <v>【59.59】</v>
      </c>
      <c r="CB6" s="35">
        <f>IF(CB7="",NA(),CB7)</f>
        <v>296.72000000000003</v>
      </c>
      <c r="CC6" s="35">
        <f t="shared" ref="CC6:CK6" si="9">IF(CC7="",NA(),CC7)</f>
        <v>316.02</v>
      </c>
      <c r="CD6" s="35">
        <f t="shared" si="9"/>
        <v>149.94999999999999</v>
      </c>
      <c r="CE6" s="35">
        <f t="shared" si="9"/>
        <v>159.34</v>
      </c>
      <c r="CF6" s="35">
        <f t="shared" si="9"/>
        <v>270.33</v>
      </c>
      <c r="CG6" s="35">
        <f t="shared" si="9"/>
        <v>296.14</v>
      </c>
      <c r="CH6" s="35">
        <f t="shared" si="9"/>
        <v>283.17</v>
      </c>
      <c r="CI6" s="35">
        <f t="shared" si="9"/>
        <v>263.76</v>
      </c>
      <c r="CJ6" s="35">
        <f t="shared" si="9"/>
        <v>274.35000000000002</v>
      </c>
      <c r="CK6" s="35">
        <f t="shared" si="9"/>
        <v>273.52</v>
      </c>
      <c r="CL6" s="34" t="str">
        <f>IF(CL7="","",IF(CL7="-","【-】","【"&amp;SUBSTITUTE(TEXT(CL7,"#,##0.00"),"-","△")&amp;"】"))</f>
        <v>【257.86】</v>
      </c>
      <c r="CM6" s="35">
        <f>IF(CM7="",NA(),CM7)</f>
        <v>45.78</v>
      </c>
      <c r="CN6" s="35">
        <f t="shared" ref="CN6:CV6" si="10">IF(CN7="",NA(),CN7)</f>
        <v>46.99</v>
      </c>
      <c r="CO6" s="35">
        <f t="shared" si="10"/>
        <v>50.6</v>
      </c>
      <c r="CP6" s="35">
        <f t="shared" si="10"/>
        <v>51.81</v>
      </c>
      <c r="CQ6" s="35">
        <f t="shared" si="10"/>
        <v>51.81</v>
      </c>
      <c r="CR6" s="35">
        <f t="shared" si="10"/>
        <v>52.31</v>
      </c>
      <c r="CS6" s="35">
        <f t="shared" si="10"/>
        <v>60.65</v>
      </c>
      <c r="CT6" s="35">
        <f t="shared" si="10"/>
        <v>51.75</v>
      </c>
      <c r="CU6" s="35">
        <f t="shared" si="10"/>
        <v>50.68</v>
      </c>
      <c r="CV6" s="35">
        <f t="shared" si="10"/>
        <v>50.14</v>
      </c>
      <c r="CW6" s="34" t="str">
        <f>IF(CW7="","",IF(CW7="-","【-】","【"&amp;SUBSTITUTE(TEXT(CW7,"#,##0.00"),"-","△")&amp;"】"))</f>
        <v>【51.30】</v>
      </c>
      <c r="CX6" s="35">
        <f>IF(CX7="",NA(),CX7)</f>
        <v>100</v>
      </c>
      <c r="CY6" s="35">
        <f t="shared" ref="CY6:DG6" si="11">IF(CY7="",NA(),CY7)</f>
        <v>100</v>
      </c>
      <c r="CZ6" s="35">
        <f t="shared" si="11"/>
        <v>100</v>
      </c>
      <c r="DA6" s="35">
        <f t="shared" si="11"/>
        <v>100</v>
      </c>
      <c r="DB6" s="35">
        <f t="shared" si="11"/>
        <v>100</v>
      </c>
      <c r="DC6" s="35">
        <f t="shared" si="11"/>
        <v>84.32</v>
      </c>
      <c r="DD6" s="35">
        <f t="shared" si="11"/>
        <v>84.58</v>
      </c>
      <c r="DE6" s="35">
        <f t="shared" si="11"/>
        <v>84.84</v>
      </c>
      <c r="DF6" s="35">
        <f t="shared" si="11"/>
        <v>84.86</v>
      </c>
      <c r="DG6" s="35">
        <f t="shared" si="11"/>
        <v>84.98</v>
      </c>
      <c r="DH6" s="34" t="str">
        <f>IF(DH7="","",IF(DH7="-","【-】","【"&amp;SUBSTITUTE(TEXT(DH7,"#,##0.00"),"-","△")&amp;"】"))</f>
        <v>【86.22】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0.01</v>
      </c>
      <c r="EK6" s="35">
        <f t="shared" si="14"/>
        <v>2.0499999999999998</v>
      </c>
      <c r="EL6" s="35">
        <f t="shared" si="14"/>
        <v>0.01</v>
      </c>
      <c r="EM6" s="35">
        <f t="shared" si="14"/>
        <v>0.01</v>
      </c>
      <c r="EN6" s="35">
        <f t="shared" si="14"/>
        <v>0.02</v>
      </c>
      <c r="EO6" s="34" t="str">
        <f>IF(EO7="","",IF(EO7="-","【-】","【"&amp;SUBSTITUTE(TEXT(EO7,"#,##0.00"),"-","△")&amp;"】"))</f>
        <v>【0.02】</v>
      </c>
    </row>
    <row r="7" spans="1:145" s="36" customFormat="1" x14ac:dyDescent="0.2">
      <c r="A7" s="28"/>
      <c r="B7" s="37">
        <v>2019</v>
      </c>
      <c r="C7" s="37">
        <v>194425</v>
      </c>
      <c r="D7" s="37">
        <v>47</v>
      </c>
      <c r="E7" s="37">
        <v>17</v>
      </c>
      <c r="F7" s="37">
        <v>5</v>
      </c>
      <c r="G7" s="37">
        <v>0</v>
      </c>
      <c r="H7" s="37" t="s">
        <v>98</v>
      </c>
      <c r="I7" s="37" t="s">
        <v>99</v>
      </c>
      <c r="J7" s="37" t="s">
        <v>100</v>
      </c>
      <c r="K7" s="37" t="s">
        <v>101</v>
      </c>
      <c r="L7" s="37" t="s">
        <v>102</v>
      </c>
      <c r="M7" s="37" t="s">
        <v>103</v>
      </c>
      <c r="N7" s="38" t="s">
        <v>104</v>
      </c>
      <c r="O7" s="38" t="s">
        <v>105</v>
      </c>
      <c r="P7" s="38">
        <v>6.71</v>
      </c>
      <c r="Q7" s="38">
        <v>100</v>
      </c>
      <c r="R7" s="38">
        <v>2520</v>
      </c>
      <c r="S7" s="38">
        <v>717</v>
      </c>
      <c r="T7" s="38">
        <v>52.78</v>
      </c>
      <c r="U7" s="38">
        <v>13.58</v>
      </c>
      <c r="V7" s="38">
        <v>48</v>
      </c>
      <c r="W7" s="38">
        <v>0.06</v>
      </c>
      <c r="X7" s="38">
        <v>800</v>
      </c>
      <c r="Y7" s="38">
        <v>75.19</v>
      </c>
      <c r="Z7" s="38">
        <v>75.739999999999995</v>
      </c>
      <c r="AA7" s="38">
        <v>96</v>
      </c>
      <c r="AB7" s="38">
        <v>97.34</v>
      </c>
      <c r="AC7" s="38">
        <v>98.65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5442.93</v>
      </c>
      <c r="BG7" s="38">
        <v>2081.63</v>
      </c>
      <c r="BH7" s="38">
        <v>561.95000000000005</v>
      </c>
      <c r="BI7" s="38">
        <v>336.94</v>
      </c>
      <c r="BJ7" s="38">
        <v>0</v>
      </c>
      <c r="BK7" s="38">
        <v>1081.8</v>
      </c>
      <c r="BL7" s="38">
        <v>974.93</v>
      </c>
      <c r="BM7" s="38">
        <v>855.8</v>
      </c>
      <c r="BN7" s="38">
        <v>789.46</v>
      </c>
      <c r="BO7" s="38">
        <v>826.83</v>
      </c>
      <c r="BP7" s="38">
        <v>765.47</v>
      </c>
      <c r="BQ7" s="38">
        <v>15.08</v>
      </c>
      <c r="BR7" s="38">
        <v>14.01</v>
      </c>
      <c r="BS7" s="38">
        <v>28.94</v>
      </c>
      <c r="BT7" s="38">
        <v>24.7</v>
      </c>
      <c r="BU7" s="38">
        <v>13.97</v>
      </c>
      <c r="BV7" s="38">
        <v>52.19</v>
      </c>
      <c r="BW7" s="38">
        <v>55.32</v>
      </c>
      <c r="BX7" s="38">
        <v>59.8</v>
      </c>
      <c r="BY7" s="38">
        <v>57.77</v>
      </c>
      <c r="BZ7" s="38">
        <v>57.31</v>
      </c>
      <c r="CA7" s="38">
        <v>59.59</v>
      </c>
      <c r="CB7" s="38">
        <v>296.72000000000003</v>
      </c>
      <c r="CC7" s="38">
        <v>316.02</v>
      </c>
      <c r="CD7" s="38">
        <v>149.94999999999999</v>
      </c>
      <c r="CE7" s="38">
        <v>159.34</v>
      </c>
      <c r="CF7" s="38">
        <v>270.33</v>
      </c>
      <c r="CG7" s="38">
        <v>296.14</v>
      </c>
      <c r="CH7" s="38">
        <v>283.17</v>
      </c>
      <c r="CI7" s="38">
        <v>263.76</v>
      </c>
      <c r="CJ7" s="38">
        <v>274.35000000000002</v>
      </c>
      <c r="CK7" s="38">
        <v>273.52</v>
      </c>
      <c r="CL7" s="38">
        <v>257.86</v>
      </c>
      <c r="CM7" s="38">
        <v>45.78</v>
      </c>
      <c r="CN7" s="38">
        <v>46.99</v>
      </c>
      <c r="CO7" s="38">
        <v>50.6</v>
      </c>
      <c r="CP7" s="38">
        <v>51.81</v>
      </c>
      <c r="CQ7" s="38">
        <v>51.81</v>
      </c>
      <c r="CR7" s="38">
        <v>52.31</v>
      </c>
      <c r="CS7" s="38">
        <v>60.65</v>
      </c>
      <c r="CT7" s="38">
        <v>51.75</v>
      </c>
      <c r="CU7" s="38">
        <v>50.68</v>
      </c>
      <c r="CV7" s="38">
        <v>50.14</v>
      </c>
      <c r="CW7" s="38">
        <v>51.3</v>
      </c>
      <c r="CX7" s="38">
        <v>100</v>
      </c>
      <c r="CY7" s="38">
        <v>100</v>
      </c>
      <c r="CZ7" s="38">
        <v>100</v>
      </c>
      <c r="DA7" s="38">
        <v>100</v>
      </c>
      <c r="DB7" s="38">
        <v>100</v>
      </c>
      <c r="DC7" s="38">
        <v>84.32</v>
      </c>
      <c r="DD7" s="38">
        <v>84.58</v>
      </c>
      <c r="DE7" s="38">
        <v>84.84</v>
      </c>
      <c r="DF7" s="38">
        <v>84.86</v>
      </c>
      <c r="DG7" s="38">
        <v>84.98</v>
      </c>
      <c r="DH7" s="38">
        <v>86.22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0.01</v>
      </c>
      <c r="EK7" s="38">
        <v>2.0499999999999998</v>
      </c>
      <c r="EL7" s="38">
        <v>0.01</v>
      </c>
      <c r="EM7" s="38">
        <v>0.01</v>
      </c>
      <c r="EN7" s="38">
        <v>0.02</v>
      </c>
      <c r="EO7" s="38">
        <v>0.02</v>
      </c>
    </row>
    <row r="8" spans="1:145"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2">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2">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2">
      <c r="B11">
        <v>4</v>
      </c>
      <c r="C11">
        <v>3</v>
      </c>
      <c r="D11">
        <v>2</v>
      </c>
      <c r="E11">
        <v>1</v>
      </c>
      <c r="F11">
        <v>0</v>
      </c>
      <c r="G11" t="s">
        <v>111</v>
      </c>
    </row>
    <row r="12" spans="1:145" x14ac:dyDescent="0.2">
      <c r="B12">
        <v>1</v>
      </c>
      <c r="C12">
        <v>1</v>
      </c>
      <c r="D12">
        <v>1</v>
      </c>
      <c r="E12">
        <v>1</v>
      </c>
      <c r="F12">
        <v>1</v>
      </c>
      <c r="G12" t="s">
        <v>112</v>
      </c>
    </row>
    <row r="13" spans="1:145" x14ac:dyDescent="0.2">
      <c r="B13" t="s">
        <v>113</v>
      </c>
      <c r="C13" t="s">
        <v>113</v>
      </c>
      <c r="D13" t="s">
        <v>114</v>
      </c>
      <c r="E13" t="s">
        <v>113</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山梨県</cp:lastModifiedBy>
  <dcterms:created xsi:type="dcterms:W3CDTF">2020-12-04T03:04:02Z</dcterms:created>
  <dcterms:modified xsi:type="dcterms:W3CDTF">2021-02-22T01:14:22Z</dcterms:modified>
  <cp:category/>
</cp:coreProperties>
</file>