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010 簡易水道\"/>
    </mc:Choice>
  </mc:AlternateContent>
  <workbookProtection workbookAlgorithmName="SHA-512" workbookHashValue="OeQwXJPt41iPe64ZRfGoecCsO9AM4eyZjmcjAKnhFGBAgOUGMwmLxzGURNO15UxPEVB+ZK7c+JvcremdoIR3vw==" workbookSaltValue="YEukuz7PxIBFuWObrtETUg==" workbookSpinCount="100000" lockStructure="1"/>
  <bookViews>
    <workbookView xWindow="0" yWindow="0" windowWidth="20400" windowHeight="6780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<sst xmlns="http://schemas.openxmlformats.org/spreadsheetml/2006/main" count="233" uniqueCount="114">
  <si>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</si>
  <si>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</si>
  <si>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</si>
  <si>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類似団体区分</t>
    <rPh sb="4" eb="6">
      <t>クブン</t>
    </rPh>
    <phoneticPr fontId="1"/>
  </si>
  <si>
    <t>業務名</t>
    <rPh sb="2" eb="3">
      <t>メイ</t>
    </rPh>
    <phoneticPr fontId="1"/>
  </si>
  <si>
    <t>事業名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</si>
  <si>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</si>
  <si>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</si>
  <si>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</si>
  <si>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</si>
  <si>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</si>
  <si>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</si>
  <si>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</si>
  <si>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</si>
  <si>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</si>
  <si>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</si>
  <si>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</si>
  <si>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</si>
  <si>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</si>
  <si>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</si>
  <si>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</si>
  <si>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</si>
  <si>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</si>
  <si>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</si>
  <si>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</si>
  <si>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</si>
  <si>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小項目</t>
    <rPh sb="0" eb="3">
      <t>ショウコウモク</t>
    </rPh>
    <phoneticPr fontId="1"/>
  </si>
  <si>
    <t>現在給水人口(人)</t>
  </si>
  <si>
    <t>1⑥</t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</si>
  <si>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1"/>
  </si>
  <si>
    <t>基本情報</t>
    <rPh sb="0" eb="2">
      <t>キホン</t>
    </rPh>
    <rPh sb="2" eb="4">
      <t>ジョウホウ</t>
    </rPh>
    <phoneticPr fontId="1"/>
  </si>
  <si>
    <t>－</t>
  </si>
  <si>
    <t>類似団体平均値（平均値）</t>
  </si>
  <si>
    <t>2①</t>
  </si>
  <si>
    <t>【】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</si>
  <si>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</si>
  <si>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</si>
  <si>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</si>
  <si>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-</t>
  </si>
  <si>
    <t>1. 経営の健全性・効率性</t>
  </si>
  <si>
    <t>③流動比率(％)</t>
    <rPh sb="1" eb="3">
      <t>リュウドウ</t>
    </rPh>
    <rPh sb="3" eb="5">
      <t>ヒリツ</t>
    </rPh>
    <phoneticPr fontId="1"/>
  </si>
  <si>
    <t>1. 経営の健全性・効率性について</t>
  </si>
  <si>
    <t>2. 老朽化の状況について</t>
  </si>
  <si>
    <t>1④</t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</si>
  <si>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</si>
  <si>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</si>
  <si>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</si>
  <si>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</si>
  <si>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水道事業(法非適用)</t>
    <rPh sb="0" eb="2">
      <t>スイドウ</t>
    </rPh>
    <rPh sb="2" eb="4">
      <t>ジギョウ</t>
    </rPh>
    <phoneticPr fontId="1"/>
  </si>
  <si>
    <t>1③</t>
  </si>
  <si>
    <t>1⑦</t>
  </si>
  <si>
    <t>1⑧</t>
  </si>
  <si>
    <t>年度</t>
    <rPh sb="0" eb="2">
      <t>ネンド</t>
    </rPh>
    <phoneticPr fontId="1"/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</si>
  <si>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</si>
  <si>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</si>
  <si>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</si>
  <si>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項番</t>
    <rPh sb="0" eb="2">
      <t>コウバン</t>
    </rPh>
    <phoneticPr fontId="1"/>
  </si>
  <si>
    <t>業務CD</t>
    <rPh sb="0" eb="2">
      <t>ギョウム</t>
    </rPh>
    <phoneticPr fontId="1"/>
  </si>
  <si>
    <t>業種CD</t>
    <rPh sb="0" eb="2">
      <t>ギョウシュ</t>
    </rPh>
    <phoneticPr fontId="1"/>
  </si>
  <si>
    <t>事業CD</t>
    <rPh sb="0" eb="2">
      <t>ジギョウ</t>
    </rPh>
    <phoneticPr fontId="1"/>
  </si>
  <si>
    <t>中項目</t>
    <rPh sb="0" eb="1">
      <t>チュウ</t>
    </rPh>
    <rPh sb="1" eb="3">
      <t>コウモク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</si>
  <si>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</si>
  <si>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</si>
  <si>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</si>
  <si>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</si>
  <si>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</si>
  <si>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</si>
  <si>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</si>
  <si>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</si>
  <si>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</si>
  <si>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</si>
  <si>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</si>
  <si>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</si>
  <si>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</si>
  <si>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</si>
  <si>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</si>
  <si>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</si>
  <si>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</si>
  <si>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</si>
  <si>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山梨県　上野原市</t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</si>
  <si>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</si>
  <si>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</si>
  <si>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</si>
  <si>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</si>
  <si>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</si>
  <si>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</si>
  <si>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</si>
  <si>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</si>
  <si>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</si>
  <si>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</si>
  <si>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</si>
  <si>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</si>
  <si>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</si>
  <si>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</si>
  <si>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</si>
  <si>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</si>
  <si>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</si>
  <si>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水道事業</t>
  </si>
  <si>
    <t>簡易水道事業</t>
  </si>
  <si>
    <t>D3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</si>
  <si>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</si>
  <si>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</si>
  <si>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</si>
  <si>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</si>
  <si>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</si>
  <si>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</si>
  <si>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</si>
  <si>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</si>
  <si>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</si>
  <si>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</si>
  <si>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</si>
  <si>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一般会計からの繰入金を頼りに経営している状況ではあるが、秋山地区で料金改定を行ったことで、財源に占める一般会計からの繰入金の割合は減少している等、わずかではあるが状況は改善された。
　今後秋山簡易水道事業、仲間川簡易水道事業ともに料金改定を実施していくが、それだけでなく更なる費用削減等の経営努力を続けていきたい。
　</t>
    <rPh sb="29" eb="31">
      <t>アキヤマ</t>
    </rPh>
    <rPh sb="31" eb="33">
      <t>チク</t>
    </rPh>
    <rPh sb="34" eb="36">
      <t>リョウキン</t>
    </rPh>
    <rPh sb="36" eb="38">
      <t>カイテイ</t>
    </rPh>
    <rPh sb="39" eb="40">
      <t>オコナ</t>
    </rPh>
    <rPh sb="46" eb="48">
      <t>ザイゲン</t>
    </rPh>
    <rPh sb="49" eb="50">
      <t>シ</t>
    </rPh>
    <rPh sb="63" eb="65">
      <t>ワリアイ</t>
    </rPh>
    <rPh sb="66" eb="68">
      <t>ゲンショウ</t>
    </rPh>
    <rPh sb="72" eb="73">
      <t>トウ</t>
    </rPh>
    <rPh sb="82" eb="84">
      <t>ジョウキョウ</t>
    </rPh>
    <rPh sb="85" eb="87">
      <t>カイゼン</t>
    </rPh>
    <rPh sb="93" eb="95">
      <t>コンゴ</t>
    </rPh>
    <rPh sb="121" eb="123">
      <t>ジッシ</t>
    </rPh>
    <rPh sb="136" eb="137">
      <t>サラ</t>
    </rPh>
    <rPh sb="139" eb="141">
      <t>ヒヨウ</t>
    </rPh>
    <rPh sb="141" eb="143">
      <t>サクゲン</t>
    </rPh>
    <rPh sb="143" eb="144">
      <t>トウ</t>
    </rPh>
    <rPh sb="145" eb="147">
      <t>ケイエイ</t>
    </rPh>
    <rPh sb="147" eb="149">
      <t>ドリョク</t>
    </rPh>
    <rPh sb="150" eb="151">
      <t>ツヅ</t>
    </rPh>
    <phoneticPr fontId="1"/>
  </si>
  <si>
    <t>　アセットマネジメントや中長期的な修繕計画がないため、老朽化した施設や管路の定期的な更新ができていない。しかし、浄水施設の機械・電気設備の保守管理は実施しているため、延命は図れているが、建設から３０年近く経過している施設もあり、修理部品もなくなりつつあり大変厳しい状況になっている。
　主に漏水の修繕対応をするに留まっている状況である。
　経営も厳しい状況であるが、今後は地方債等を活用し、中長期的な修繕計画を作成し実行していく予定である。秋山簡易水道事業については、山梨県が実施する中山間地域総合整備事業の中で、今年度水道本管の布設替えを一部実施し、令和２年度にも水道本管の布設替えを一部実施予定となっている。</t>
    <rPh sb="12" eb="13">
      <t>ナカ</t>
    </rPh>
    <rPh sb="170" eb="172">
      <t>ケイエイ</t>
    </rPh>
    <rPh sb="183" eb="185">
      <t>コンゴ</t>
    </rPh>
    <rPh sb="186" eb="189">
      <t>チホウサイ</t>
    </rPh>
    <rPh sb="189" eb="190">
      <t>トウ</t>
    </rPh>
    <rPh sb="191" eb="193">
      <t>カツヨウ</t>
    </rPh>
    <rPh sb="195" eb="196">
      <t>ナカ</t>
    </rPh>
    <rPh sb="208" eb="210">
      <t>ジッコウ</t>
    </rPh>
    <rPh sb="214" eb="216">
      <t>ヨテイ</t>
    </rPh>
    <rPh sb="257" eb="258">
      <t>イマ</t>
    </rPh>
    <rPh sb="276" eb="278">
      <t>レイワ</t>
    </rPh>
    <rPh sb="279" eb="281">
      <t>ネンド</t>
    </rPh>
    <rPh sb="297" eb="299">
      <t>ヨテイ</t>
    </rPh>
    <phoneticPr fontId="1"/>
  </si>
  <si>
    <t>　収益的収支比率はここ数年100％前後で推移しているものの、一般会計からの繰入金等の給水収益以外が頼りになっている。秋山地区で料金改定を行ったことで、財源に占める一般会計からの繰入金の割合が減少し、料金回収率が昨年度に比べ増加しているが、類似団体と比較するとまだ低い。
　秋山簡易水道事業では今年度、令和３年度、５年度の３回に分け段階的に料金改定を行い、今後経営状況の更なる改善が期待できる。
　仲間川簡易水道事業についても、令和３年度、５年度の２回に分け段階的に料金改定を行うため、経営基盤の強化につながると考えられる。
　加えてここ数年有収率が徐々に減少しているため、原因を特定し、その対策を行っていきたい。</t>
    <rPh sb="1" eb="4">
      <t>シュウエキテキ</t>
    </rPh>
    <rPh sb="4" eb="6">
      <t>シュウシ</t>
    </rPh>
    <rPh sb="6" eb="8">
      <t>ヒリツ</t>
    </rPh>
    <rPh sb="11" eb="13">
      <t>スウネン</t>
    </rPh>
    <rPh sb="17" eb="19">
      <t>ゼンゴ</t>
    </rPh>
    <rPh sb="20" eb="22">
      <t>スイイ</t>
    </rPh>
    <rPh sb="30" eb="32">
      <t>イッパン</t>
    </rPh>
    <rPh sb="32" eb="34">
      <t>カイケイ</t>
    </rPh>
    <rPh sb="37" eb="38">
      <t>ク</t>
    </rPh>
    <rPh sb="38" eb="39">
      <t>イ</t>
    </rPh>
    <rPh sb="39" eb="40">
      <t>キン</t>
    </rPh>
    <rPh sb="40" eb="41">
      <t>トウ</t>
    </rPh>
    <rPh sb="42" eb="44">
      <t>キュウスイ</t>
    </rPh>
    <rPh sb="44" eb="46">
      <t>シュウエキ</t>
    </rPh>
    <rPh sb="46" eb="48">
      <t>イガイ</t>
    </rPh>
    <rPh sb="49" eb="50">
      <t>タヨ</t>
    </rPh>
    <rPh sb="58" eb="60">
      <t>アキヤマ</t>
    </rPh>
    <rPh sb="60" eb="62">
      <t>チク</t>
    </rPh>
    <rPh sb="63" eb="65">
      <t>リョウキン</t>
    </rPh>
    <rPh sb="65" eb="67">
      <t>カイテイ</t>
    </rPh>
    <rPh sb="68" eb="69">
      <t>オコナ</t>
    </rPh>
    <rPh sb="75" eb="77">
      <t>ザイゲン</t>
    </rPh>
    <rPh sb="78" eb="79">
      <t>シ</t>
    </rPh>
    <rPh sb="92" eb="94">
      <t>ワリアイ</t>
    </rPh>
    <rPh sb="95" eb="97">
      <t>ゲンショウ</t>
    </rPh>
    <rPh sb="99" eb="101">
      <t>リョウキン</t>
    </rPh>
    <rPh sb="101" eb="104">
      <t>カイシュウリツ</t>
    </rPh>
    <rPh sb="105" eb="108">
      <t>サクネンド</t>
    </rPh>
    <rPh sb="109" eb="110">
      <t>クラ</t>
    </rPh>
    <rPh sb="111" eb="113">
      <t>ゾウカ</t>
    </rPh>
    <rPh sb="119" eb="121">
      <t>ルイジ</t>
    </rPh>
    <rPh sb="121" eb="123">
      <t>ダンタイ</t>
    </rPh>
    <rPh sb="124" eb="126">
      <t>ヒカク</t>
    </rPh>
    <rPh sb="131" eb="132">
      <t>ヒク</t>
    </rPh>
    <rPh sb="136" eb="138">
      <t>アキヤマ</t>
    </rPh>
    <rPh sb="138" eb="140">
      <t>カンイ</t>
    </rPh>
    <rPh sb="140" eb="142">
      <t>スイドウ</t>
    </rPh>
    <rPh sb="142" eb="144">
      <t>ジギョウ</t>
    </rPh>
    <rPh sb="146" eb="147">
      <t>イマ</t>
    </rPh>
    <rPh sb="147" eb="149">
      <t>ネンド</t>
    </rPh>
    <rPh sb="150" eb="152">
      <t>レイワ</t>
    </rPh>
    <rPh sb="153" eb="155">
      <t>ネンド</t>
    </rPh>
    <rPh sb="157" eb="159">
      <t>ネンド</t>
    </rPh>
    <rPh sb="161" eb="162">
      <t>カイ</t>
    </rPh>
    <rPh sb="163" eb="164">
      <t>ワ</t>
    </rPh>
    <rPh sb="165" eb="168">
      <t>ダンカイテキ</t>
    </rPh>
    <rPh sb="169" eb="171">
      <t>リョウキン</t>
    </rPh>
    <rPh sb="171" eb="173">
      <t>カイテイ</t>
    </rPh>
    <rPh sb="174" eb="175">
      <t>オコナ</t>
    </rPh>
    <rPh sb="177" eb="179">
      <t>コンゴ</t>
    </rPh>
    <rPh sb="179" eb="181">
      <t>ケイエイ</t>
    </rPh>
    <rPh sb="181" eb="183">
      <t>ジョウキョウ</t>
    </rPh>
    <rPh sb="184" eb="185">
      <t>サラ</t>
    </rPh>
    <rPh sb="187" eb="189">
      <t>カイゼン</t>
    </rPh>
    <rPh sb="190" eb="192">
      <t>キタイ</t>
    </rPh>
    <rPh sb="198" eb="200">
      <t>ナカマ</t>
    </rPh>
    <rPh sb="200" eb="201">
      <t>カワ</t>
    </rPh>
    <rPh sb="201" eb="203">
      <t>カンイ</t>
    </rPh>
    <rPh sb="203" eb="205">
      <t>スイドウ</t>
    </rPh>
    <rPh sb="205" eb="207">
      <t>ジギョウ</t>
    </rPh>
    <rPh sb="213" eb="215">
      <t>レイワ</t>
    </rPh>
    <rPh sb="216" eb="218">
      <t>ネンド</t>
    </rPh>
    <rPh sb="220" eb="222">
      <t>ネンド</t>
    </rPh>
    <rPh sb="224" eb="225">
      <t>カイ</t>
    </rPh>
    <rPh sb="226" eb="227">
      <t>ワ</t>
    </rPh>
    <rPh sb="228" eb="231">
      <t>ダンカイテキ</t>
    </rPh>
    <rPh sb="232" eb="234">
      <t>リョウキン</t>
    </rPh>
    <rPh sb="234" eb="236">
      <t>カイテイ</t>
    </rPh>
    <rPh sb="237" eb="238">
      <t>オコナ</t>
    </rPh>
    <rPh sb="242" eb="244">
      <t>ケイエイ</t>
    </rPh>
    <rPh sb="244" eb="246">
      <t>キバン</t>
    </rPh>
    <rPh sb="247" eb="249">
      <t>キョウカ</t>
    </rPh>
    <rPh sb="255" eb="256">
      <t>カンガ</t>
    </rPh>
    <rPh sb="263" eb="264">
      <t>クワ</t>
    </rPh>
    <rPh sb="268" eb="270">
      <t>スウネン</t>
    </rPh>
    <rPh sb="270" eb="271">
      <t>ユウ</t>
    </rPh>
    <rPh sb="271" eb="272">
      <t>シュウ</t>
    </rPh>
    <rPh sb="272" eb="273">
      <t>リツ</t>
    </rPh>
    <rPh sb="274" eb="276">
      <t>ジョジョ</t>
    </rPh>
    <rPh sb="277" eb="279">
      <t>ゲンショウ</t>
    </rPh>
    <rPh sb="286" eb="288">
      <t>ゲンイン</t>
    </rPh>
    <rPh sb="289" eb="291">
      <t>トクテイ</t>
    </rPh>
    <rPh sb="295" eb="297">
      <t>タイサク</t>
    </rPh>
    <rPh sb="298" eb="29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</si>
</sst>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0" fontId="6" fillId="0" borderId="0" xfId="0" applyFont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79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78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80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5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E-4925-AAFF-3393AB21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E-4925-AAFF-3393AB21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50.77</c:v>
                </c:pt>
                <c:pt idx="1">
                  <c:v>54.38</c:v>
                </c:pt>
                <c:pt idx="2">
                  <c:v>62.62</c:v>
                </c:pt>
                <c:pt idx="3">
                  <c:v>65.680000000000007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E-4DBC-8D1E-3C1FC658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58.1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E-4DBC-8D1E-3C1FC658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82.33</c:v>
                </c:pt>
                <c:pt idx="1">
                  <c:v>76.92</c:v>
                </c:pt>
                <c:pt idx="2">
                  <c:v>67.959999999999994</c:v>
                </c:pt>
                <c:pt idx="3">
                  <c:v>64.47</c:v>
                </c:pt>
                <c:pt idx="4">
                  <c:v>62.76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9-4533-AAB2-7542E5F2E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9-4533-AAB2-7542E5F2E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102.16</c:v>
                </c:pt>
                <c:pt idx="1">
                  <c:v>96.19</c:v>
                </c:pt>
                <c:pt idx="2">
                  <c:v>98.76</c:v>
                </c:pt>
                <c:pt idx="3">
                  <c:v>102.26</c:v>
                </c:pt>
                <c:pt idx="4">
                  <c:v>103.61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8-4125-AF29-75F4345C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75.34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8-4125-AF29-75F4345C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9B4-93CA-187DDE3D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0-49B4-93CA-187DDE3D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6-4557-8E84-AE1D7943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6-4557-8E84-AE1D7943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2-460E-8D89-FE5B7DC5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2-460E-8D89-FE5B7DC5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A52-B072-0F1D1A31F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E-4A52-B072-0F1D1A31F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144.68</c:v>
                </c:pt>
                <c:pt idx="1">
                  <c:v>129.97</c:v>
                </c:pt>
                <c:pt idx="2">
                  <c:v>114.79</c:v>
                </c:pt>
                <c:pt idx="3">
                  <c:v>106.47</c:v>
                </c:pt>
                <c:pt idx="4">
                  <c:v>84.02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C-4611-8327-88C86284A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1280.18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611-8327-88C86284A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52.95</c:v>
                </c:pt>
                <c:pt idx="1">
                  <c:v>49.57</c:v>
                </c:pt>
                <c:pt idx="2">
                  <c:v>35.96</c:v>
                </c:pt>
                <c:pt idx="3">
                  <c:v>49.97</c:v>
                </c:pt>
                <c:pt idx="4">
                  <c:v>53.93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F-4C10-9B23-4D47285A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53.62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F-4C10-9B23-4D47285A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141.96</c:v>
                </c:pt>
                <c:pt idx="1">
                  <c:v>154.47</c:v>
                </c:pt>
                <c:pt idx="2">
                  <c:v>215.41</c:v>
                </c:pt>
                <c:pt idx="3">
                  <c:v>155.47999999999999</c:v>
                </c:pt>
                <c:pt idx="4">
                  <c:v>171.06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8-4B3D-87EE-159458DB7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287.7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8-4B3D-87EE-159458DB7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【1,084.05】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【73.31】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9525</xdr:rowOff>
    </xdr:from>
    <xdr:to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【300.47】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5"/>
  <sheetViews>
    <sheetView showGridLines="0" tabSelected="1" workbookViewId="0">
      <selection activeCell="A2" sqref="A2"/>
    </sheetView>
  </sheetViews>
  <sheetFormatPr defaultColWidth="2.6640625" defaultRowHeight="13.2" x14ac:dyDescent="0.2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5" t="s">
        <v>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78" ht="9.75" customHeight="1" x14ac:dyDescent="0.2">
      <c r="A3" s="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</row>
    <row r="4" spans="1:78" ht="9.75" customHeight="1" x14ac:dyDescent="0.2">
      <c r="A4" s="2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山梨県　上野原市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1" t="s">
        <v>4</v>
      </c>
      <c r="C7" s="71"/>
      <c r="D7" s="71"/>
      <c r="E7" s="71"/>
      <c r="F7" s="71"/>
      <c r="G7" s="71"/>
      <c r="H7" s="71"/>
      <c r="I7" s="71" t="s">
        <v>10</v>
      </c>
      <c r="J7" s="71"/>
      <c r="K7" s="71"/>
      <c r="L7" s="71"/>
      <c r="M7" s="71"/>
      <c r="N7" s="71"/>
      <c r="O7" s="71"/>
      <c r="P7" s="71" t="s">
        <v>5</v>
      </c>
      <c r="Q7" s="71"/>
      <c r="R7" s="71"/>
      <c r="S7" s="71"/>
      <c r="T7" s="71"/>
      <c r="U7" s="71"/>
      <c r="V7" s="71"/>
      <c r="W7" s="71" t="s">
        <v>3</v>
      </c>
      <c r="X7" s="71"/>
      <c r="Y7" s="71"/>
      <c r="Z7" s="71"/>
      <c r="AA7" s="71"/>
      <c r="AB7" s="71"/>
      <c r="AC7" s="71"/>
      <c r="AD7" s="71" t="s">
        <v>15</v>
      </c>
      <c r="AE7" s="71"/>
      <c r="AF7" s="71"/>
      <c r="AG7" s="71"/>
      <c r="AH7" s="71"/>
      <c r="AI7" s="71"/>
      <c r="AJ7" s="71"/>
      <c r="AK7" s="2"/>
      <c r="AL7" s="71" t="s">
        <v>12</v>
      </c>
      <c r="AM7" s="71"/>
      <c r="AN7" s="71"/>
      <c r="AO7" s="71"/>
      <c r="AP7" s="71"/>
      <c r="AQ7" s="71"/>
      <c r="AR7" s="71"/>
      <c r="AS7" s="71"/>
      <c r="AT7" s="71" t="s">
        <v>6</v>
      </c>
      <c r="AU7" s="71"/>
      <c r="AV7" s="71"/>
      <c r="AW7" s="71"/>
      <c r="AX7" s="71"/>
      <c r="AY7" s="71"/>
      <c r="AZ7" s="71"/>
      <c r="BA7" s="71"/>
      <c r="BB7" s="71" t="s">
        <v>18</v>
      </c>
      <c r="BC7" s="71"/>
      <c r="BD7" s="71"/>
      <c r="BE7" s="71"/>
      <c r="BF7" s="71"/>
      <c r="BG7" s="71"/>
      <c r="BH7" s="71"/>
      <c r="BI7" s="71"/>
      <c r="BJ7" s="3"/>
      <c r="BK7" s="3"/>
      <c r="BL7" s="16" t="s">
        <v>19</v>
      </c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24"/>
    </row>
    <row r="8" spans="1:78" ht="18.75" customHeight="1" x14ac:dyDescent="0.2">
      <c r="A8" s="2"/>
      <c r="B8" s="74" t="str">
        <f>データ!$I$6</f>
        <v>法非適用</v>
      </c>
      <c r="C8" s="74"/>
      <c r="D8" s="74"/>
      <c r="E8" s="74"/>
      <c r="F8" s="74"/>
      <c r="G8" s="74"/>
      <c r="H8" s="74"/>
      <c r="I8" s="74" t="str">
        <f>データ!$J$6</f>
        <v>水道事業</v>
      </c>
      <c r="J8" s="74"/>
      <c r="K8" s="74"/>
      <c r="L8" s="74"/>
      <c r="M8" s="74"/>
      <c r="N8" s="74"/>
      <c r="O8" s="74"/>
      <c r="P8" s="74" t="str">
        <f>データ!$K$6</f>
        <v>簡易水道事業</v>
      </c>
      <c r="Q8" s="74"/>
      <c r="R8" s="74"/>
      <c r="S8" s="74"/>
      <c r="T8" s="74"/>
      <c r="U8" s="74"/>
      <c r="V8" s="74"/>
      <c r="W8" s="74" t="str">
        <f>データ!$L$6</f>
        <v>D3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8">
        <f>データ!$R$6</f>
        <v>22971</v>
      </c>
      <c r="AM8" s="68"/>
      <c r="AN8" s="68"/>
      <c r="AO8" s="68"/>
      <c r="AP8" s="68"/>
      <c r="AQ8" s="68"/>
      <c r="AR8" s="68"/>
      <c r="AS8" s="68"/>
      <c r="AT8" s="62">
        <f>データ!$S$6</f>
        <v>170.57</v>
      </c>
      <c r="AU8" s="62"/>
      <c r="AV8" s="62"/>
      <c r="AW8" s="62"/>
      <c r="AX8" s="62"/>
      <c r="AY8" s="62"/>
      <c r="AZ8" s="62"/>
      <c r="BA8" s="62"/>
      <c r="BB8" s="62">
        <f>データ!$T$6</f>
        <v>134.66999999999999</v>
      </c>
      <c r="BC8" s="62"/>
      <c r="BD8" s="62"/>
      <c r="BE8" s="62"/>
      <c r="BF8" s="62"/>
      <c r="BG8" s="62"/>
      <c r="BH8" s="62"/>
      <c r="BI8" s="62"/>
      <c r="BJ8" s="3"/>
      <c r="BK8" s="3"/>
      <c r="BL8" s="69" t="s">
        <v>11</v>
      </c>
      <c r="BM8" s="70"/>
      <c r="BN8" s="18" t="s">
        <v>21</v>
      </c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5"/>
    </row>
    <row r="9" spans="1:78" ht="18.75" customHeight="1" x14ac:dyDescent="0.2">
      <c r="A9" s="2"/>
      <c r="B9" s="71" t="s">
        <v>1</v>
      </c>
      <c r="C9" s="71"/>
      <c r="D9" s="71"/>
      <c r="E9" s="71"/>
      <c r="F9" s="71"/>
      <c r="G9" s="71"/>
      <c r="H9" s="71"/>
      <c r="I9" s="71" t="s">
        <v>22</v>
      </c>
      <c r="J9" s="71"/>
      <c r="K9" s="71"/>
      <c r="L9" s="71"/>
      <c r="M9" s="71"/>
      <c r="N9" s="71"/>
      <c r="O9" s="71"/>
      <c r="P9" s="71" t="s">
        <v>24</v>
      </c>
      <c r="Q9" s="71"/>
      <c r="R9" s="71"/>
      <c r="S9" s="71"/>
      <c r="T9" s="71"/>
      <c r="U9" s="71"/>
      <c r="V9" s="71"/>
      <c r="W9" s="71" t="s">
        <v>0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27</v>
      </c>
      <c r="AM9" s="71"/>
      <c r="AN9" s="71"/>
      <c r="AO9" s="71"/>
      <c r="AP9" s="71"/>
      <c r="AQ9" s="71"/>
      <c r="AR9" s="71"/>
      <c r="AS9" s="71"/>
      <c r="AT9" s="71" t="s">
        <v>29</v>
      </c>
      <c r="AU9" s="71"/>
      <c r="AV9" s="71"/>
      <c r="AW9" s="71"/>
      <c r="AX9" s="71"/>
      <c r="AY9" s="71"/>
      <c r="AZ9" s="71"/>
      <c r="BA9" s="71"/>
      <c r="BB9" s="71" t="s">
        <v>14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31</v>
      </c>
      <c r="BM9" s="73"/>
      <c r="BN9" s="19" t="s">
        <v>32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6"/>
    </row>
    <row r="10" spans="1:78" ht="18.75" customHeight="1" x14ac:dyDescent="0.2">
      <c r="A10" s="2"/>
      <c r="B10" s="62" t="str">
        <f>データ!$N$6</f>
        <v>-</v>
      </c>
      <c r="C10" s="62"/>
      <c r="D10" s="62"/>
      <c r="E10" s="62"/>
      <c r="F10" s="62"/>
      <c r="G10" s="62"/>
      <c r="H10" s="62"/>
      <c r="I10" s="62" t="str">
        <f>データ!$O$6</f>
        <v>該当数値なし</v>
      </c>
      <c r="J10" s="62"/>
      <c r="K10" s="62"/>
      <c r="L10" s="62"/>
      <c r="M10" s="62"/>
      <c r="N10" s="62"/>
      <c r="O10" s="62"/>
      <c r="P10" s="62">
        <f>データ!$P$6</f>
        <v>20.37</v>
      </c>
      <c r="Q10" s="62"/>
      <c r="R10" s="62"/>
      <c r="S10" s="62"/>
      <c r="T10" s="62"/>
      <c r="U10" s="62"/>
      <c r="V10" s="62"/>
      <c r="W10" s="68">
        <f>データ!$Q$6</f>
        <v>2475</v>
      </c>
      <c r="X10" s="68"/>
      <c r="Y10" s="68"/>
      <c r="Z10" s="68"/>
      <c r="AA10" s="68"/>
      <c r="AB10" s="68"/>
      <c r="AC10" s="68"/>
      <c r="AD10" s="2"/>
      <c r="AE10" s="2"/>
      <c r="AF10" s="2"/>
      <c r="AG10" s="2"/>
      <c r="AH10" s="2"/>
      <c r="AI10" s="2"/>
      <c r="AJ10" s="2"/>
      <c r="AK10" s="2"/>
      <c r="AL10" s="68">
        <f>データ!$U$6</f>
        <v>4644</v>
      </c>
      <c r="AM10" s="68"/>
      <c r="AN10" s="68"/>
      <c r="AO10" s="68"/>
      <c r="AP10" s="68"/>
      <c r="AQ10" s="68"/>
      <c r="AR10" s="68"/>
      <c r="AS10" s="68"/>
      <c r="AT10" s="62">
        <f>データ!$V$6</f>
        <v>14.7</v>
      </c>
      <c r="AU10" s="62"/>
      <c r="AV10" s="62"/>
      <c r="AW10" s="62"/>
      <c r="AX10" s="62"/>
      <c r="AY10" s="62"/>
      <c r="AZ10" s="62"/>
      <c r="BA10" s="62"/>
      <c r="BB10" s="62">
        <f>データ!$W$6</f>
        <v>315.92</v>
      </c>
      <c r="BC10" s="62"/>
      <c r="BD10" s="62"/>
      <c r="BE10" s="62"/>
      <c r="BF10" s="62"/>
      <c r="BG10" s="62"/>
      <c r="BH10" s="62"/>
      <c r="BI10" s="62"/>
      <c r="BJ10" s="2"/>
      <c r="BK10" s="2"/>
      <c r="BL10" s="63" t="s">
        <v>34</v>
      </c>
      <c r="BM10" s="64"/>
      <c r="BN10" s="20" t="s">
        <v>36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7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37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50" t="s">
        <v>39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2"/>
      <c r="BK14" s="2"/>
      <c r="BL14" s="56" t="s">
        <v>41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2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2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4"/>
      <c r="BK16" s="2"/>
      <c r="BL16" s="44" t="s">
        <v>113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6"/>
    </row>
    <row r="17" spans="1:78" ht="13.5" customHeight="1" x14ac:dyDescent="0.2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4"/>
      <c r="BK17" s="2"/>
      <c r="BL17" s="44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6"/>
    </row>
    <row r="18" spans="1:78" ht="13.5" customHeight="1" x14ac:dyDescent="0.2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4"/>
      <c r="BK18" s="2"/>
      <c r="BL18" s="44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6"/>
    </row>
    <row r="19" spans="1:78" ht="13.5" customHeight="1" x14ac:dyDescent="0.2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4"/>
      <c r="BK19" s="2"/>
      <c r="BL19" s="4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6"/>
    </row>
    <row r="20" spans="1:78" ht="13.5" customHeight="1" x14ac:dyDescent="0.2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4"/>
      <c r="BK20" s="2"/>
      <c r="BL20" s="4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6"/>
    </row>
    <row r="21" spans="1:78" ht="13.5" customHeight="1" x14ac:dyDescent="0.2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4"/>
      <c r="BK21" s="2"/>
      <c r="BL21" s="4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6"/>
    </row>
    <row r="22" spans="1:78" ht="13.5" customHeight="1" x14ac:dyDescent="0.2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4"/>
      <c r="BK22" s="2"/>
      <c r="BL22" s="4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6"/>
    </row>
    <row r="23" spans="1:78" ht="13.5" customHeight="1" x14ac:dyDescent="0.2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4"/>
      <c r="BK23" s="2"/>
      <c r="BL23" s="4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6"/>
    </row>
    <row r="24" spans="1:78" ht="13.5" customHeight="1" x14ac:dyDescent="0.2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4"/>
      <c r="BK24" s="2"/>
      <c r="BL24" s="44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6"/>
    </row>
    <row r="25" spans="1:78" ht="13.5" customHeight="1" x14ac:dyDescent="0.2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4"/>
      <c r="BK25" s="2"/>
      <c r="BL25" s="4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6"/>
    </row>
    <row r="26" spans="1:78" ht="13.5" customHeight="1" x14ac:dyDescent="0.2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4"/>
      <c r="BK26" s="2"/>
      <c r="BL26" s="4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6"/>
    </row>
    <row r="27" spans="1:78" ht="13.5" customHeight="1" x14ac:dyDescent="0.2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4"/>
      <c r="BK27" s="2"/>
      <c r="BL27" s="4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6"/>
    </row>
    <row r="28" spans="1:78" ht="13.5" customHeight="1" x14ac:dyDescent="0.2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4"/>
      <c r="BK28" s="2"/>
      <c r="BL28" s="4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6"/>
    </row>
    <row r="29" spans="1:78" ht="13.5" customHeight="1" x14ac:dyDescent="0.2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4"/>
      <c r="BK29" s="2"/>
      <c r="BL29" s="4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6"/>
    </row>
    <row r="30" spans="1:78" ht="13.5" customHeight="1" x14ac:dyDescent="0.2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4"/>
      <c r="BK30" s="2"/>
      <c r="BL30" s="4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6"/>
    </row>
    <row r="31" spans="1:78" ht="13.5" customHeight="1" x14ac:dyDescent="0.2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4"/>
      <c r="BK31" s="2"/>
      <c r="BL31" s="4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6"/>
    </row>
    <row r="32" spans="1:78" ht="13.5" customHeight="1" x14ac:dyDescent="0.2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4"/>
      <c r="BK32" s="2"/>
      <c r="BL32" s="4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6"/>
    </row>
    <row r="33" spans="1:78" ht="13.5" customHeight="1" x14ac:dyDescent="0.2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4"/>
      <c r="BK33" s="2"/>
      <c r="BL33" s="44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6"/>
    </row>
    <row r="34" spans="1:78" ht="13.5" customHeight="1" x14ac:dyDescent="0.2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3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3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4"/>
      <c r="BK34" s="2"/>
      <c r="BL34" s="44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6"/>
    </row>
    <row r="35" spans="1:78" ht="13.5" customHeight="1" x14ac:dyDescent="0.2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3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3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4"/>
      <c r="BK35" s="2"/>
      <c r="BL35" s="44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6"/>
    </row>
    <row r="36" spans="1:78" ht="13.5" customHeight="1" x14ac:dyDescent="0.2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4"/>
      <c r="BK36" s="2"/>
      <c r="BL36" s="44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6"/>
    </row>
    <row r="37" spans="1:78" ht="13.5" customHeight="1" x14ac:dyDescent="0.2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4"/>
      <c r="BK37" s="2"/>
      <c r="BL37" s="44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6"/>
    </row>
    <row r="38" spans="1:78" ht="13.5" customHeight="1" x14ac:dyDescent="0.2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4"/>
      <c r="BK38" s="2"/>
      <c r="BL38" s="44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6"/>
    </row>
    <row r="39" spans="1:78" ht="13.5" customHeight="1" x14ac:dyDescent="0.2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4"/>
      <c r="BK39" s="2"/>
      <c r="BL39" s="4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6"/>
    </row>
    <row r="40" spans="1:78" ht="13.5" customHeight="1" x14ac:dyDescent="0.2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4"/>
      <c r="BK40" s="2"/>
      <c r="BL40" s="4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6"/>
    </row>
    <row r="41" spans="1:78" ht="13.5" customHeight="1" x14ac:dyDescent="0.2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4"/>
      <c r="BK41" s="2"/>
      <c r="BL41" s="44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6"/>
    </row>
    <row r="42" spans="1:78" ht="13.5" customHeight="1" x14ac:dyDescent="0.2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4"/>
      <c r="BK42" s="2"/>
      <c r="BL42" s="44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6"/>
    </row>
    <row r="43" spans="1:78" ht="13.5" customHeight="1" x14ac:dyDescent="0.2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4"/>
      <c r="BK43" s="2"/>
      <c r="BL43" s="44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6"/>
    </row>
    <row r="44" spans="1:78" ht="13.5" customHeight="1" x14ac:dyDescent="0.2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4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2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4"/>
      <c r="BK45" s="2"/>
      <c r="BL45" s="56" t="s">
        <v>42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2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4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2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4"/>
      <c r="BK47" s="2"/>
      <c r="BL47" s="44" t="s">
        <v>112</v>
      </c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6"/>
    </row>
    <row r="48" spans="1:78" ht="13.5" customHeight="1" x14ac:dyDescent="0.2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4"/>
      <c r="BK48" s="2"/>
      <c r="BL48" s="44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6"/>
    </row>
    <row r="49" spans="1:78" ht="13.5" customHeight="1" x14ac:dyDescent="0.2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4"/>
      <c r="BK49" s="2"/>
      <c r="BL49" s="44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6"/>
    </row>
    <row r="50" spans="1:78" ht="13.5" customHeight="1" x14ac:dyDescent="0.2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4"/>
      <c r="BK50" s="2"/>
      <c r="BL50" s="44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6"/>
    </row>
    <row r="51" spans="1:78" ht="13.5" customHeight="1" x14ac:dyDescent="0.2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4"/>
      <c r="BK51" s="2"/>
      <c r="BL51" s="44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6"/>
    </row>
    <row r="52" spans="1:78" ht="13.5" customHeight="1" x14ac:dyDescent="0.2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4"/>
      <c r="BK52" s="2"/>
      <c r="BL52" s="44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6"/>
    </row>
    <row r="53" spans="1:78" ht="13.5" customHeight="1" x14ac:dyDescent="0.2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4"/>
      <c r="BK53" s="2"/>
      <c r="BL53" s="44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6"/>
    </row>
    <row r="54" spans="1:78" ht="13.5" customHeight="1" x14ac:dyDescent="0.2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4"/>
      <c r="BK54" s="2"/>
      <c r="BL54" s="44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6"/>
    </row>
    <row r="55" spans="1:78" ht="13.5" customHeight="1" x14ac:dyDescent="0.2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4"/>
      <c r="BK55" s="2"/>
      <c r="BL55" s="44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6"/>
    </row>
    <row r="56" spans="1:78" ht="13.5" customHeight="1" x14ac:dyDescent="0.2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3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3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4"/>
      <c r="BK56" s="2"/>
      <c r="BL56" s="44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6"/>
    </row>
    <row r="57" spans="1:78" ht="13.5" customHeight="1" x14ac:dyDescent="0.2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3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3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4"/>
      <c r="BK57" s="2"/>
      <c r="BL57" s="44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6"/>
    </row>
    <row r="58" spans="1:78" ht="13.5" customHeight="1" x14ac:dyDescent="0.2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3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3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3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4"/>
      <c r="BK58" s="2"/>
      <c r="BL58" s="44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6"/>
    </row>
    <row r="59" spans="1:78" ht="13.5" customHeight="1" x14ac:dyDescent="0.2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5"/>
      <c r="BK59" s="2"/>
      <c r="BL59" s="44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6"/>
    </row>
    <row r="60" spans="1:78" ht="13.5" customHeight="1" x14ac:dyDescent="0.2">
      <c r="A60" s="2"/>
      <c r="B60" s="53" t="s">
        <v>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4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6"/>
    </row>
    <row r="61" spans="1:78" ht="13.5" customHeight="1" x14ac:dyDescent="0.2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4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6"/>
    </row>
    <row r="62" spans="1:78" ht="13.5" customHeight="1" x14ac:dyDescent="0.2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4"/>
      <c r="BK62" s="2"/>
      <c r="BL62" s="44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6"/>
    </row>
    <row r="63" spans="1:78" ht="13.5" customHeight="1" x14ac:dyDescent="0.2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4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2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4"/>
      <c r="BK64" s="2"/>
      <c r="BL64" s="56" t="s">
        <v>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2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4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2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4"/>
      <c r="BK66" s="2"/>
      <c r="BL66" s="44" t="s">
        <v>111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4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4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4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4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4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4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4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4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4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4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4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4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3"/>
      <c r="V79" s="13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3"/>
      <c r="AP79" s="13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4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3"/>
      <c r="V80" s="13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3"/>
      <c r="AP80" s="13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4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4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5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">
      <c r="C83" s="12"/>
    </row>
    <row r="84" spans="1:78" hidden="1" x14ac:dyDescent="0.2">
      <c r="B84" s="6" t="s">
        <v>44</v>
      </c>
      <c r="C84" s="6"/>
      <c r="D84" s="6"/>
      <c r="E84" s="6" t="s">
        <v>45</v>
      </c>
      <c r="F84" s="6" t="s">
        <v>47</v>
      </c>
      <c r="G84" s="6" t="s">
        <v>49</v>
      </c>
      <c r="H84" s="6" t="s">
        <v>43</v>
      </c>
      <c r="I84" s="6" t="s">
        <v>7</v>
      </c>
      <c r="J84" s="6" t="s">
        <v>28</v>
      </c>
      <c r="K84" s="6" t="s">
        <v>50</v>
      </c>
      <c r="L84" s="6" t="s">
        <v>51</v>
      </c>
      <c r="M84" s="6" t="s">
        <v>33</v>
      </c>
      <c r="N84" s="6" t="s">
        <v>53</v>
      </c>
      <c r="O84" s="6" t="s">
        <v>54</v>
      </c>
    </row>
    <row r="85" spans="1:78" hidden="1" x14ac:dyDescent="0.2">
      <c r="B85" s="6"/>
      <c r="C85" s="6"/>
      <c r="D85" s="6"/>
      <c r="E85" s="6" t="str">
        <f>データ!AH6</f>
        <v>【76.03】</v>
      </c>
      <c r="F85" s="6" t="s">
        <v>38</v>
      </c>
      <c r="G85" s="6" t="s">
        <v>38</v>
      </c>
      <c r="H85" s="6" t="str">
        <f>データ!BO6</f>
        <v>【1,084.05】</v>
      </c>
      <c r="I85" s="6" t="str">
        <f>データ!BZ6</f>
        <v>【53.46】</v>
      </c>
      <c r="J85" s="6" t="str">
        <f>データ!CK6</f>
        <v>【300.47】</v>
      </c>
      <c r="K85" s="6" t="str">
        <f>データ!CV6</f>
        <v>【54.90】</v>
      </c>
      <c r="L85" s="6" t="str">
        <f>データ!DG6</f>
        <v>【73.31】</v>
      </c>
      <c r="M85" s="6" t="s">
        <v>38</v>
      </c>
      <c r="N85" s="6" t="s">
        <v>38</v>
      </c>
      <c r="O85" s="6" t="str">
        <f>データ!EN6</f>
        <v>【0.56】</v>
      </c>
    </row>
  </sheetData>
  <sheetProtection algorithmName="SHA-512" hashValue="Yxrtox3Uc5LsBZBm35l+SGtd+U1At9fThtT68T2rRIzQZx4vZpf8RNLtWQt2miM7u6Bfc/IjGPYRIhfW3A+bYQ==" saltValue="jJAn3mM2XD0892p8aQ5wyQ==" spinCount="100000" sheet="1" objects="1" scenarios="1" formatCells="0" formatColumns="0" formatRows="0"/>
  <mergeCells count="44">
    <mergeCell ref="B6:AG6"/>
    <mergeCell ref="B7:H7"/>
    <mergeCell ref="I7:O7"/>
    <mergeCell ref="P7:V7"/>
    <mergeCell ref="W7:AC7"/>
    <mergeCell ref="AD7:AJ7"/>
    <mergeCell ref="B8:H8"/>
    <mergeCell ref="I8:O8"/>
    <mergeCell ref="P8:V8"/>
    <mergeCell ref="W8:AC8"/>
    <mergeCell ref="AD8:AJ8"/>
    <mergeCell ref="AT9:BA9"/>
    <mergeCell ref="BB9:BI9"/>
    <mergeCell ref="BL9:BM9"/>
    <mergeCell ref="AL7:AS7"/>
    <mergeCell ref="AT7:BA7"/>
    <mergeCell ref="BB7:BI7"/>
    <mergeCell ref="AL8:AS8"/>
    <mergeCell ref="AT8:BA8"/>
    <mergeCell ref="BB8:BI8"/>
    <mergeCell ref="AT10:BA10"/>
    <mergeCell ref="BB10:BI10"/>
    <mergeCell ref="BL10:BM10"/>
    <mergeCell ref="B2:BZ4"/>
    <mergeCell ref="BL11:BZ13"/>
    <mergeCell ref="B10:H10"/>
    <mergeCell ref="I10:O10"/>
    <mergeCell ref="P10:V10"/>
    <mergeCell ref="W10:AC10"/>
    <mergeCell ref="AL10:AS10"/>
    <mergeCell ref="BL8:BM8"/>
    <mergeCell ref="B9:H9"/>
    <mergeCell ref="I9:O9"/>
    <mergeCell ref="P9:V9"/>
    <mergeCell ref="W9:AC9"/>
    <mergeCell ref="AL9:AS9"/>
    <mergeCell ref="BL66:BZ82"/>
    <mergeCell ref="B14:BJ15"/>
    <mergeCell ref="BL14:BZ15"/>
    <mergeCell ref="BL45:BZ46"/>
    <mergeCell ref="B60:BJ61"/>
    <mergeCell ref="BL64:BZ65"/>
    <mergeCell ref="BL16:BZ44"/>
    <mergeCell ref="BL47:BZ63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48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>
        <v>1</v>
      </c>
      <c r="Y1" s="37">
        <v>1</v>
      </c>
      <c r="Z1" s="37">
        <v>1</v>
      </c>
      <c r="AA1" s="37">
        <v>1</v>
      </c>
      <c r="AB1" s="37">
        <v>1</v>
      </c>
      <c r="AC1" s="37">
        <v>1</v>
      </c>
      <c r="AD1" s="37">
        <v>1</v>
      </c>
      <c r="AE1" s="37">
        <v>1</v>
      </c>
      <c r="AF1" s="37">
        <v>1</v>
      </c>
      <c r="AG1" s="37">
        <v>1</v>
      </c>
      <c r="AH1" s="37"/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</row>
    <row r="2" spans="1:144" x14ac:dyDescent="0.2">
      <c r="A2" s="29" t="s">
        <v>56</v>
      </c>
      <c r="B2" s="29">
        <f t="shared" ref="B2:EN2" si="0">COLUMN()-1</f>
        <v>1</v>
      </c>
      <c r="C2" s="29">
        <f t="shared" si="0"/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si="0"/>
        <v>71</v>
      </c>
      <c r="BU2" s="29">
        <f t="shared" si="0"/>
        <v>72</v>
      </c>
      <c r="BV2" s="29">
        <f t="shared" si="0"/>
        <v>73</v>
      </c>
      <c r="BW2" s="29">
        <f t="shared" si="0"/>
        <v>74</v>
      </c>
      <c r="BX2" s="29">
        <f t="shared" si="0"/>
        <v>75</v>
      </c>
      <c r="BY2" s="29">
        <f t="shared" si="0"/>
        <v>76</v>
      </c>
      <c r="BZ2" s="29">
        <f t="shared" si="0"/>
        <v>77</v>
      </c>
      <c r="CA2" s="29">
        <f t="shared" si="0"/>
        <v>78</v>
      </c>
      <c r="CB2" s="29">
        <f t="shared" si="0"/>
        <v>79</v>
      </c>
      <c r="CC2" s="29">
        <f t="shared" si="0"/>
        <v>80</v>
      </c>
      <c r="CD2" s="29">
        <f t="shared" si="0"/>
        <v>81</v>
      </c>
      <c r="CE2" s="29">
        <f t="shared" si="0"/>
        <v>82</v>
      </c>
      <c r="CF2" s="29">
        <f t="shared" si="0"/>
        <v>83</v>
      </c>
      <c r="CG2" s="29">
        <f t="shared" si="0"/>
        <v>84</v>
      </c>
      <c r="CH2" s="29">
        <f t="shared" si="0"/>
        <v>85</v>
      </c>
      <c r="CI2" s="29">
        <f t="shared" si="0"/>
        <v>86</v>
      </c>
      <c r="CJ2" s="29">
        <f t="shared" si="0"/>
        <v>87</v>
      </c>
      <c r="CK2" s="29">
        <f t="shared" si="0"/>
        <v>88</v>
      </c>
      <c r="CL2" s="29">
        <f t="shared" si="0"/>
        <v>89</v>
      </c>
      <c r="CM2" s="29">
        <f t="shared" si="0"/>
        <v>90</v>
      </c>
      <c r="CN2" s="29">
        <f t="shared" si="0"/>
        <v>91</v>
      </c>
      <c r="CO2" s="29">
        <f t="shared" si="0"/>
        <v>92</v>
      </c>
      <c r="CP2" s="29">
        <f t="shared" si="0"/>
        <v>93</v>
      </c>
      <c r="CQ2" s="29">
        <f t="shared" si="0"/>
        <v>94</v>
      </c>
      <c r="CR2" s="29">
        <f t="shared" si="0"/>
        <v>95</v>
      </c>
      <c r="CS2" s="29">
        <f t="shared" si="0"/>
        <v>96</v>
      </c>
      <c r="CT2" s="29">
        <f t="shared" si="0"/>
        <v>97</v>
      </c>
      <c r="CU2" s="29">
        <f t="shared" si="0"/>
        <v>98</v>
      </c>
      <c r="CV2" s="29">
        <f t="shared" si="0"/>
        <v>99</v>
      </c>
      <c r="CW2" s="29">
        <f t="shared" si="0"/>
        <v>100</v>
      </c>
      <c r="CX2" s="29">
        <f t="shared" si="0"/>
        <v>101</v>
      </c>
      <c r="CY2" s="29">
        <f t="shared" si="0"/>
        <v>102</v>
      </c>
      <c r="CZ2" s="29">
        <f t="shared" si="0"/>
        <v>103</v>
      </c>
      <c r="DA2" s="29">
        <f t="shared" si="0"/>
        <v>104</v>
      </c>
      <c r="DB2" s="29">
        <f t="shared" si="0"/>
        <v>105</v>
      </c>
      <c r="DC2" s="29">
        <f t="shared" si="0"/>
        <v>106</v>
      </c>
      <c r="DD2" s="29">
        <f t="shared" si="0"/>
        <v>107</v>
      </c>
      <c r="DE2" s="29">
        <f t="shared" si="0"/>
        <v>108</v>
      </c>
      <c r="DF2" s="29">
        <f t="shared" si="0"/>
        <v>109</v>
      </c>
      <c r="DG2" s="29">
        <f t="shared" si="0"/>
        <v>110</v>
      </c>
      <c r="DH2" s="29">
        <f t="shared" si="0"/>
        <v>111</v>
      </c>
      <c r="DI2" s="29">
        <f t="shared" si="0"/>
        <v>112</v>
      </c>
      <c r="DJ2" s="29">
        <f t="shared" si="0"/>
        <v>113</v>
      </c>
      <c r="DK2" s="29">
        <f t="shared" si="0"/>
        <v>114</v>
      </c>
      <c r="DL2" s="29">
        <f t="shared" si="0"/>
        <v>115</v>
      </c>
      <c r="DM2" s="29">
        <f t="shared" si="0"/>
        <v>116</v>
      </c>
      <c r="DN2" s="29">
        <f t="shared" si="0"/>
        <v>117</v>
      </c>
      <c r="DO2" s="29">
        <f t="shared" si="0"/>
        <v>118</v>
      </c>
      <c r="DP2" s="29">
        <f t="shared" si="0"/>
        <v>119</v>
      </c>
      <c r="DQ2" s="29">
        <f t="shared" si="0"/>
        <v>120</v>
      </c>
      <c r="DR2" s="29">
        <f t="shared" si="0"/>
        <v>121</v>
      </c>
      <c r="DS2" s="29">
        <f t="shared" si="0"/>
        <v>122</v>
      </c>
      <c r="DT2" s="29">
        <f t="shared" si="0"/>
        <v>123</v>
      </c>
      <c r="DU2" s="29">
        <f t="shared" si="0"/>
        <v>124</v>
      </c>
      <c r="DV2" s="29">
        <f t="shared" si="0"/>
        <v>125</v>
      </c>
      <c r="DW2" s="29">
        <f t="shared" si="0"/>
        <v>126</v>
      </c>
      <c r="DX2" s="29">
        <f t="shared" si="0"/>
        <v>127</v>
      </c>
      <c r="DY2" s="29">
        <f t="shared" si="0"/>
        <v>128</v>
      </c>
      <c r="DZ2" s="29">
        <f t="shared" si="0"/>
        <v>129</v>
      </c>
      <c r="EA2" s="29">
        <f t="shared" si="0"/>
        <v>130</v>
      </c>
      <c r="EB2" s="29">
        <f t="shared" si="0"/>
        <v>131</v>
      </c>
      <c r="EC2" s="29">
        <f t="shared" si="0"/>
        <v>132</v>
      </c>
      <c r="ED2" s="29">
        <f t="shared" si="0"/>
        <v>133</v>
      </c>
      <c r="EE2" s="29">
        <f t="shared" si="0"/>
        <v>134</v>
      </c>
      <c r="EF2" s="29">
        <f t="shared" si="0"/>
        <v>135</v>
      </c>
      <c r="EG2" s="29">
        <f t="shared" si="0"/>
        <v>136</v>
      </c>
      <c r="EH2" s="29">
        <f t="shared" si="0"/>
        <v>137</v>
      </c>
      <c r="EI2" s="29">
        <f t="shared" si="0"/>
        <v>138</v>
      </c>
      <c r="EJ2" s="29">
        <f t="shared" si="0"/>
        <v>139</v>
      </c>
      <c r="EK2" s="29">
        <f t="shared" si="0"/>
        <v>140</v>
      </c>
      <c r="EL2" s="29">
        <f t="shared" si="0"/>
        <v>141</v>
      </c>
      <c r="EM2" s="29">
        <f t="shared" si="0"/>
        <v>142</v>
      </c>
      <c r="EN2" s="29">
        <f t="shared" si="0"/>
        <v>143</v>
      </c>
    </row>
    <row r="3" spans="1:144" x14ac:dyDescent="0.2">
      <c r="A3" s="29" t="s">
        <v>20</v>
      </c>
      <c r="B3" s="31" t="s">
        <v>52</v>
      </c>
      <c r="C3" s="31" t="s">
        <v>17</v>
      </c>
      <c r="D3" s="31" t="s">
        <v>57</v>
      </c>
      <c r="E3" s="31" t="s">
        <v>58</v>
      </c>
      <c r="F3" s="31" t="s">
        <v>59</v>
      </c>
      <c r="G3" s="31" t="s">
        <v>23</v>
      </c>
      <c r="H3" s="76" t="s">
        <v>30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55</v>
      </c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 t="s">
        <v>9</v>
      </c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</row>
    <row r="4" spans="1:144" x14ac:dyDescent="0.2">
      <c r="A4" s="29" t="s">
        <v>60</v>
      </c>
      <c r="B4" s="32"/>
      <c r="C4" s="32"/>
      <c r="D4" s="32"/>
      <c r="E4" s="32"/>
      <c r="F4" s="32"/>
      <c r="G4" s="32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83" t="s">
        <v>25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 t="s">
        <v>46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 t="s">
        <v>40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 t="s">
        <v>61</v>
      </c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 t="s">
        <v>35</v>
      </c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 t="s">
        <v>63</v>
      </c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 t="s">
        <v>64</v>
      </c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 t="s">
        <v>66</v>
      </c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 t="s">
        <v>67</v>
      </c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62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 t="s">
        <v>68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</row>
    <row r="5" spans="1:144" x14ac:dyDescent="0.2">
      <c r="A5" s="29" t="s">
        <v>26</v>
      </c>
      <c r="B5" s="33"/>
      <c r="C5" s="33"/>
      <c r="D5" s="33"/>
      <c r="E5" s="33"/>
      <c r="F5" s="33"/>
      <c r="G5" s="33"/>
      <c r="H5" s="39" t="s">
        <v>16</v>
      </c>
      <c r="I5" s="39" t="s">
        <v>69</v>
      </c>
      <c r="J5" s="39" t="s">
        <v>70</v>
      </c>
      <c r="K5" s="39" t="s">
        <v>71</v>
      </c>
      <c r="L5" s="39" t="s">
        <v>72</v>
      </c>
      <c r="M5" s="39" t="s">
        <v>73</v>
      </c>
      <c r="N5" s="39" t="s">
        <v>74</v>
      </c>
      <c r="O5" s="39" t="s">
        <v>75</v>
      </c>
      <c r="P5" s="39" t="s">
        <v>76</v>
      </c>
      <c r="Q5" s="39" t="s">
        <v>77</v>
      </c>
      <c r="R5" s="39" t="s">
        <v>78</v>
      </c>
      <c r="S5" s="39" t="s">
        <v>80</v>
      </c>
      <c r="T5" s="39" t="s">
        <v>65</v>
      </c>
      <c r="U5" s="39" t="s">
        <v>81</v>
      </c>
      <c r="V5" s="39" t="s">
        <v>82</v>
      </c>
      <c r="W5" s="39" t="s">
        <v>83</v>
      </c>
      <c r="X5" s="39" t="s">
        <v>84</v>
      </c>
      <c r="Y5" s="39" t="s">
        <v>85</v>
      </c>
      <c r="Z5" s="39" t="s">
        <v>86</v>
      </c>
      <c r="AA5" s="39" t="s">
        <v>87</v>
      </c>
      <c r="AB5" s="39" t="s">
        <v>88</v>
      </c>
      <c r="AC5" s="39" t="s">
        <v>89</v>
      </c>
      <c r="AD5" s="39" t="s">
        <v>91</v>
      </c>
      <c r="AE5" s="39" t="s">
        <v>92</v>
      </c>
      <c r="AF5" s="39" t="s">
        <v>93</v>
      </c>
      <c r="AG5" s="39" t="s">
        <v>94</v>
      </c>
      <c r="AH5" s="39" t="s">
        <v>44</v>
      </c>
      <c r="AI5" s="39" t="s">
        <v>84</v>
      </c>
      <c r="AJ5" s="39" t="s">
        <v>85</v>
      </c>
      <c r="AK5" s="39" t="s">
        <v>86</v>
      </c>
      <c r="AL5" s="39" t="s">
        <v>87</v>
      </c>
      <c r="AM5" s="39" t="s">
        <v>88</v>
      </c>
      <c r="AN5" s="39" t="s">
        <v>89</v>
      </c>
      <c r="AO5" s="39" t="s">
        <v>91</v>
      </c>
      <c r="AP5" s="39" t="s">
        <v>92</v>
      </c>
      <c r="AQ5" s="39" t="s">
        <v>93</v>
      </c>
      <c r="AR5" s="39" t="s">
        <v>94</v>
      </c>
      <c r="AS5" s="39" t="s">
        <v>90</v>
      </c>
      <c r="AT5" s="39" t="s">
        <v>84</v>
      </c>
      <c r="AU5" s="39" t="s">
        <v>85</v>
      </c>
      <c r="AV5" s="39" t="s">
        <v>86</v>
      </c>
      <c r="AW5" s="39" t="s">
        <v>87</v>
      </c>
      <c r="AX5" s="39" t="s">
        <v>88</v>
      </c>
      <c r="AY5" s="39" t="s">
        <v>89</v>
      </c>
      <c r="AZ5" s="39" t="s">
        <v>91</v>
      </c>
      <c r="BA5" s="39" t="s">
        <v>92</v>
      </c>
      <c r="BB5" s="39" t="s">
        <v>93</v>
      </c>
      <c r="BC5" s="39" t="s">
        <v>94</v>
      </c>
      <c r="BD5" s="39" t="s">
        <v>90</v>
      </c>
      <c r="BE5" s="39" t="s">
        <v>84</v>
      </c>
      <c r="BF5" s="39" t="s">
        <v>85</v>
      </c>
      <c r="BG5" s="39" t="s">
        <v>86</v>
      </c>
      <c r="BH5" s="39" t="s">
        <v>87</v>
      </c>
      <c r="BI5" s="39" t="s">
        <v>88</v>
      </c>
      <c r="BJ5" s="39" t="s">
        <v>89</v>
      </c>
      <c r="BK5" s="39" t="s">
        <v>91</v>
      </c>
      <c r="BL5" s="39" t="s">
        <v>92</v>
      </c>
      <c r="BM5" s="39" t="s">
        <v>93</v>
      </c>
      <c r="BN5" s="39" t="s">
        <v>94</v>
      </c>
      <c r="BO5" s="39" t="s">
        <v>90</v>
      </c>
      <c r="BP5" s="39" t="s">
        <v>84</v>
      </c>
      <c r="BQ5" s="39" t="s">
        <v>85</v>
      </c>
      <c r="BR5" s="39" t="s">
        <v>86</v>
      </c>
      <c r="BS5" s="39" t="s">
        <v>87</v>
      </c>
      <c r="BT5" s="39" t="s">
        <v>88</v>
      </c>
      <c r="BU5" s="39" t="s">
        <v>89</v>
      </c>
      <c r="BV5" s="39" t="s">
        <v>91</v>
      </c>
      <c r="BW5" s="39" t="s">
        <v>92</v>
      </c>
      <c r="BX5" s="39" t="s">
        <v>93</v>
      </c>
      <c r="BY5" s="39" t="s">
        <v>94</v>
      </c>
      <c r="BZ5" s="39" t="s">
        <v>90</v>
      </c>
      <c r="CA5" s="39" t="s">
        <v>84</v>
      </c>
      <c r="CB5" s="39" t="s">
        <v>85</v>
      </c>
      <c r="CC5" s="39" t="s">
        <v>86</v>
      </c>
      <c r="CD5" s="39" t="s">
        <v>87</v>
      </c>
      <c r="CE5" s="39" t="s">
        <v>88</v>
      </c>
      <c r="CF5" s="39" t="s">
        <v>89</v>
      </c>
      <c r="CG5" s="39" t="s">
        <v>91</v>
      </c>
      <c r="CH5" s="39" t="s">
        <v>92</v>
      </c>
      <c r="CI5" s="39" t="s">
        <v>93</v>
      </c>
      <c r="CJ5" s="39" t="s">
        <v>94</v>
      </c>
      <c r="CK5" s="39" t="s">
        <v>90</v>
      </c>
      <c r="CL5" s="39" t="s">
        <v>84</v>
      </c>
      <c r="CM5" s="39" t="s">
        <v>85</v>
      </c>
      <c r="CN5" s="39" t="s">
        <v>86</v>
      </c>
      <c r="CO5" s="39" t="s">
        <v>87</v>
      </c>
      <c r="CP5" s="39" t="s">
        <v>88</v>
      </c>
      <c r="CQ5" s="39" t="s">
        <v>89</v>
      </c>
      <c r="CR5" s="39" t="s">
        <v>91</v>
      </c>
      <c r="CS5" s="39" t="s">
        <v>92</v>
      </c>
      <c r="CT5" s="39" t="s">
        <v>93</v>
      </c>
      <c r="CU5" s="39" t="s">
        <v>94</v>
      </c>
      <c r="CV5" s="39" t="s">
        <v>90</v>
      </c>
      <c r="CW5" s="39" t="s">
        <v>84</v>
      </c>
      <c r="CX5" s="39" t="s">
        <v>85</v>
      </c>
      <c r="CY5" s="39" t="s">
        <v>86</v>
      </c>
      <c r="CZ5" s="39" t="s">
        <v>87</v>
      </c>
      <c r="DA5" s="39" t="s">
        <v>88</v>
      </c>
      <c r="DB5" s="39" t="s">
        <v>89</v>
      </c>
      <c r="DC5" s="39" t="s">
        <v>91</v>
      </c>
      <c r="DD5" s="39" t="s">
        <v>92</v>
      </c>
      <c r="DE5" s="39" t="s">
        <v>93</v>
      </c>
      <c r="DF5" s="39" t="s">
        <v>94</v>
      </c>
      <c r="DG5" s="39" t="s">
        <v>90</v>
      </c>
      <c r="DH5" s="39" t="s">
        <v>84</v>
      </c>
      <c r="DI5" s="39" t="s">
        <v>85</v>
      </c>
      <c r="DJ5" s="39" t="s">
        <v>86</v>
      </c>
      <c r="DK5" s="39" t="s">
        <v>87</v>
      </c>
      <c r="DL5" s="39" t="s">
        <v>88</v>
      </c>
      <c r="DM5" s="39" t="s">
        <v>89</v>
      </c>
      <c r="DN5" s="39" t="s">
        <v>91</v>
      </c>
      <c r="DO5" s="39" t="s">
        <v>92</v>
      </c>
      <c r="DP5" s="39" t="s">
        <v>93</v>
      </c>
      <c r="DQ5" s="39" t="s">
        <v>94</v>
      </c>
      <c r="DR5" s="39" t="s">
        <v>90</v>
      </c>
      <c r="DS5" s="39" t="s">
        <v>84</v>
      </c>
      <c r="DT5" s="39" t="s">
        <v>85</v>
      </c>
      <c r="DU5" s="39" t="s">
        <v>86</v>
      </c>
      <c r="DV5" s="39" t="s">
        <v>87</v>
      </c>
      <c r="DW5" s="39" t="s">
        <v>88</v>
      </c>
      <c r="DX5" s="39" t="s">
        <v>89</v>
      </c>
      <c r="DY5" s="39" t="s">
        <v>91</v>
      </c>
      <c r="DZ5" s="39" t="s">
        <v>92</v>
      </c>
      <c r="EA5" s="39" t="s">
        <v>93</v>
      </c>
      <c r="EB5" s="39" t="s">
        <v>94</v>
      </c>
      <c r="EC5" s="39" t="s">
        <v>90</v>
      </c>
      <c r="ED5" s="39" t="s">
        <v>84</v>
      </c>
      <c r="EE5" s="39" t="s">
        <v>85</v>
      </c>
      <c r="EF5" s="39" t="s">
        <v>86</v>
      </c>
      <c r="EG5" s="39" t="s">
        <v>87</v>
      </c>
      <c r="EH5" s="39" t="s">
        <v>88</v>
      </c>
      <c r="EI5" s="39" t="s">
        <v>89</v>
      </c>
      <c r="EJ5" s="39" t="s">
        <v>91</v>
      </c>
      <c r="EK5" s="39" t="s">
        <v>92</v>
      </c>
      <c r="EL5" s="39" t="s">
        <v>93</v>
      </c>
      <c r="EM5" s="39" t="s">
        <v>94</v>
      </c>
      <c r="EN5" s="39" t="s">
        <v>90</v>
      </c>
    </row>
    <row r="6" spans="1:144" s="28" customFormat="1" x14ac:dyDescent="0.2">
      <c r="A6" s="29" t="s">
        <v>95</v>
      </c>
      <c r="B6" s="34">
        <f t="shared" ref="B6:W6" si="1">B7</f>
        <v>2019</v>
      </c>
      <c r="C6" s="34">
        <f t="shared" si="1"/>
        <v>192121</v>
      </c>
      <c r="D6" s="34">
        <f t="shared" si="1"/>
        <v>47</v>
      </c>
      <c r="E6" s="34">
        <f t="shared" si="1"/>
        <v>1</v>
      </c>
      <c r="F6" s="34">
        <f t="shared" si="1"/>
        <v>0</v>
      </c>
      <c r="G6" s="34">
        <f t="shared" si="1"/>
        <v>0</v>
      </c>
      <c r="H6" s="34" t="str">
        <f t="shared" si="1"/>
        <v>山梨県　上野原市</v>
      </c>
      <c r="I6" s="34" t="str">
        <f t="shared" si="1"/>
        <v>法非適用</v>
      </c>
      <c r="J6" s="34" t="str">
        <f t="shared" si="1"/>
        <v>水道事業</v>
      </c>
      <c r="K6" s="34" t="str">
        <f t="shared" si="1"/>
        <v>簡易水道事業</v>
      </c>
      <c r="L6" s="34" t="str">
        <f t="shared" si="1"/>
        <v>D3</v>
      </c>
      <c r="M6" s="34" t="str">
        <f t="shared" si="1"/>
        <v>非設置</v>
      </c>
      <c r="N6" s="40" t="str">
        <f t="shared" si="1"/>
        <v>-</v>
      </c>
      <c r="O6" s="40" t="str">
        <f t="shared" si="1"/>
        <v>該当数値なし</v>
      </c>
      <c r="P6" s="40">
        <f t="shared" si="1"/>
        <v>20.37</v>
      </c>
      <c r="Q6" s="40">
        <f t="shared" si="1"/>
        <v>2475</v>
      </c>
      <c r="R6" s="40">
        <f t="shared" si="1"/>
        <v>22971</v>
      </c>
      <c r="S6" s="40">
        <f t="shared" si="1"/>
        <v>170.57</v>
      </c>
      <c r="T6" s="40">
        <f t="shared" si="1"/>
        <v>134.66999999999999</v>
      </c>
      <c r="U6" s="40">
        <f t="shared" si="1"/>
        <v>4644</v>
      </c>
      <c r="V6" s="40">
        <f t="shared" si="1"/>
        <v>14.7</v>
      </c>
      <c r="W6" s="40">
        <f t="shared" si="1"/>
        <v>315.92</v>
      </c>
      <c r="X6" s="42">
        <f t="shared" ref="X6:AG6" si="2">IF(X7="",NA(),X7)</f>
        <v>102.16</v>
      </c>
      <c r="Y6" s="42">
        <f t="shared" si="2"/>
        <v>96.19</v>
      </c>
      <c r="Z6" s="42">
        <f t="shared" si="2"/>
        <v>98.76</v>
      </c>
      <c r="AA6" s="42">
        <f t="shared" si="2"/>
        <v>102.26</v>
      </c>
      <c r="AB6" s="42">
        <f t="shared" si="2"/>
        <v>103.61</v>
      </c>
      <c r="AC6" s="42">
        <f t="shared" si="2"/>
        <v>75.34</v>
      </c>
      <c r="AD6" s="42">
        <f t="shared" si="2"/>
        <v>77.56</v>
      </c>
      <c r="AE6" s="42">
        <f t="shared" si="2"/>
        <v>78.510000000000005</v>
      </c>
      <c r="AF6" s="42">
        <f t="shared" si="2"/>
        <v>77.91</v>
      </c>
      <c r="AG6" s="42">
        <f t="shared" si="2"/>
        <v>79.099999999999994</v>
      </c>
      <c r="AH6" s="40" t="str">
        <f>IF(AH7="","",IF(AH7="-","【-】","【"&amp;SUBSTITUTE(TEXT(AH7,"#,##0.00"),"-","△")&amp;"】"))</f>
        <v>【76.03】</v>
      </c>
      <c r="AI6" s="40" t="e">
        <f t="shared" ref="AI6:AR6" si="3">IF(AI7="",NA(),AI7)</f>
        <v>#N/A</v>
      </c>
      <c r="AJ6" s="40" t="e">
        <f t="shared" si="3"/>
        <v>#N/A</v>
      </c>
      <c r="AK6" s="40" t="e">
        <f t="shared" si="3"/>
        <v>#N/A</v>
      </c>
      <c r="AL6" s="40" t="e">
        <f t="shared" si="3"/>
        <v>#N/A</v>
      </c>
      <c r="AM6" s="40" t="e">
        <f t="shared" si="3"/>
        <v>#N/A</v>
      </c>
      <c r="AN6" s="40" t="e">
        <f t="shared" si="3"/>
        <v>#N/A</v>
      </c>
      <c r="AO6" s="40" t="e">
        <f t="shared" si="3"/>
        <v>#N/A</v>
      </c>
      <c r="AP6" s="40" t="e">
        <f t="shared" si="3"/>
        <v>#N/A</v>
      </c>
      <c r="AQ6" s="40" t="e">
        <f t="shared" si="3"/>
        <v>#N/A</v>
      </c>
      <c r="AR6" s="40" t="e">
        <f t="shared" si="3"/>
        <v>#N/A</v>
      </c>
      <c r="AS6" s="40" t="str">
        <f>IF(AS7="","",IF(AS7="-","【-】","【"&amp;SUBSTITUTE(TEXT(AS7,"#,##0.00"),"-","△")&amp;"】"))</f>
        <v/>
      </c>
      <c r="AT6" s="40" t="e">
        <f t="shared" ref="AT6:BC6" si="4">IF(AT7="",NA(),AT7)</f>
        <v>#N/A</v>
      </c>
      <c r="AU6" s="40" t="e">
        <f t="shared" si="4"/>
        <v>#N/A</v>
      </c>
      <c r="AV6" s="40" t="e">
        <f t="shared" si="4"/>
        <v>#N/A</v>
      </c>
      <c r="AW6" s="40" t="e">
        <f t="shared" si="4"/>
        <v>#N/A</v>
      </c>
      <c r="AX6" s="40" t="e">
        <f t="shared" si="4"/>
        <v>#N/A</v>
      </c>
      <c r="AY6" s="40" t="e">
        <f t="shared" si="4"/>
        <v>#N/A</v>
      </c>
      <c r="AZ6" s="40" t="e">
        <f t="shared" si="4"/>
        <v>#N/A</v>
      </c>
      <c r="BA6" s="40" t="e">
        <f t="shared" si="4"/>
        <v>#N/A</v>
      </c>
      <c r="BB6" s="40" t="e">
        <f t="shared" si="4"/>
        <v>#N/A</v>
      </c>
      <c r="BC6" s="40" t="e">
        <f t="shared" si="4"/>
        <v>#N/A</v>
      </c>
      <c r="BD6" s="40" t="str">
        <f>IF(BD7="","",IF(BD7="-","【-】","【"&amp;SUBSTITUTE(TEXT(BD7,"#,##0.00"),"-","△")&amp;"】"))</f>
        <v/>
      </c>
      <c r="BE6" s="42">
        <f t="shared" ref="BE6:BN6" si="5">IF(BE7="",NA(),BE7)</f>
        <v>144.68</v>
      </c>
      <c r="BF6" s="42">
        <f t="shared" si="5"/>
        <v>129.97</v>
      </c>
      <c r="BG6" s="42">
        <f t="shared" si="5"/>
        <v>114.79</v>
      </c>
      <c r="BH6" s="42">
        <f t="shared" si="5"/>
        <v>106.47</v>
      </c>
      <c r="BI6" s="42">
        <f t="shared" si="5"/>
        <v>84.02</v>
      </c>
      <c r="BJ6" s="42">
        <f t="shared" si="5"/>
        <v>1280.18</v>
      </c>
      <c r="BK6" s="42">
        <f t="shared" si="5"/>
        <v>1144.79</v>
      </c>
      <c r="BL6" s="42">
        <f t="shared" si="5"/>
        <v>1061.58</v>
      </c>
      <c r="BM6" s="42">
        <f t="shared" si="5"/>
        <v>1007.7</v>
      </c>
      <c r="BN6" s="42">
        <f t="shared" si="5"/>
        <v>1018.52</v>
      </c>
      <c r="BO6" s="40" t="str">
        <f>IF(BO7="","",IF(BO7="-","【-】","【"&amp;SUBSTITUTE(TEXT(BO7,"#,##0.00"),"-","△")&amp;"】"))</f>
        <v>【1,084.05】</v>
      </c>
      <c r="BP6" s="42">
        <f t="shared" ref="BP6:BY6" si="6">IF(BP7="",NA(),BP7)</f>
        <v>52.95</v>
      </c>
      <c r="BQ6" s="42">
        <f t="shared" si="6"/>
        <v>49.57</v>
      </c>
      <c r="BR6" s="42">
        <f t="shared" si="6"/>
        <v>35.96</v>
      </c>
      <c r="BS6" s="42">
        <f t="shared" si="6"/>
        <v>49.97</v>
      </c>
      <c r="BT6" s="42">
        <f t="shared" si="6"/>
        <v>53.93</v>
      </c>
      <c r="BU6" s="42">
        <f t="shared" si="6"/>
        <v>53.62</v>
      </c>
      <c r="BV6" s="42">
        <f t="shared" si="6"/>
        <v>56.04</v>
      </c>
      <c r="BW6" s="42">
        <f t="shared" si="6"/>
        <v>58.52</v>
      </c>
      <c r="BX6" s="42">
        <f t="shared" si="6"/>
        <v>59.22</v>
      </c>
      <c r="BY6" s="42">
        <f t="shared" si="6"/>
        <v>58.79</v>
      </c>
      <c r="BZ6" s="40" t="str">
        <f>IF(BZ7="","",IF(BZ7="-","【-】","【"&amp;SUBSTITUTE(TEXT(BZ7,"#,##0.00"),"-","△")&amp;"】"))</f>
        <v>【53.46】</v>
      </c>
      <c r="CA6" s="42">
        <f t="shared" ref="CA6:CJ6" si="7">IF(CA7="",NA(),CA7)</f>
        <v>141.96</v>
      </c>
      <c r="CB6" s="42">
        <f t="shared" si="7"/>
        <v>154.47</v>
      </c>
      <c r="CC6" s="42">
        <f t="shared" si="7"/>
        <v>215.41</v>
      </c>
      <c r="CD6" s="42">
        <f t="shared" si="7"/>
        <v>155.47999999999999</v>
      </c>
      <c r="CE6" s="42">
        <f t="shared" si="7"/>
        <v>171.06</v>
      </c>
      <c r="CF6" s="42">
        <f t="shared" si="7"/>
        <v>287.7</v>
      </c>
      <c r="CG6" s="42">
        <f t="shared" si="7"/>
        <v>304.35000000000002</v>
      </c>
      <c r="CH6" s="42">
        <f t="shared" si="7"/>
        <v>296.3</v>
      </c>
      <c r="CI6" s="42">
        <f t="shared" si="7"/>
        <v>292.89999999999998</v>
      </c>
      <c r="CJ6" s="42">
        <f t="shared" si="7"/>
        <v>298.25</v>
      </c>
      <c r="CK6" s="40" t="str">
        <f>IF(CK7="","",IF(CK7="-","【-】","【"&amp;SUBSTITUTE(TEXT(CK7,"#,##0.00"),"-","△")&amp;"】"))</f>
        <v>【300.47】</v>
      </c>
      <c r="CL6" s="42">
        <f t="shared" ref="CL6:CU6" si="8">IF(CL7="",NA(),CL7)</f>
        <v>50.77</v>
      </c>
      <c r="CM6" s="42">
        <f t="shared" si="8"/>
        <v>54.38</v>
      </c>
      <c r="CN6" s="42">
        <f t="shared" si="8"/>
        <v>62.62</v>
      </c>
      <c r="CO6" s="42">
        <f t="shared" si="8"/>
        <v>65.680000000000007</v>
      </c>
      <c r="CP6" s="42">
        <f t="shared" si="8"/>
        <v>65.2</v>
      </c>
      <c r="CQ6" s="42">
        <f t="shared" si="8"/>
        <v>58.1</v>
      </c>
      <c r="CR6" s="42">
        <f t="shared" si="8"/>
        <v>55.9</v>
      </c>
      <c r="CS6" s="42">
        <f t="shared" si="8"/>
        <v>57.3</v>
      </c>
      <c r="CT6" s="42">
        <f t="shared" si="8"/>
        <v>56.76</v>
      </c>
      <c r="CU6" s="42">
        <f t="shared" si="8"/>
        <v>56.04</v>
      </c>
      <c r="CV6" s="40" t="str">
        <f>IF(CV7="","",IF(CV7="-","【-】","【"&amp;SUBSTITUTE(TEXT(CV7,"#,##0.00"),"-","△")&amp;"】"))</f>
        <v>【54.90】</v>
      </c>
      <c r="CW6" s="42">
        <f t="shared" ref="CW6:DF6" si="9">IF(CW7="",NA(),CW7)</f>
        <v>82.33</v>
      </c>
      <c r="CX6" s="42">
        <f t="shared" si="9"/>
        <v>76.92</v>
      </c>
      <c r="CY6" s="42">
        <f t="shared" si="9"/>
        <v>67.959999999999994</v>
      </c>
      <c r="CZ6" s="42">
        <f t="shared" si="9"/>
        <v>64.47</v>
      </c>
      <c r="DA6" s="42">
        <f t="shared" si="9"/>
        <v>62.76</v>
      </c>
      <c r="DB6" s="42">
        <f t="shared" si="9"/>
        <v>76.69</v>
      </c>
      <c r="DC6" s="42">
        <f t="shared" si="9"/>
        <v>73.28</v>
      </c>
      <c r="DD6" s="42">
        <f t="shared" si="9"/>
        <v>72.42</v>
      </c>
      <c r="DE6" s="42">
        <f t="shared" si="9"/>
        <v>73.069999999999993</v>
      </c>
      <c r="DF6" s="42">
        <f t="shared" si="9"/>
        <v>72.78</v>
      </c>
      <c r="DG6" s="40" t="str">
        <f>IF(DG7="","",IF(DG7="-","【-】","【"&amp;SUBSTITUTE(TEXT(DG7,"#,##0.00"),"-","△")&amp;"】"))</f>
        <v>【73.31】</v>
      </c>
      <c r="DH6" s="40" t="e">
        <f t="shared" ref="DH6:DQ6" si="10">IF(DH7="",NA(),DH7)</f>
        <v>#N/A</v>
      </c>
      <c r="DI6" s="40" t="e">
        <f t="shared" si="10"/>
        <v>#N/A</v>
      </c>
      <c r="DJ6" s="40" t="e">
        <f t="shared" si="10"/>
        <v>#N/A</v>
      </c>
      <c r="DK6" s="40" t="e">
        <f t="shared" si="10"/>
        <v>#N/A</v>
      </c>
      <c r="DL6" s="40" t="e">
        <f t="shared" si="10"/>
        <v>#N/A</v>
      </c>
      <c r="DM6" s="40" t="e">
        <f t="shared" si="10"/>
        <v>#N/A</v>
      </c>
      <c r="DN6" s="40" t="e">
        <f t="shared" si="10"/>
        <v>#N/A</v>
      </c>
      <c r="DO6" s="40" t="e">
        <f t="shared" si="10"/>
        <v>#N/A</v>
      </c>
      <c r="DP6" s="40" t="e">
        <f t="shared" si="10"/>
        <v>#N/A</v>
      </c>
      <c r="DQ6" s="40" t="e">
        <f t="shared" si="10"/>
        <v>#N/A</v>
      </c>
      <c r="DR6" s="40" t="str">
        <f>IF(DR7="","",IF(DR7="-","【-】","【"&amp;SUBSTITUTE(TEXT(DR7,"#,##0.00"),"-","△")&amp;"】"))</f>
        <v/>
      </c>
      <c r="DS6" s="40" t="e">
        <f t="shared" ref="DS6:EB6" si="11">IF(DS7="",NA(),DS7)</f>
        <v>#N/A</v>
      </c>
      <c r="DT6" s="40" t="e">
        <f t="shared" si="11"/>
        <v>#N/A</v>
      </c>
      <c r="DU6" s="40" t="e">
        <f t="shared" si="11"/>
        <v>#N/A</v>
      </c>
      <c r="DV6" s="40" t="e">
        <f t="shared" si="11"/>
        <v>#N/A</v>
      </c>
      <c r="DW6" s="40" t="e">
        <f t="shared" si="11"/>
        <v>#N/A</v>
      </c>
      <c r="DX6" s="40" t="e">
        <f t="shared" si="11"/>
        <v>#N/A</v>
      </c>
      <c r="DY6" s="40" t="e">
        <f t="shared" si="11"/>
        <v>#N/A</v>
      </c>
      <c r="DZ6" s="40" t="e">
        <f t="shared" si="11"/>
        <v>#N/A</v>
      </c>
      <c r="EA6" s="40" t="e">
        <f t="shared" si="11"/>
        <v>#N/A</v>
      </c>
      <c r="EB6" s="40" t="e">
        <f t="shared" si="11"/>
        <v>#N/A</v>
      </c>
      <c r="EC6" s="40" t="str">
        <f>IF(EC7="","",IF(EC7="-","【-】","【"&amp;SUBSTITUTE(TEXT(EC7,"#,##0.00"),"-","△")&amp;"】"))</f>
        <v/>
      </c>
      <c r="ED6" s="40">
        <f t="shared" ref="ED6:EM6" si="12">IF(ED7="",NA(),ED7)</f>
        <v>0</v>
      </c>
      <c r="EE6" s="40">
        <f t="shared" si="12"/>
        <v>0</v>
      </c>
      <c r="EF6" s="40">
        <f t="shared" si="12"/>
        <v>0</v>
      </c>
      <c r="EG6" s="40">
        <f t="shared" si="12"/>
        <v>0</v>
      </c>
      <c r="EH6" s="40">
        <f t="shared" si="12"/>
        <v>0</v>
      </c>
      <c r="EI6" s="42">
        <f t="shared" si="12"/>
        <v>0.76</v>
      </c>
      <c r="EJ6" s="42">
        <f t="shared" si="12"/>
        <v>0.53</v>
      </c>
      <c r="EK6" s="42">
        <f t="shared" si="12"/>
        <v>0.72</v>
      </c>
      <c r="EL6" s="42">
        <f t="shared" si="12"/>
        <v>0.53</v>
      </c>
      <c r="EM6" s="42">
        <f t="shared" si="12"/>
        <v>0.71</v>
      </c>
      <c r="EN6" s="40" t="str">
        <f>IF(EN7="","",IF(EN7="-","【-】","【"&amp;SUBSTITUTE(TEXT(EN7,"#,##0.00"),"-","△")&amp;"】"))</f>
        <v>【0.56】</v>
      </c>
    </row>
    <row r="7" spans="1:144" s="28" customFormat="1" x14ac:dyDescent="0.2">
      <c r="A7" s="29"/>
      <c r="B7" s="35">
        <v>2019</v>
      </c>
      <c r="C7" s="35">
        <v>192121</v>
      </c>
      <c r="D7" s="35">
        <v>47</v>
      </c>
      <c r="E7" s="35">
        <v>1</v>
      </c>
      <c r="F7" s="35">
        <v>0</v>
      </c>
      <c r="G7" s="35">
        <v>0</v>
      </c>
      <c r="H7" s="35" t="s">
        <v>79</v>
      </c>
      <c r="I7" s="35" t="s">
        <v>96</v>
      </c>
      <c r="J7" s="35" t="s">
        <v>97</v>
      </c>
      <c r="K7" s="35" t="s">
        <v>98</v>
      </c>
      <c r="L7" s="35" t="s">
        <v>99</v>
      </c>
      <c r="M7" s="35" t="s">
        <v>13</v>
      </c>
      <c r="N7" s="41" t="s">
        <v>38</v>
      </c>
      <c r="O7" s="41" t="s">
        <v>100</v>
      </c>
      <c r="P7" s="41">
        <v>20.37</v>
      </c>
      <c r="Q7" s="41">
        <v>2475</v>
      </c>
      <c r="R7" s="41">
        <v>22971</v>
      </c>
      <c r="S7" s="41">
        <v>170.57</v>
      </c>
      <c r="T7" s="41">
        <v>134.66999999999999</v>
      </c>
      <c r="U7" s="41">
        <v>4644</v>
      </c>
      <c r="V7" s="41">
        <v>14.7</v>
      </c>
      <c r="W7" s="41">
        <v>315.92</v>
      </c>
      <c r="X7" s="41">
        <v>102.16</v>
      </c>
      <c r="Y7" s="41">
        <v>96.19</v>
      </c>
      <c r="Z7" s="41">
        <v>98.76</v>
      </c>
      <c r="AA7" s="41">
        <v>102.26</v>
      </c>
      <c r="AB7" s="41">
        <v>103.61</v>
      </c>
      <c r="AC7" s="41">
        <v>75.34</v>
      </c>
      <c r="AD7" s="41">
        <v>77.56</v>
      </c>
      <c r="AE7" s="41">
        <v>78.510000000000005</v>
      </c>
      <c r="AF7" s="41">
        <v>77.91</v>
      </c>
      <c r="AG7" s="41">
        <v>79.099999999999994</v>
      </c>
      <c r="AH7" s="41">
        <v>76.03</v>
      </c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>
        <v>144.68</v>
      </c>
      <c r="BF7" s="41">
        <v>129.97</v>
      </c>
      <c r="BG7" s="41">
        <v>114.79</v>
      </c>
      <c r="BH7" s="41">
        <v>106.47</v>
      </c>
      <c r="BI7" s="41">
        <v>84.02</v>
      </c>
      <c r="BJ7" s="41">
        <v>1280.18</v>
      </c>
      <c r="BK7" s="41">
        <v>1144.79</v>
      </c>
      <c r="BL7" s="41">
        <v>1061.58</v>
      </c>
      <c r="BM7" s="41">
        <v>1007.7</v>
      </c>
      <c r="BN7" s="41">
        <v>1018.52</v>
      </c>
      <c r="BO7" s="41">
        <v>1084.05</v>
      </c>
      <c r="BP7" s="41">
        <v>52.95</v>
      </c>
      <c r="BQ7" s="41">
        <v>49.57</v>
      </c>
      <c r="BR7" s="41">
        <v>35.96</v>
      </c>
      <c r="BS7" s="41">
        <v>49.97</v>
      </c>
      <c r="BT7" s="41">
        <v>53.93</v>
      </c>
      <c r="BU7" s="41">
        <v>53.62</v>
      </c>
      <c r="BV7" s="41">
        <v>56.04</v>
      </c>
      <c r="BW7" s="41">
        <v>58.52</v>
      </c>
      <c r="BX7" s="41">
        <v>59.22</v>
      </c>
      <c r="BY7" s="41">
        <v>58.79</v>
      </c>
      <c r="BZ7" s="41">
        <v>53.46</v>
      </c>
      <c r="CA7" s="41">
        <v>141.96</v>
      </c>
      <c r="CB7" s="41">
        <v>154.47</v>
      </c>
      <c r="CC7" s="41">
        <v>215.41</v>
      </c>
      <c r="CD7" s="41">
        <v>155.47999999999999</v>
      </c>
      <c r="CE7" s="41">
        <v>171.06</v>
      </c>
      <c r="CF7" s="41">
        <v>287.7</v>
      </c>
      <c r="CG7" s="41">
        <v>304.35000000000002</v>
      </c>
      <c r="CH7" s="41">
        <v>296.3</v>
      </c>
      <c r="CI7" s="41">
        <v>292.89999999999998</v>
      </c>
      <c r="CJ7" s="41">
        <v>298.25</v>
      </c>
      <c r="CK7" s="41">
        <v>300.47000000000003</v>
      </c>
      <c r="CL7" s="41">
        <v>50.77</v>
      </c>
      <c r="CM7" s="41">
        <v>54.38</v>
      </c>
      <c r="CN7" s="41">
        <v>62.62</v>
      </c>
      <c r="CO7" s="41">
        <v>65.680000000000007</v>
      </c>
      <c r="CP7" s="41">
        <v>65.2</v>
      </c>
      <c r="CQ7" s="41">
        <v>58.1</v>
      </c>
      <c r="CR7" s="41">
        <v>55.9</v>
      </c>
      <c r="CS7" s="41">
        <v>57.3</v>
      </c>
      <c r="CT7" s="41">
        <v>56.76</v>
      </c>
      <c r="CU7" s="41">
        <v>56.04</v>
      </c>
      <c r="CV7" s="41">
        <v>54.9</v>
      </c>
      <c r="CW7" s="41">
        <v>82.33</v>
      </c>
      <c r="CX7" s="41">
        <v>76.92</v>
      </c>
      <c r="CY7" s="41">
        <v>67.959999999999994</v>
      </c>
      <c r="CZ7" s="41">
        <v>64.47</v>
      </c>
      <c r="DA7" s="41">
        <v>62.76</v>
      </c>
      <c r="DB7" s="41">
        <v>76.69</v>
      </c>
      <c r="DC7" s="41">
        <v>73.28</v>
      </c>
      <c r="DD7" s="41">
        <v>72.42</v>
      </c>
      <c r="DE7" s="41">
        <v>73.069999999999993</v>
      </c>
      <c r="DF7" s="41">
        <v>72.78</v>
      </c>
      <c r="DG7" s="41">
        <v>73.31</v>
      </c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0.76</v>
      </c>
      <c r="EJ7" s="41">
        <v>0.53</v>
      </c>
      <c r="EK7" s="41">
        <v>0.72</v>
      </c>
      <c r="EL7" s="41">
        <v>0.53</v>
      </c>
      <c r="EM7" s="41">
        <v>0.71</v>
      </c>
      <c r="EN7" s="41">
        <v>0.56000000000000005</v>
      </c>
    </row>
    <row r="8" spans="1:144" x14ac:dyDescent="0.2"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</row>
    <row r="9" spans="1:144" x14ac:dyDescent="0.2">
      <c r="A9" s="30"/>
      <c r="B9" s="30" t="s">
        <v>101</v>
      </c>
      <c r="C9" s="30" t="s">
        <v>102</v>
      </c>
      <c r="D9" s="30" t="s">
        <v>103</v>
      </c>
      <c r="E9" s="30" t="s">
        <v>104</v>
      </c>
      <c r="F9" s="30" t="s">
        <v>105</v>
      </c>
      <c r="X9" s="43"/>
      <c r="Y9" s="43"/>
      <c r="Z9" s="43"/>
      <c r="AA9" s="43"/>
      <c r="AB9" s="43"/>
      <c r="AC9" s="43"/>
      <c r="AD9" s="43"/>
      <c r="AE9" s="43"/>
      <c r="AF9" s="43"/>
      <c r="AG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D9" s="43"/>
      <c r="EE9" s="43"/>
      <c r="EF9" s="43"/>
      <c r="EG9" s="43"/>
      <c r="EH9" s="43"/>
      <c r="EI9" s="43"/>
      <c r="EJ9" s="43"/>
      <c r="EK9" s="43"/>
      <c r="EL9" s="43"/>
      <c r="EM9" s="43"/>
    </row>
    <row r="10" spans="1:144" x14ac:dyDescent="0.2">
      <c r="A10" s="30" t="s">
        <v>52</v>
      </c>
      <c r="B10" s="36">
        <f>DATEVALUE($B7+12-B11&amp;"/1/"&amp;B12)</f>
        <v>46388</v>
      </c>
      <c r="C10" s="36">
        <f>DATEVALUE($B7+12-C11&amp;"/1/"&amp;C12)</f>
        <v>46753</v>
      </c>
      <c r="D10" s="36">
        <f>DATEVALUE($B7+12-D11&amp;"/1/"&amp;D12)</f>
        <v>47119</v>
      </c>
      <c r="E10" s="36">
        <f>DATEVALUE($B7+12-E11&amp;"/1/"&amp;E12)</f>
        <v>47484</v>
      </c>
      <c r="F10" s="38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106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107</v>
      </c>
    </row>
    <row r="13" spans="1:144" x14ac:dyDescent="0.2">
      <c r="B13" t="s">
        <v>108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山梨県</cp:lastModifiedBy>
  <cp:lastPrinted>2021-01-26T00:52:20Z</cp:lastPrinted>
  <dcterms:created xsi:type="dcterms:W3CDTF">2020-12-04T02:20:15Z</dcterms:created>
  <dcterms:modified xsi:type="dcterms:W3CDTF">2021-02-22T06:34:43Z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2021-01-25T23:46:13Z</vt:filetime>
  </property>
</Properties>
</file>