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DSFR.iad2016.local\Share$\00311812\Desktop\決算統計Hp\経営比較0219\180 特排\"/>
    </mc:Choice>
  </mc:AlternateContent>
  <workbookProtection workbookAlgorithmName="SHA-512" workbookHashValue="lRypGTtQUBUd3/XqSr9rq3fA3VmvP4SE7iF+zISLPlLDM364CD5Yx+h3q+56/sQz+ZRiH7f5lKh/TetSQFf7VQ==" workbookSaltValue="0jXkfeCylNuArbZjYXrt1w==" workbookSpinCount="100000" lockStructure="1"/>
  <bookViews>
    <workbookView xWindow="0" yWindow="0" windowWidth="15360" windowHeight="7632"/>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T8" i="4" s="1"/>
  <c r="S6" i="5"/>
  <c r="R6" i="5"/>
  <c r="AD10" i="4" s="1"/>
  <c r="Q6" i="5"/>
  <c r="P6" i="5"/>
  <c r="P10" i="4" s="1"/>
  <c r="O6" i="5"/>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W10" i="4"/>
  <c r="I10" i="4"/>
  <c r="BB8" i="4"/>
  <c r="AL8" i="4"/>
  <c r="AD8" i="4"/>
  <c r="W8" i="4"/>
  <c r="P8" i="4"/>
  <c r="I8" i="4"/>
  <c r="B8" i="4"/>
  <c r="B6" i="4"/>
</calcChain>
</file>

<file path=xl/sharedStrings.xml><?xml version="1.0" encoding="utf-8"?>
<sst xmlns="http://schemas.openxmlformats.org/spreadsheetml/2006/main" count="247" uniqueCount="120">
  <si>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</si>
  <si>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</si>
  <si>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</si>
  <si>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</si>
  <si>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</si>
  <si>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</si>
  <si>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</si>
  <si>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</si>
  <si>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</si>
  <si>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</si>
  <si>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</si>
  <si>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</si>
  <si>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</si>
  <si>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</si>
  <si>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</si>
  <si>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</si>
  <si>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</si>
  <si>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</si>
  <si>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</si>
  <si>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</si>
  <si>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</si>
  <si>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</si>
  <si>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</si>
  <si>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</si>
  <si>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</si>
  <si>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</si>
  <si>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</si>
  <si>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</si>
  <si>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</si>
  <si>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</si>
  <si>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</si>
  <si>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</si>
  <si>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</si>
  <si>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</si>
  <si>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</si>
  <si>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</si>
  <si>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</si>
  <si>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</si>
  <si>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</si>
  <si>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</si>
  <si>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</si>
  <si>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</si>
  <si>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</si>
  <si>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</si>
  <si>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</si>
  <si>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</si>
  <si>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</si>
  <si>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</si>
  <si>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</si>
  <si>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</si>
  <si>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</si>
  <si>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</si>
  <si>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</si>
  <si>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</si>
  <si>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</si>
  <si>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</si>
  <si>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</si>
  <si>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</si>
  <si>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</si>
  <si>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</si>
  <si>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</si>
  <si>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</si>
  <si>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</si>
  <si>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</si>
  <si>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</si>
  <si>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</si>
  <si>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</si>
  <si>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</si>
  <si>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</si>
  <si>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</si>
  <si>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</si>
  <si>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</si>
  <si>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</si>
  <si>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</si>
  <si>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</si>
  <si>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</si>
  <si>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</si>
  <si>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</si>
  <si>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</si>
  <si>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</si>
  <si>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</si>
  <si>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</si>
  <si>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</si>
  <si>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</si>
  <si>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</si>
  <si>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</si>
  <si>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</si>
  <si>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</si>
  <si>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</si>
  <si>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</si>
  <si>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</si>
  <si>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</si>
  <si>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</si>
  <si>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</si>
  <si>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</si>
  <si>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</si>
  <si>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</si>
  <si>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</si>
  <si>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甲斐市</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</si>
  <si>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</si>
  <si>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</si>
  <si>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</si>
  <si>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</si>
  <si>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</si>
  <si>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</si>
  <si>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</si>
  <si>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</si>
  <si>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</si>
  <si>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</si>
  <si>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</si>
  <si>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</si>
  <si>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</si>
  <si>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</si>
  <si>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</si>
  <si>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</si>
  <si>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</si>
  <si>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</si>
  <si>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①収益収支比率については、単年度での赤字が続いている。100％に近づけるよう、経費削減、使用料の改定を検討するなどの経営改善を図る必要がある。
⑤使用料の適正性の判断である経費回収率は、類似団体に比べても低い値となっている。年間の維持管理経費に見合う料金体系の検討が必要である。
⑥費用の効率性の判断である汚水処理原価は、類似団体より低く概ね効率的な汚水処理がなされているといえる。
⑦施設の効率性を示す施設利用率については、申請世帯に対し法令に基づいた適切な規模の施設を設置しているが、類似団体に比べやや低い値となっている。
⑧水洗化率については、全国平均より高い数値示しているが、100%に達していないため今後も単独槽及び汲み取り便槽からの転換を促し、水洗化向上に努める必要がある。</t>
    <rPh sb="51" eb="53">
      <t>ケントウ</t>
    </rPh>
    <rPh sb="308" eb="310">
      <t>タンドク</t>
    </rPh>
    <rPh sb="310" eb="311">
      <t>ソウ</t>
    </rPh>
    <rPh sb="311" eb="312">
      <t>オヨ</t>
    </rPh>
    <rPh sb="313" eb="314">
      <t>ク</t>
    </rPh>
    <rPh sb="315" eb="316">
      <t>ト</t>
    </rPh>
    <rPh sb="317" eb="319">
      <t>ベンソウ</t>
    </rPh>
    <rPh sb="322" eb="324">
      <t>テンカン</t>
    </rPh>
    <rPh sb="325" eb="326">
      <t>ウナガ</t>
    </rPh>
    <phoneticPr fontId="4"/>
  </si>
  <si>
    <t>戸別設置のため、各世帯の合併浄化槽の状況に応じた維持管理や修繕が必要となる。
　当初（平成20年）設置より10年以上が経過し、経年劣化による修繕が増加傾向にある。</t>
    <rPh sb="56" eb="58">
      <t>イジョウ</t>
    </rPh>
    <phoneticPr fontId="4"/>
  </si>
  <si>
    <t>施設については、汚水処理原価、施設利用率、水洗化率ともに概ね平均値となっているが、経費回収率については平均値を若干下回っている。単年度での赤字解消に向けて、維持管理経費の増加に伴い料金収入の改定について検討を行う必要がある。</t>
    <rPh sb="55" eb="57">
      <t>ジャッカン</t>
    </rPh>
    <rPh sb="85" eb="87">
      <t>ゾウカ</t>
    </rPh>
    <rPh sb="88" eb="89">
      <t>トモナ</t>
    </rPh>
    <rPh sb="90" eb="92">
      <t>リョウキン</t>
    </rPh>
    <rPh sb="92" eb="94">
      <t>シュウニュウ</t>
    </rPh>
    <rPh sb="95" eb="97">
      <t>カイテイ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</si>
</sst>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92B-488A-9ACC-027215CCD28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92B-488A-9ACC-027215CCD28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58.02</c:v>
                </c:pt>
                <c:pt idx="1">
                  <c:v>54.74</c:v>
                </c:pt>
                <c:pt idx="2">
                  <c:v>55.42</c:v>
                </c:pt>
                <c:pt idx="3">
                  <c:v>54.25</c:v>
                </c:pt>
                <c:pt idx="4">
                  <c:v>53.63</c:v>
                </c:pt>
              </c:numCache>
            </c:numRef>
          </c:val>
          <c:extLst>
            <c:ext xmlns:c16="http://schemas.microsoft.com/office/drawing/2014/chart" uri="{C3380CC4-5D6E-409C-BE32-E72D297353CC}">
              <c16:uniqueId val="{00000000-6175-45D0-B6C0-FD6CEC72BF8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58.25</c:v>
                </c:pt>
                <c:pt idx="1">
                  <c:v>61.55</c:v>
                </c:pt>
                <c:pt idx="2">
                  <c:v>57.22</c:v>
                </c:pt>
                <c:pt idx="3">
                  <c:v>54.93</c:v>
                </c:pt>
                <c:pt idx="4">
                  <c:v>55.96</c:v>
                </c:pt>
              </c:numCache>
            </c:numRef>
          </c:val>
          <c:smooth val="0"/>
          <c:extLst>
            <c:ext xmlns:c16="http://schemas.microsoft.com/office/drawing/2014/chart" uri="{C3380CC4-5D6E-409C-BE32-E72D297353CC}">
              <c16:uniqueId val="{00000001-6175-45D0-B6C0-FD6CEC72BF8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87.17</c:v>
                </c:pt>
                <c:pt idx="1">
                  <c:v>88.86</c:v>
                </c:pt>
                <c:pt idx="2">
                  <c:v>88.66</c:v>
                </c:pt>
                <c:pt idx="3">
                  <c:v>87.69</c:v>
                </c:pt>
                <c:pt idx="4">
                  <c:v>85.87</c:v>
                </c:pt>
              </c:numCache>
            </c:numRef>
          </c:val>
          <c:extLst>
            <c:ext xmlns:c16="http://schemas.microsoft.com/office/drawing/2014/chart" uri="{C3380CC4-5D6E-409C-BE32-E72D297353CC}">
              <c16:uniqueId val="{00000000-5E3C-4899-B602-17DC44E6000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68.150000000000006</c:v>
                </c:pt>
                <c:pt idx="1">
                  <c:v>67.489999999999995</c:v>
                </c:pt>
                <c:pt idx="2">
                  <c:v>67.290000000000006</c:v>
                </c:pt>
                <c:pt idx="3">
                  <c:v>65.569999999999993</c:v>
                </c:pt>
                <c:pt idx="4">
                  <c:v>60.12</c:v>
                </c:pt>
              </c:numCache>
            </c:numRef>
          </c:val>
          <c:smooth val="0"/>
          <c:extLst>
            <c:ext xmlns:c16="http://schemas.microsoft.com/office/drawing/2014/chart" uri="{C3380CC4-5D6E-409C-BE32-E72D297353CC}">
              <c16:uniqueId val="{00000001-5E3C-4899-B602-17DC44E6000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96.38</c:v>
                </c:pt>
                <c:pt idx="1">
                  <c:v>82.75</c:v>
                </c:pt>
                <c:pt idx="2">
                  <c:v>86.35</c:v>
                </c:pt>
                <c:pt idx="3">
                  <c:v>86.98</c:v>
                </c:pt>
                <c:pt idx="4">
                  <c:v>86.27</c:v>
                </c:pt>
              </c:numCache>
            </c:numRef>
          </c:val>
          <c:extLst>
            <c:ext xmlns:c16="http://schemas.microsoft.com/office/drawing/2014/chart" uri="{C3380CC4-5D6E-409C-BE32-E72D297353CC}">
              <c16:uniqueId val="{00000000-1421-4D68-8EFE-009491068ED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21-4D68-8EFE-009491068ED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965-43FE-ACD6-A379BB31EA8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65-43FE-ACD6-A379BB31EA8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C9A-42B1-AD58-92A04AB8753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9A-42B1-AD58-92A04AB8753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BC2-403C-9387-105102463F7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BC2-403C-9387-105102463F7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E87-4607-8A17-367797EF4F5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E87-4607-8A17-367797EF4F5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formatCode="#,##0.00;&quot;△&quot;#,##0.00;&quot;-&quot;">
                  <c:v>20.55</c:v>
                </c:pt>
                <c:pt idx="4">
                  <c:v>0</c:v>
                </c:pt>
              </c:numCache>
            </c:numRef>
          </c:val>
          <c:extLst>
            <c:ext xmlns:c16="http://schemas.microsoft.com/office/drawing/2014/chart" uri="{C3380CC4-5D6E-409C-BE32-E72D297353CC}">
              <c16:uniqueId val="{00000000-5758-4248-BA51-9728E0F94D6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392.19</c:v>
                </c:pt>
                <c:pt idx="1">
                  <c:v>413.5</c:v>
                </c:pt>
                <c:pt idx="2">
                  <c:v>407.42</c:v>
                </c:pt>
                <c:pt idx="3">
                  <c:v>386.46</c:v>
                </c:pt>
                <c:pt idx="4">
                  <c:v>421.25</c:v>
                </c:pt>
              </c:numCache>
            </c:numRef>
          </c:val>
          <c:smooth val="0"/>
          <c:extLst>
            <c:ext xmlns:c16="http://schemas.microsoft.com/office/drawing/2014/chart" uri="{C3380CC4-5D6E-409C-BE32-E72D297353CC}">
              <c16:uniqueId val="{00000001-5758-4248-BA51-9728E0F94D6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44.98</c:v>
                </c:pt>
                <c:pt idx="1">
                  <c:v>51.59</c:v>
                </c:pt>
                <c:pt idx="2">
                  <c:v>52.05</c:v>
                </c:pt>
                <c:pt idx="3">
                  <c:v>47.75</c:v>
                </c:pt>
                <c:pt idx="4">
                  <c:v>45.5</c:v>
                </c:pt>
              </c:numCache>
            </c:numRef>
          </c:val>
          <c:extLst>
            <c:ext xmlns:c16="http://schemas.microsoft.com/office/drawing/2014/chart" uri="{C3380CC4-5D6E-409C-BE32-E72D297353CC}">
              <c16:uniqueId val="{00000000-F2F6-43CE-BFC2-6A25C69D752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57.03</c:v>
                </c:pt>
                <c:pt idx="1">
                  <c:v>55.84</c:v>
                </c:pt>
                <c:pt idx="2">
                  <c:v>57.08</c:v>
                </c:pt>
                <c:pt idx="3">
                  <c:v>55.85</c:v>
                </c:pt>
                <c:pt idx="4">
                  <c:v>53.23</c:v>
                </c:pt>
              </c:numCache>
            </c:numRef>
          </c:val>
          <c:smooth val="0"/>
          <c:extLst>
            <c:ext xmlns:c16="http://schemas.microsoft.com/office/drawing/2014/chart" uri="{C3380CC4-5D6E-409C-BE32-E72D297353CC}">
              <c16:uniqueId val="{00000001-F2F6-43CE-BFC2-6A25C69D752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226.23</c:v>
                </c:pt>
                <c:pt idx="1">
                  <c:v>196.43</c:v>
                </c:pt>
                <c:pt idx="2">
                  <c:v>200.92</c:v>
                </c:pt>
                <c:pt idx="3">
                  <c:v>226.63</c:v>
                </c:pt>
                <c:pt idx="4">
                  <c:v>245.91</c:v>
                </c:pt>
              </c:numCache>
            </c:numRef>
          </c:val>
          <c:extLst>
            <c:ext xmlns:c16="http://schemas.microsoft.com/office/drawing/2014/chart" uri="{C3380CC4-5D6E-409C-BE32-E72D297353CC}">
              <c16:uniqueId val="{00000000-7D84-48F7-810B-63E5C09E842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283.73</c:v>
                </c:pt>
                <c:pt idx="1">
                  <c:v>287.57</c:v>
                </c:pt>
                <c:pt idx="2">
                  <c:v>286.86</c:v>
                </c:pt>
                <c:pt idx="3">
                  <c:v>287.91000000000003</c:v>
                </c:pt>
                <c:pt idx="4">
                  <c:v>283.3</c:v>
                </c:pt>
              </c:numCache>
            </c:numRef>
          </c:val>
          <c:smooth val="0"/>
          <c:extLst>
            <c:ext xmlns:c16="http://schemas.microsoft.com/office/drawing/2014/chart" uri="{C3380CC4-5D6E-409C-BE32-E72D297353CC}">
              <c16:uniqueId val="{00000001-7D84-48F7-810B-63E5C09E842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山梨県　甲斐市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K3</v>
      </c>
      <c r="X8" s="49"/>
      <c r="Y8" s="49"/>
      <c r="Z8" s="49"/>
      <c r="AA8" s="49"/>
      <c r="AB8" s="49"/>
      <c r="AC8" s="49"/>
      <c r="AD8" s="50" t="str">
        <f>データ!$M$6</f>
        <v>非設置</v>
      </c>
      <c r="AE8" s="50"/>
      <c r="AF8" s="50"/>
      <c r="AG8" s="50"/>
      <c r="AH8" s="50"/>
      <c r="AI8" s="50"/>
      <c r="AJ8" s="50"/>
      <c r="AK8" s="3"/>
      <c r="AL8" s="51">
        <f>データ!S6</f>
        <v>75843</v>
      </c>
      <c r="AM8" s="51"/>
      <c r="AN8" s="51"/>
      <c r="AO8" s="51"/>
      <c r="AP8" s="51"/>
      <c r="AQ8" s="51"/>
      <c r="AR8" s="51"/>
      <c r="AS8" s="51"/>
      <c r="AT8" s="46">
        <f>データ!T6</f>
        <v>71.95</v>
      </c>
      <c r="AU8" s="46"/>
      <c r="AV8" s="46"/>
      <c r="AW8" s="46"/>
      <c r="AX8" s="46"/>
      <c r="AY8" s="46"/>
      <c r="AZ8" s="46"/>
      <c r="BA8" s="46"/>
      <c r="BB8" s="46">
        <f>データ!U6</f>
        <v>1054.1099999999999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0.97</v>
      </c>
      <c r="Q10" s="46"/>
      <c r="R10" s="46"/>
      <c r="S10" s="46"/>
      <c r="T10" s="46"/>
      <c r="U10" s="46"/>
      <c r="V10" s="46"/>
      <c r="W10" s="46">
        <f>データ!Q6</f>
        <v>100</v>
      </c>
      <c r="X10" s="46"/>
      <c r="Y10" s="46"/>
      <c r="Z10" s="46"/>
      <c r="AA10" s="46"/>
      <c r="AB10" s="46"/>
      <c r="AC10" s="46"/>
      <c r="AD10" s="51">
        <f>データ!R6</f>
        <v>1760</v>
      </c>
      <c r="AE10" s="51"/>
      <c r="AF10" s="51"/>
      <c r="AG10" s="51"/>
      <c r="AH10" s="51"/>
      <c r="AI10" s="51"/>
      <c r="AJ10" s="51"/>
      <c r="AK10" s="2"/>
      <c r="AL10" s="51">
        <f>データ!V6</f>
        <v>736</v>
      </c>
      <c r="AM10" s="51"/>
      <c r="AN10" s="51"/>
      <c r="AO10" s="51"/>
      <c r="AP10" s="51"/>
      <c r="AQ10" s="51"/>
      <c r="AR10" s="51"/>
      <c r="AS10" s="51"/>
      <c r="AT10" s="46">
        <f>データ!W6</f>
        <v>0.01</v>
      </c>
      <c r="AU10" s="46"/>
      <c r="AV10" s="46"/>
      <c r="AW10" s="46"/>
      <c r="AX10" s="46"/>
      <c r="AY10" s="46"/>
      <c r="AZ10" s="46"/>
      <c r="BA10" s="46"/>
      <c r="BB10" s="46">
        <f>データ!X6</f>
        <v>73600</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44</v>
      </c>
      <c r="H86" s="26" t="str">
        <f>データ!BP6</f>
        <v>【307.23】</v>
      </c>
      <c r="I86" s="26" t="str">
        <f>データ!CA6</f>
        <v>【59.98】</v>
      </c>
      <c r="J86" s="26" t="str">
        <f>データ!CL6</f>
        <v>【272.98】</v>
      </c>
      <c r="K86" s="26" t="str">
        <f>データ!CW6</f>
        <v>【58.71】</v>
      </c>
      <c r="L86" s="26" t="str">
        <f>データ!DH6</f>
        <v>【79.51】</v>
      </c>
      <c r="M86" s="26" t="s">
        <v>43</v>
      </c>
      <c r="N86" s="26" t="s">
        <v>44</v>
      </c>
      <c r="O86" s="26" t="str">
        <f>データ!EO6</f>
        <v>【-】</v>
      </c>
    </row>
  </sheetData>
  <sheetProtection algorithmName="SHA-512" hashValue="NVRCeBruqtYiN2ZpeA5Gwev9BlLT6NIDvm0W8RZ3ODlNae2txyISFeWqJWGdY44yuL6CSYtO2J5uCTJk+zULVA==" saltValue="qemWRSntRIzEWzHeyxlzO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2019</v>
      </c>
      <c r="C6" s="33">
        <f t="shared" ref="C6:X6" si="3">C7</f>
        <v>192104</v>
      </c>
      <c r="D6" s="33">
        <f t="shared" si="3"/>
        <v>47</v>
      </c>
      <c r="E6" s="33">
        <f t="shared" si="3"/>
        <v>18</v>
      </c>
      <c r="F6" s="33">
        <f t="shared" si="3"/>
        <v>0</v>
      </c>
      <c r="G6" s="33">
        <f t="shared" si="3"/>
        <v>0</v>
      </c>
      <c r="H6" s="33" t="str">
        <f t="shared" si="3"/>
        <v>山梨県　甲斐市</v>
      </c>
      <c r="I6" s="33" t="str">
        <f t="shared" si="3"/>
        <v>法非適用</v>
      </c>
      <c r="J6" s="33" t="str">
        <f t="shared" si="3"/>
        <v>下水道事業</v>
      </c>
      <c r="K6" s="33" t="str">
        <f t="shared" si="3"/>
        <v>特定地域生活排水処理</v>
      </c>
      <c r="L6" s="33" t="str">
        <f t="shared" si="3"/>
        <v>K3</v>
      </c>
      <c r="M6" s="33" t="str">
        <f t="shared" si="3"/>
        <v>非設置</v>
      </c>
      <c r="N6" s="34" t="str">
        <f t="shared" si="3"/>
        <v>-</v>
      </c>
      <c r="O6" s="34" t="str">
        <f t="shared" si="3"/>
        <v>該当数値なし</v>
      </c>
      <c r="P6" s="34">
        <f t="shared" si="3"/>
        <v>0.97</v>
      </c>
      <c r="Q6" s="34">
        <f t="shared" si="3"/>
        <v>100</v>
      </c>
      <c r="R6" s="34">
        <f t="shared" si="3"/>
        <v>1760</v>
      </c>
      <c r="S6" s="34">
        <f t="shared" si="3"/>
        <v>75843</v>
      </c>
      <c r="T6" s="34">
        <f t="shared" si="3"/>
        <v>71.95</v>
      </c>
      <c r="U6" s="34">
        <f t="shared" si="3"/>
        <v>1054.1099999999999</v>
      </c>
      <c r="V6" s="34">
        <f t="shared" si="3"/>
        <v>736</v>
      </c>
      <c r="W6" s="34">
        <f t="shared" si="3"/>
        <v>0.01</v>
      </c>
      <c r="X6" s="34">
        <f t="shared" si="3"/>
        <v>73600</v>
      </c>
      <c r="Y6" s="35">
        <f>IF(Y7="",NA(),Y7)</f>
        <v>96.38</v>
      </c>
      <c r="Z6" s="35">
        <f t="shared" ref="Z6:AH6" si="4">IF(Z7="",NA(),Z7)</f>
        <v>82.75</v>
      </c>
      <c r="AA6" s="35">
        <f t="shared" si="4"/>
        <v>86.35</v>
      </c>
      <c r="AB6" s="35">
        <f t="shared" si="4"/>
        <v>86.98</v>
      </c>
      <c r="AC6" s="35">
        <f t="shared" si="4"/>
        <v>86.27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5">
        <f t="shared" si="7"/>
        <v>20.55</v>
      </c>
      <c r="BJ6" s="34">
        <f t="shared" si="7"/>
        <v>0</v>
      </c>
      <c r="BK6" s="35">
        <f t="shared" si="7"/>
        <v>392.19</v>
      </c>
      <c r="BL6" s="35">
        <f t="shared" si="7"/>
        <v>413.5</v>
      </c>
      <c r="BM6" s="35">
        <f t="shared" si="7"/>
        <v>407.42</v>
      </c>
      <c r="BN6" s="35">
        <f t="shared" si="7"/>
        <v>386.46</v>
      </c>
      <c r="BO6" s="35">
        <f t="shared" si="7"/>
        <v>421.25</v>
      </c>
      <c r="BP6" s="34" t="str">
        <f>IF(BP7="","",IF(BP7="-","【-】","【"&amp;SUBSTITUTE(TEXT(BP7,"#,##0.00"),"-","△")&amp;"】"))</f>
        <v>【307.23】</v>
      </c>
      <c r="BQ6" s="35">
        <f>IF(BQ7="",NA(),BQ7)</f>
        <v>44.98</v>
      </c>
      <c r="BR6" s="35">
        <f t="shared" ref="BR6:BZ6" si="8">IF(BR7="",NA(),BR7)</f>
        <v>51.59</v>
      </c>
      <c r="BS6" s="35">
        <f t="shared" si="8"/>
        <v>52.05</v>
      </c>
      <c r="BT6" s="35">
        <f t="shared" si="8"/>
        <v>47.75</v>
      </c>
      <c r="BU6" s="35">
        <f t="shared" si="8"/>
        <v>45.5</v>
      </c>
      <c r="BV6" s="35">
        <f t="shared" si="8"/>
        <v>57.03</v>
      </c>
      <c r="BW6" s="35">
        <f t="shared" si="8"/>
        <v>55.84</v>
      </c>
      <c r="BX6" s="35">
        <f t="shared" si="8"/>
        <v>57.08</v>
      </c>
      <c r="BY6" s="35">
        <f t="shared" si="8"/>
        <v>55.85</v>
      </c>
      <c r="BZ6" s="35">
        <f t="shared" si="8"/>
        <v>53.23</v>
      </c>
      <c r="CA6" s="34" t="str">
        <f>IF(CA7="","",IF(CA7="-","【-】","【"&amp;SUBSTITUTE(TEXT(CA7,"#,##0.00"),"-","△")&amp;"】"))</f>
        <v>【59.98】</v>
      </c>
      <c r="CB6" s="35">
        <f>IF(CB7="",NA(),CB7)</f>
        <v>226.23</v>
      </c>
      <c r="CC6" s="35">
        <f t="shared" ref="CC6:CK6" si="9">IF(CC7="",NA(),CC7)</f>
        <v>196.43</v>
      </c>
      <c r="CD6" s="35">
        <f t="shared" si="9"/>
        <v>200.92</v>
      </c>
      <c r="CE6" s="35">
        <f t="shared" si="9"/>
        <v>226.63</v>
      </c>
      <c r="CF6" s="35">
        <f t="shared" si="9"/>
        <v>245.91</v>
      </c>
      <c r="CG6" s="35">
        <f t="shared" si="9"/>
        <v>283.73</v>
      </c>
      <c r="CH6" s="35">
        <f t="shared" si="9"/>
        <v>287.57</v>
      </c>
      <c r="CI6" s="35">
        <f t="shared" si="9"/>
        <v>286.86</v>
      </c>
      <c r="CJ6" s="35">
        <f t="shared" si="9"/>
        <v>287.91000000000003</v>
      </c>
      <c r="CK6" s="35">
        <f t="shared" si="9"/>
        <v>283.3</v>
      </c>
      <c r="CL6" s="34" t="str">
        <f>IF(CL7="","",IF(CL7="-","【-】","【"&amp;SUBSTITUTE(TEXT(CL7,"#,##0.00"),"-","△")&amp;"】"))</f>
        <v>【272.98】</v>
      </c>
      <c r="CM6" s="35">
        <f>IF(CM7="",NA(),CM7)</f>
        <v>58.02</v>
      </c>
      <c r="CN6" s="35">
        <f t="shared" ref="CN6:CV6" si="10">IF(CN7="",NA(),CN7)</f>
        <v>54.74</v>
      </c>
      <c r="CO6" s="35">
        <f t="shared" si="10"/>
        <v>55.42</v>
      </c>
      <c r="CP6" s="35">
        <f t="shared" si="10"/>
        <v>54.25</v>
      </c>
      <c r="CQ6" s="35">
        <f t="shared" si="10"/>
        <v>53.63</v>
      </c>
      <c r="CR6" s="35">
        <f t="shared" si="10"/>
        <v>58.25</v>
      </c>
      <c r="CS6" s="35">
        <f t="shared" si="10"/>
        <v>61.55</v>
      </c>
      <c r="CT6" s="35">
        <f t="shared" si="10"/>
        <v>57.22</v>
      </c>
      <c r="CU6" s="35">
        <f t="shared" si="10"/>
        <v>54.93</v>
      </c>
      <c r="CV6" s="35">
        <f t="shared" si="10"/>
        <v>55.96</v>
      </c>
      <c r="CW6" s="34" t="str">
        <f>IF(CW7="","",IF(CW7="-","【-】","【"&amp;SUBSTITUTE(TEXT(CW7,"#,##0.00"),"-","△")&amp;"】"))</f>
        <v>【58.71】</v>
      </c>
      <c r="CX6" s="35">
        <f>IF(CX7="",NA(),CX7)</f>
        <v>87.17</v>
      </c>
      <c r="CY6" s="35">
        <f t="shared" ref="CY6:DG6" si="11">IF(CY7="",NA(),CY7)</f>
        <v>88.86</v>
      </c>
      <c r="CZ6" s="35">
        <f t="shared" si="11"/>
        <v>88.66</v>
      </c>
      <c r="DA6" s="35">
        <f t="shared" si="11"/>
        <v>87.69</v>
      </c>
      <c r="DB6" s="35">
        <f t="shared" si="11"/>
        <v>85.87</v>
      </c>
      <c r="DC6" s="35">
        <f t="shared" si="11"/>
        <v>68.150000000000006</v>
      </c>
      <c r="DD6" s="35">
        <f t="shared" si="11"/>
        <v>67.489999999999995</v>
      </c>
      <c r="DE6" s="35">
        <f t="shared" si="11"/>
        <v>67.290000000000006</v>
      </c>
      <c r="DF6" s="35">
        <f t="shared" si="11"/>
        <v>65.569999999999993</v>
      </c>
      <c r="DG6" s="35">
        <f t="shared" si="11"/>
        <v>60.12</v>
      </c>
      <c r="DH6" s="34" t="str">
        <f>IF(DH7="","",IF(DH7="-","【-】","【"&amp;SUBSTITUTE(TEXT(DH7,"#,##0.00"),"-","△")&amp;"】"))</f>
        <v>【79.51】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2">
      <c r="A7" s="28"/>
      <c r="B7" s="37">
        <v>2019</v>
      </c>
      <c r="C7" s="37">
        <v>192104</v>
      </c>
      <c r="D7" s="37">
        <v>47</v>
      </c>
      <c r="E7" s="37">
        <v>18</v>
      </c>
      <c r="F7" s="37">
        <v>0</v>
      </c>
      <c r="G7" s="37">
        <v>0</v>
      </c>
      <c r="H7" s="37" t="s">
        <v>98</v>
      </c>
      <c r="I7" s="37" t="s">
        <v>99</v>
      </c>
      <c r="J7" s="37" t="s">
        <v>100</v>
      </c>
      <c r="K7" s="37" t="s">
        <v>101</v>
      </c>
      <c r="L7" s="37" t="s">
        <v>102</v>
      </c>
      <c r="M7" s="37" t="s">
        <v>103</v>
      </c>
      <c r="N7" s="38" t="s">
        <v>104</v>
      </c>
      <c r="O7" s="38" t="s">
        <v>105</v>
      </c>
      <c r="P7" s="38">
        <v>0.97</v>
      </c>
      <c r="Q7" s="38">
        <v>100</v>
      </c>
      <c r="R7" s="38">
        <v>1760</v>
      </c>
      <c r="S7" s="38">
        <v>75843</v>
      </c>
      <c r="T7" s="38">
        <v>71.95</v>
      </c>
      <c r="U7" s="38">
        <v>1054.1099999999999</v>
      </c>
      <c r="V7" s="38">
        <v>736</v>
      </c>
      <c r="W7" s="38">
        <v>0.01</v>
      </c>
      <c r="X7" s="38">
        <v>73600</v>
      </c>
      <c r="Y7" s="38">
        <v>96.38</v>
      </c>
      <c r="Z7" s="38">
        <v>82.75</v>
      </c>
      <c r="AA7" s="38">
        <v>86.35</v>
      </c>
      <c r="AB7" s="38">
        <v>86.98</v>
      </c>
      <c r="AC7" s="38">
        <v>86.27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20.55</v>
      </c>
      <c r="BJ7" s="38">
        <v>0</v>
      </c>
      <c r="BK7" s="38">
        <v>392.19</v>
      </c>
      <c r="BL7" s="38">
        <v>413.5</v>
      </c>
      <c r="BM7" s="38">
        <v>407.42</v>
      </c>
      <c r="BN7" s="38">
        <v>386.46</v>
      </c>
      <c r="BO7" s="38">
        <v>421.25</v>
      </c>
      <c r="BP7" s="38">
        <v>307.23</v>
      </c>
      <c r="BQ7" s="38">
        <v>44.98</v>
      </c>
      <c r="BR7" s="38">
        <v>51.59</v>
      </c>
      <c r="BS7" s="38">
        <v>52.05</v>
      </c>
      <c r="BT7" s="38">
        <v>47.75</v>
      </c>
      <c r="BU7" s="38">
        <v>45.5</v>
      </c>
      <c r="BV7" s="38">
        <v>57.03</v>
      </c>
      <c r="BW7" s="38">
        <v>55.84</v>
      </c>
      <c r="BX7" s="38">
        <v>57.08</v>
      </c>
      <c r="BY7" s="38">
        <v>55.85</v>
      </c>
      <c r="BZ7" s="38">
        <v>53.23</v>
      </c>
      <c r="CA7" s="38">
        <v>59.98</v>
      </c>
      <c r="CB7" s="38">
        <v>226.23</v>
      </c>
      <c r="CC7" s="38">
        <v>196.43</v>
      </c>
      <c r="CD7" s="38">
        <v>200.92</v>
      </c>
      <c r="CE7" s="38">
        <v>226.63</v>
      </c>
      <c r="CF7" s="38">
        <v>245.91</v>
      </c>
      <c r="CG7" s="38">
        <v>283.73</v>
      </c>
      <c r="CH7" s="38">
        <v>287.57</v>
      </c>
      <c r="CI7" s="38">
        <v>286.86</v>
      </c>
      <c r="CJ7" s="38">
        <v>287.91000000000003</v>
      </c>
      <c r="CK7" s="38">
        <v>283.3</v>
      </c>
      <c r="CL7" s="38">
        <v>272.98</v>
      </c>
      <c r="CM7" s="38">
        <v>58.02</v>
      </c>
      <c r="CN7" s="38">
        <v>54.74</v>
      </c>
      <c r="CO7" s="38">
        <v>55.42</v>
      </c>
      <c r="CP7" s="38">
        <v>54.25</v>
      </c>
      <c r="CQ7" s="38">
        <v>53.63</v>
      </c>
      <c r="CR7" s="38">
        <v>58.25</v>
      </c>
      <c r="CS7" s="38">
        <v>61.55</v>
      </c>
      <c r="CT7" s="38">
        <v>57.22</v>
      </c>
      <c r="CU7" s="38">
        <v>54.93</v>
      </c>
      <c r="CV7" s="38">
        <v>55.96</v>
      </c>
      <c r="CW7" s="38">
        <v>58.71</v>
      </c>
      <c r="CX7" s="38">
        <v>87.17</v>
      </c>
      <c r="CY7" s="38">
        <v>88.86</v>
      </c>
      <c r="CZ7" s="38">
        <v>88.66</v>
      </c>
      <c r="DA7" s="38">
        <v>87.69</v>
      </c>
      <c r="DB7" s="38">
        <v>85.87</v>
      </c>
      <c r="DC7" s="38">
        <v>68.150000000000006</v>
      </c>
      <c r="DD7" s="38">
        <v>67.489999999999995</v>
      </c>
      <c r="DE7" s="38">
        <v>67.290000000000006</v>
      </c>
      <c r="DF7" s="38">
        <v>65.569999999999993</v>
      </c>
      <c r="DG7" s="38">
        <v>60.12</v>
      </c>
      <c r="DH7" s="38">
        <v>79.510000000000005</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111</v>
      </c>
    </row>
    <row r="12" spans="1:145" x14ac:dyDescent="0.2">
      <c r="B12">
        <v>1</v>
      </c>
      <c r="C12">
        <v>1</v>
      </c>
      <c r="D12">
        <v>1</v>
      </c>
      <c r="E12">
        <v>1</v>
      </c>
      <c r="F12">
        <v>1</v>
      </c>
      <c r="G12" t="s">
        <v>112</v>
      </c>
    </row>
    <row r="13" spans="1:145" x14ac:dyDescent="0.2">
      <c r="B13" t="s">
        <v>113</v>
      </c>
      <c r="C13" t="s">
        <v>113</v>
      </c>
      <c r="D13" t="s">
        <v>114</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2021-01-13T01:09:05Z</cp:lastPrinted>
  <dcterms:created xsi:type="dcterms:W3CDTF">2020-12-04T03:17:14Z</dcterms:created>
  <dcterms:modified xsi:type="dcterms:W3CDTF">2021-02-21T23:52:34Z</dcterms:modified>
  <cp:category/>
</cp:coreProperties>
</file>