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DSFR.iad2016.local\Share$\00311812\Desktop\決算統計Hp\経営比較0219\175 農集\"/>
    </mc:Choice>
  </mc:AlternateContent>
  <workbookProtection workbookAlgorithmName="SHA-512" workbookHashValue="TjUi3Aucqxw/Fm/AVVsiSvtzd23iANd3Lgs53eGq3Wduog//jXYYvZxOZ2gRu8nlkhw6i8hohLGKdHOdE/N32A==" workbookSaltValue="BdT4hoDEQK1rHsP1/JC2HQ==" workbookSpinCount="100000" lockStructure="1"/>
  <bookViews>
    <workbookView xWindow="0" yWindow="0" windowWidth="15360" windowHeight="7632"/>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W10" i="4"/>
  <c r="I10" i="4"/>
  <c r="B10" i="4"/>
  <c r="BB8"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<sst xmlns="http://schemas.openxmlformats.org/spreadsheetml/2006/main" count="236" uniqueCount="120">
  <si>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</si>
  <si>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</si>
  <si>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</si>
  <si>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</si>
  <si>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</si>
  <si>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</si>
  <si>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</si>
  <si>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</si>
  <si>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</si>
  <si>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</si>
  <si>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</si>
  <si>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</si>
  <si>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</si>
  <si>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</si>
  <si>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</si>
  <si>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</si>
  <si>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</si>
  <si>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</si>
  <si>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</si>
  <si>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</si>
  <si>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</si>
  <si>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</si>
  <si>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</si>
  <si>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</si>
  <si>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</si>
  <si>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</si>
  <si>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</si>
  <si>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</si>
  <si>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</si>
  <si>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</si>
  <si>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</si>
  <si>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</si>
  <si>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</si>
  <si>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</si>
  <si>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</si>
  <si>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</si>
  <si>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</si>
  <si>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</si>
  <si>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</si>
  <si>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</si>
  <si>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</si>
  <si>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</si>
  <si>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</si>
  <si>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</si>
  <si>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</si>
  <si>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</si>
  <si>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</si>
  <si>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</si>
  <si>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</si>
  <si>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</si>
  <si>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</si>
  <si>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</si>
  <si>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</si>
  <si>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</si>
  <si>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</si>
  <si>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</si>
  <si>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</si>
  <si>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</si>
  <si>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</si>
  <si>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</si>
  <si>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</si>
  <si>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</si>
  <si>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</si>
  <si>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</si>
  <si>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</si>
  <si>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</si>
  <si>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</si>
  <si>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</si>
  <si>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</si>
  <si>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</si>
  <si>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</si>
  <si>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</si>
  <si>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</si>
  <si>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</si>
  <si>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</si>
  <si>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</si>
  <si>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</si>
  <si>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</si>
  <si>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</si>
  <si>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</si>
  <si>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</si>
  <si>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</si>
  <si>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</si>
  <si>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</si>
  <si>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</si>
  <si>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</si>
  <si>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</si>
  <si>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</si>
  <si>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</si>
  <si>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</si>
  <si>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</si>
  <si>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</si>
  <si>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</si>
  <si>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</si>
  <si>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</si>
  <si>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</si>
  <si>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</si>
  <si>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</si>
  <si>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</si>
  <si>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甲斐市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</si>
  <si>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</si>
  <si>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</si>
  <si>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</si>
  <si>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</si>
  <si>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</si>
  <si>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</si>
  <si>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</si>
  <si>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</si>
  <si>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</si>
  <si>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</si>
  <si>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</si>
  <si>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</si>
  <si>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</si>
  <si>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</si>
  <si>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</si>
  <si>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</si>
  <si>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</si>
  <si>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供用開始は平成7年度である。
　令和元年度に機能診断を行い、その結果に基づき令和2年度に最適化構想を策定している。
　今後は、最適化構想に基づく改修等を行い、適正に維持管理を実施していく。</t>
    <rPh sb="1" eb="3">
      <t>キョウヨウ</t>
    </rPh>
    <rPh sb="3" eb="5">
      <t>カイシ</t>
    </rPh>
    <rPh sb="6" eb="8">
      <t>ヘイセイ</t>
    </rPh>
    <rPh sb="9" eb="10">
      <t>ネン</t>
    </rPh>
    <rPh sb="10" eb="11">
      <t>ド</t>
    </rPh>
    <rPh sb="17" eb="19">
      <t>レイワ</t>
    </rPh>
    <rPh sb="19" eb="20">
      <t>ガン</t>
    </rPh>
    <rPh sb="20" eb="22">
      <t>ネンド</t>
    </rPh>
    <rPh sb="23" eb="25">
      <t>キノウ</t>
    </rPh>
    <rPh sb="25" eb="27">
      <t>シンダン</t>
    </rPh>
    <rPh sb="28" eb="29">
      <t>オコナ</t>
    </rPh>
    <rPh sb="33" eb="35">
      <t>ケッカ</t>
    </rPh>
    <rPh sb="36" eb="37">
      <t>モト</t>
    </rPh>
    <rPh sb="39" eb="41">
      <t>レイワ</t>
    </rPh>
    <rPh sb="42" eb="44">
      <t>ネンド</t>
    </rPh>
    <rPh sb="45" eb="47">
      <t>サイテキ</t>
    </rPh>
    <rPh sb="47" eb="48">
      <t>カ</t>
    </rPh>
    <rPh sb="48" eb="50">
      <t>コウソウ</t>
    </rPh>
    <rPh sb="51" eb="53">
      <t>サクテイ</t>
    </rPh>
    <rPh sb="60" eb="62">
      <t>コンゴ</t>
    </rPh>
    <rPh sb="64" eb="67">
      <t>サイテキカ</t>
    </rPh>
    <rPh sb="67" eb="69">
      <t>コウソウ</t>
    </rPh>
    <rPh sb="70" eb="71">
      <t>モト</t>
    </rPh>
    <rPh sb="73" eb="75">
      <t>カイシュウ</t>
    </rPh>
    <rPh sb="75" eb="76">
      <t>トウ</t>
    </rPh>
    <rPh sb="77" eb="78">
      <t>オコナ</t>
    </rPh>
    <rPh sb="80" eb="82">
      <t>テキセイ</t>
    </rPh>
    <rPh sb="83" eb="85">
      <t>イジ</t>
    </rPh>
    <rPh sb="85" eb="87">
      <t>カンリ</t>
    </rPh>
    <rPh sb="88" eb="90">
      <t>ジッシ</t>
    </rPh>
    <phoneticPr fontId="4"/>
  </si>
  <si>
    <t xml:space="preserve">　農業集落排水事業は、現在特定のひとつの地域のみが対象となっており、今後においても対象地域の拡大や新たな地域での展開は見込んでいない。
　借入金の現在高は徐々に減額していくため、一般会計繰入金の依存度も低くなる。
　よって、事業の主たる収入である使用料については現状維持とする。
　また、最適化構想に基づき、施設の改修や維持管理等を検討していく。
</t>
    <rPh sb="144" eb="149">
      <t>サイテキカコウソウ</t>
    </rPh>
    <rPh sb="150" eb="151">
      <t>モト</t>
    </rPh>
    <rPh sb="160" eb="162">
      <t>イジ</t>
    </rPh>
    <rPh sb="162" eb="164">
      <t>カンリ</t>
    </rPh>
    <rPh sb="164" eb="165">
      <t>トウ</t>
    </rPh>
    <phoneticPr fontId="4"/>
  </si>
  <si>
    <t>①、④について
　甲斐市農業集落排水施設の利用人口は減少していくと想定しているため、新たな大規模改修等を想定していない。今後、事業資金の新たな借入はなく、借入金の現在高は徐々に減額となっていく。これに伴い、一般会計繰入金の依存度は低くなる。
⑤、⑥について
　類似団体よりも経費回収率の水準が低く、汚水処理原価も高い水準であるため、健全化のためには使用料の値上げなどを検討する必要がある。しかし、借入金の残高は徐々に減少していき、一般会計繰入金も減少するため、使用料については現状を維持していく考えである。
　汚水処理原価は令和元年度に増加したが、これは施設の老朽化に伴う維持管理費（修繕）が一時的に増加したためである。
⑦について
　類似団体よりも高い水準であるが、将来的に利用人口は減少することを想定しているため、今後も同規模の維持管理に努めていく。
⑧について
　水洗化率は100％を維持している。</t>
    <rPh sb="9" eb="12">
      <t>カイシ</t>
    </rPh>
    <rPh sb="12" eb="14">
      <t>ノウギョウ</t>
    </rPh>
    <rPh sb="14" eb="16">
      <t>シュウラク</t>
    </rPh>
    <rPh sb="16" eb="18">
      <t>ハイスイ</t>
    </rPh>
    <rPh sb="18" eb="20">
      <t>シセツ</t>
    </rPh>
    <rPh sb="21" eb="23">
      <t>リヨウ</t>
    </rPh>
    <rPh sb="23" eb="25">
      <t>ジンコウ</t>
    </rPh>
    <rPh sb="26" eb="28">
      <t>ゲンショウ</t>
    </rPh>
    <rPh sb="33" eb="35">
      <t>ソウテイ</t>
    </rPh>
    <rPh sb="42" eb="43">
      <t>アラ</t>
    </rPh>
    <rPh sb="45" eb="48">
      <t>ダイキボ</t>
    </rPh>
    <rPh sb="48" eb="50">
      <t>カイシュウ</t>
    </rPh>
    <rPh sb="50" eb="51">
      <t>トウ</t>
    </rPh>
    <rPh sb="52" eb="54">
      <t>ソウテイ</t>
    </rPh>
    <rPh sb="60" eb="62">
      <t>コンゴ</t>
    </rPh>
    <rPh sb="63" eb="65">
      <t>ジギョウ</t>
    </rPh>
    <rPh sb="65" eb="67">
      <t>シキン</t>
    </rPh>
    <rPh sb="68" eb="69">
      <t>アラ</t>
    </rPh>
    <rPh sb="71" eb="73">
      <t>シャクニュウ</t>
    </rPh>
    <rPh sb="77" eb="79">
      <t>シャクニュウ</t>
    </rPh>
    <rPh sb="79" eb="80">
      <t>キン</t>
    </rPh>
    <rPh sb="81" eb="83">
      <t>ゲンザイ</t>
    </rPh>
    <rPh sb="83" eb="84">
      <t>ダカ</t>
    </rPh>
    <rPh sb="85" eb="87">
      <t>ジョジョ</t>
    </rPh>
    <rPh sb="88" eb="90">
      <t>ゲンガク</t>
    </rPh>
    <rPh sb="100" eb="101">
      <t>トモナ</t>
    </rPh>
    <rPh sb="103" eb="105">
      <t>イッパン</t>
    </rPh>
    <rPh sb="105" eb="107">
      <t>カイケイ</t>
    </rPh>
    <rPh sb="107" eb="109">
      <t>クリイレ</t>
    </rPh>
    <rPh sb="109" eb="110">
      <t>キン</t>
    </rPh>
    <rPh sb="111" eb="114">
      <t>イゾンド</t>
    </rPh>
    <rPh sb="115" eb="116">
      <t>ヒク</t>
    </rPh>
    <rPh sb="131" eb="133">
      <t>ルイジ</t>
    </rPh>
    <rPh sb="133" eb="135">
      <t>ダンタイ</t>
    </rPh>
    <rPh sb="138" eb="140">
      <t>ケイヒ</t>
    </rPh>
    <rPh sb="140" eb="142">
      <t>カイシュウ</t>
    </rPh>
    <rPh sb="142" eb="143">
      <t>リツ</t>
    </rPh>
    <rPh sb="144" eb="146">
      <t>スイジュン</t>
    </rPh>
    <rPh sb="147" eb="148">
      <t>ヒク</t>
    </rPh>
    <rPh sb="150" eb="152">
      <t>オスイ</t>
    </rPh>
    <rPh sb="152" eb="154">
      <t>ショリ</t>
    </rPh>
    <rPh sb="154" eb="156">
      <t>ゲンカ</t>
    </rPh>
    <rPh sb="157" eb="158">
      <t>タカ</t>
    </rPh>
    <rPh sb="159" eb="161">
      <t>スイジュン</t>
    </rPh>
    <rPh sb="167" eb="170">
      <t>ケンゼンカ</t>
    </rPh>
    <rPh sb="175" eb="178">
      <t>シヨウリョウ</t>
    </rPh>
    <rPh sb="179" eb="181">
      <t>ネア</t>
    </rPh>
    <rPh sb="185" eb="187">
      <t>ケントウ</t>
    </rPh>
    <rPh sb="189" eb="191">
      <t>ヒツヨウ</t>
    </rPh>
    <rPh sb="199" eb="202">
      <t>シャクニュウキン</t>
    </rPh>
    <rPh sb="203" eb="205">
      <t>ザンダカ</t>
    </rPh>
    <rPh sb="206" eb="208">
      <t>ジョジョ</t>
    </rPh>
    <rPh sb="209" eb="211">
      <t>ゲンショウ</t>
    </rPh>
    <rPh sb="216" eb="218">
      <t>イッパン</t>
    </rPh>
    <rPh sb="218" eb="220">
      <t>カイケイ</t>
    </rPh>
    <rPh sb="220" eb="222">
      <t>クリイレ</t>
    </rPh>
    <rPh sb="222" eb="223">
      <t>キン</t>
    </rPh>
    <rPh sb="224" eb="226">
      <t>ゲンショウ</t>
    </rPh>
    <rPh sb="231" eb="234">
      <t>シヨウリョウ</t>
    </rPh>
    <rPh sb="239" eb="241">
      <t>ゲンジョウ</t>
    </rPh>
    <rPh sb="242" eb="244">
      <t>イジ</t>
    </rPh>
    <rPh sb="248" eb="249">
      <t>カンガ</t>
    </rPh>
    <rPh sb="256" eb="258">
      <t>オスイ</t>
    </rPh>
    <rPh sb="258" eb="260">
      <t>ショリ</t>
    </rPh>
    <rPh sb="260" eb="262">
      <t>ゲンカ</t>
    </rPh>
    <rPh sb="263" eb="265">
      <t>レイワ</t>
    </rPh>
    <rPh sb="265" eb="266">
      <t>ガン</t>
    </rPh>
    <rPh sb="266" eb="268">
      <t>ネンド</t>
    </rPh>
    <rPh sb="269" eb="271">
      <t>ゾウカ</t>
    </rPh>
    <rPh sb="278" eb="280">
      <t>シセツ</t>
    </rPh>
    <rPh sb="281" eb="284">
      <t>ロウキュウカ</t>
    </rPh>
    <rPh sb="285" eb="286">
      <t>トモナ</t>
    </rPh>
    <rPh sb="287" eb="289">
      <t>イジ</t>
    </rPh>
    <rPh sb="289" eb="291">
      <t>カンリ</t>
    </rPh>
    <rPh sb="291" eb="292">
      <t>ヒ</t>
    </rPh>
    <rPh sb="293" eb="295">
      <t>シュウゼン</t>
    </rPh>
    <rPh sb="297" eb="300">
      <t>イチジテキ</t>
    </rPh>
    <rPh sb="301" eb="303">
      <t>ゾウカ</t>
    </rPh>
    <rPh sb="320" eb="322">
      <t>ルイジ</t>
    </rPh>
    <rPh sb="322" eb="324">
      <t>ダンタイ</t>
    </rPh>
    <rPh sb="327" eb="328">
      <t>タカ</t>
    </rPh>
    <rPh sb="329" eb="331">
      <t>スイジュン</t>
    </rPh>
    <rPh sb="336" eb="339">
      <t>ショウライテキ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</si>
</sst>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F69-4807-BDB4-650C75D8654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2F69-4807-BDB4-650C75D8654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82.5</c:v>
                </c:pt>
                <c:pt idx="1">
                  <c:v>70.45</c:v>
                </c:pt>
                <c:pt idx="2">
                  <c:v>77.5</c:v>
                </c:pt>
                <c:pt idx="3">
                  <c:v>80</c:v>
                </c:pt>
                <c:pt idx="4">
                  <c:v>80</c:v>
                </c:pt>
              </c:numCache>
            </c:numRef>
          </c:val>
          <c:extLst>
            <c:ext xmlns:c16="http://schemas.microsoft.com/office/drawing/2014/chart" uri="{C3380CC4-5D6E-409C-BE32-E72D297353CC}">
              <c16:uniqueId val="{00000000-B5C6-4E2B-89BC-7BC1E05A51C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B5C6-4E2B-89BC-7BC1E05A51C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12B9-41E7-9F62-10B1B8B69DA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12B9-41E7-9F62-10B1B8B69DA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86.18</c:v>
                </c:pt>
                <c:pt idx="1">
                  <c:v>86.74</c:v>
                </c:pt>
                <c:pt idx="2">
                  <c:v>92.57</c:v>
                </c:pt>
                <c:pt idx="3">
                  <c:v>91.56</c:v>
                </c:pt>
                <c:pt idx="4">
                  <c:v>93.62</c:v>
                </c:pt>
              </c:numCache>
            </c:numRef>
          </c:val>
          <c:extLst>
            <c:ext xmlns:c16="http://schemas.microsoft.com/office/drawing/2014/chart" uri="{C3380CC4-5D6E-409C-BE32-E72D297353CC}">
              <c16:uniqueId val="{00000000-345B-46A3-A049-F42E28BF623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5B-46A3-A049-F42E28BF623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194-4AF8-B15B-45992BF79B5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94-4AF8-B15B-45992BF79B5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063-4091-B7F0-A8F0E691F45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63-4091-B7F0-A8F0E691F45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4C2-418D-B2F2-7F895CDAED1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4C2-418D-B2F2-7F895CDAED1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06F-48E5-ADF8-BCC2A20217E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06F-48E5-ADF8-BCC2A20217E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1131.49</c:v>
                </c:pt>
                <c:pt idx="1">
                  <c:v>846.48</c:v>
                </c:pt>
                <c:pt idx="2">
                  <c:v>434.07</c:v>
                </c:pt>
                <c:pt idx="3">
                  <c:v>392.38</c:v>
                </c:pt>
                <c:pt idx="4">
                  <c:v>338.5</c:v>
                </c:pt>
              </c:numCache>
            </c:numRef>
          </c:val>
          <c:extLst>
            <c:ext xmlns:c16="http://schemas.microsoft.com/office/drawing/2014/chart" uri="{C3380CC4-5D6E-409C-BE32-E72D297353CC}">
              <c16:uniqueId val="{00000000-7BF1-47D0-A836-502F721C5A2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7BF1-47D0-A836-502F721C5A2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22.11</c:v>
                </c:pt>
                <c:pt idx="1">
                  <c:v>22.94</c:v>
                </c:pt>
                <c:pt idx="2">
                  <c:v>24.26</c:v>
                </c:pt>
                <c:pt idx="3">
                  <c:v>23.47</c:v>
                </c:pt>
                <c:pt idx="4">
                  <c:v>11.4</c:v>
                </c:pt>
              </c:numCache>
            </c:numRef>
          </c:val>
          <c:extLst>
            <c:ext xmlns:c16="http://schemas.microsoft.com/office/drawing/2014/chart" uri="{C3380CC4-5D6E-409C-BE32-E72D297353CC}">
              <c16:uniqueId val="{00000000-C731-484B-B5BD-34F2F707E70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C731-484B-B5BD-34F2F707E70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463.66</c:v>
                </c:pt>
                <c:pt idx="1">
                  <c:v>499.96</c:v>
                </c:pt>
                <c:pt idx="2">
                  <c:v>474.97</c:v>
                </c:pt>
                <c:pt idx="3">
                  <c:v>441.04</c:v>
                </c:pt>
                <c:pt idx="4">
                  <c:v>929.14</c:v>
                </c:pt>
              </c:numCache>
            </c:numRef>
          </c:val>
          <c:extLst>
            <c:ext xmlns:c16="http://schemas.microsoft.com/office/drawing/2014/chart" uri="{C3380CC4-5D6E-409C-BE32-E72D297353CC}">
              <c16:uniqueId val="{00000000-118F-417B-9DD2-4C9D87E870C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118F-417B-9DD2-4C9D87E870C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B1" zoomScaleNormal="100" workbookViewId="0">
      <selection activeCell="CC73" sqref="CC7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山梨県　甲斐市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75843</v>
      </c>
      <c r="AM8" s="69"/>
      <c r="AN8" s="69"/>
      <c r="AO8" s="69"/>
      <c r="AP8" s="69"/>
      <c r="AQ8" s="69"/>
      <c r="AR8" s="69"/>
      <c r="AS8" s="69"/>
      <c r="AT8" s="68">
        <f>データ!T6</f>
        <v>71.95</v>
      </c>
      <c r="AU8" s="68"/>
      <c r="AV8" s="68"/>
      <c r="AW8" s="68"/>
      <c r="AX8" s="68"/>
      <c r="AY8" s="68"/>
      <c r="AZ8" s="68"/>
      <c r="BA8" s="68"/>
      <c r="BB8" s="68">
        <f>データ!U6</f>
        <v>1054.1099999999999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t="str">
        <f>データ!O6</f>
        <v>該当数値なし</v>
      </c>
      <c r="J10" s="68"/>
      <c r="K10" s="68"/>
      <c r="L10" s="68"/>
      <c r="M10" s="68"/>
      <c r="N10" s="68"/>
      <c r="O10" s="68"/>
      <c r="P10" s="68">
        <f>データ!P6</f>
        <v>0.11</v>
      </c>
      <c r="Q10" s="68"/>
      <c r="R10" s="68"/>
      <c r="S10" s="68"/>
      <c r="T10" s="68"/>
      <c r="U10" s="68"/>
      <c r="V10" s="68"/>
      <c r="W10" s="68">
        <f>データ!Q6</f>
        <v>100</v>
      </c>
      <c r="X10" s="68"/>
      <c r="Y10" s="68"/>
      <c r="Z10" s="68"/>
      <c r="AA10" s="68"/>
      <c r="AB10" s="68"/>
      <c r="AC10" s="68"/>
      <c r="AD10" s="69">
        <f>データ!R6</f>
        <v>2926</v>
      </c>
      <c r="AE10" s="69"/>
      <c r="AF10" s="69"/>
      <c r="AG10" s="69"/>
      <c r="AH10" s="69"/>
      <c r="AI10" s="69"/>
      <c r="AJ10" s="69"/>
      <c r="AK10" s="2"/>
      <c r="AL10" s="69">
        <f>データ!V6</f>
        <v>86</v>
      </c>
      <c r="AM10" s="69"/>
      <c r="AN10" s="69"/>
      <c r="AO10" s="69"/>
      <c r="AP10" s="69"/>
      <c r="AQ10" s="69"/>
      <c r="AR10" s="69"/>
      <c r="AS10" s="69"/>
      <c r="AT10" s="68">
        <f>データ!W6</f>
        <v>0.03</v>
      </c>
      <c r="AU10" s="68"/>
      <c r="AV10" s="68"/>
      <c r="AW10" s="68"/>
      <c r="AX10" s="68"/>
      <c r="AY10" s="68"/>
      <c r="AZ10" s="68"/>
      <c r="BA10" s="68"/>
      <c r="BB10" s="68">
        <f>データ!X6</f>
        <v>2866.67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45</v>
      </c>
      <c r="O86" s="26" t="str">
        <f>データ!EO6</f>
        <v>【0.02】</v>
      </c>
    </row>
  </sheetData>
  <sheetProtection algorithmName="SHA-512" hashValue="h+Cs271DOU3KMjtB/n1JmQIdb3i0UGiBRc/dRW5Se1fxEEKCkx4kbwZpsWdZAEJiXq8wAoF7ny8qMbCD8iGZLg==" saltValue="iACLBHZnSn7G9+b33QJ2D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2">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2">
      <c r="A6" s="28" t="s">
        <v>98</v>
      </c>
      <c r="B6" s="33">
        <f>B7</f>
        <v>2019</v>
      </c>
      <c r="C6" s="33">
        <f t="shared" ref="C6:X6" si="3">C7</f>
        <v>192104</v>
      </c>
      <c r="D6" s="33">
        <f t="shared" si="3"/>
        <v>47</v>
      </c>
      <c r="E6" s="33">
        <f t="shared" si="3"/>
        <v>17</v>
      </c>
      <c r="F6" s="33">
        <f t="shared" si="3"/>
        <v>5</v>
      </c>
      <c r="G6" s="33">
        <f t="shared" si="3"/>
        <v>0</v>
      </c>
      <c r="H6" s="33" t="str">
        <f t="shared" si="3"/>
        <v>山梨県　甲斐市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0.11</v>
      </c>
      <c r="Q6" s="34">
        <f t="shared" si="3"/>
        <v>100</v>
      </c>
      <c r="R6" s="34">
        <f t="shared" si="3"/>
        <v>2926</v>
      </c>
      <c r="S6" s="34">
        <f t="shared" si="3"/>
        <v>75843</v>
      </c>
      <c r="T6" s="34">
        <f t="shared" si="3"/>
        <v>71.95</v>
      </c>
      <c r="U6" s="34">
        <f t="shared" si="3"/>
        <v>1054.1099999999999</v>
      </c>
      <c r="V6" s="34">
        <f t="shared" si="3"/>
        <v>86</v>
      </c>
      <c r="W6" s="34">
        <f t="shared" si="3"/>
        <v>0.03</v>
      </c>
      <c r="X6" s="34">
        <f t="shared" si="3"/>
        <v>2866.67</v>
      </c>
      <c r="Y6" s="35">
        <f>IF(Y7="",NA(),Y7)</f>
        <v>86.18</v>
      </c>
      <c r="Z6" s="35">
        <f t="shared" ref="Z6:AH6" si="4">IF(Z7="",NA(),Z7)</f>
        <v>86.74</v>
      </c>
      <c r="AA6" s="35">
        <f t="shared" si="4"/>
        <v>92.57</v>
      </c>
      <c r="AB6" s="35">
        <f t="shared" si="4"/>
        <v>91.56</v>
      </c>
      <c r="AC6" s="35">
        <f t="shared" si="4"/>
        <v>93.62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1131.49</v>
      </c>
      <c r="BG6" s="35">
        <f t="shared" ref="BG6:BO6" si="7">IF(BG7="",NA(),BG7)</f>
        <v>846.48</v>
      </c>
      <c r="BH6" s="35">
        <f t="shared" si="7"/>
        <v>434.07</v>
      </c>
      <c r="BI6" s="35">
        <f t="shared" si="7"/>
        <v>392.38</v>
      </c>
      <c r="BJ6" s="35">
        <f t="shared" si="7"/>
        <v>338.5</v>
      </c>
      <c r="BK6" s="35">
        <f t="shared" si="7"/>
        <v>1081.8</v>
      </c>
      <c r="BL6" s="35">
        <f t="shared" si="7"/>
        <v>974.93</v>
      </c>
      <c r="BM6" s="35">
        <f t="shared" si="7"/>
        <v>855.8</v>
      </c>
      <c r="BN6" s="35">
        <f t="shared" si="7"/>
        <v>789.46</v>
      </c>
      <c r="BO6" s="35">
        <f t="shared" si="7"/>
        <v>826.83</v>
      </c>
      <c r="BP6" s="34" t="str">
        <f>IF(BP7="","",IF(BP7="-","【-】","【"&amp;SUBSTITUTE(TEXT(BP7,"#,##0.00"),"-","△")&amp;"】"))</f>
        <v>【765.47】</v>
      </c>
      <c r="BQ6" s="35">
        <f>IF(BQ7="",NA(),BQ7)</f>
        <v>22.11</v>
      </c>
      <c r="BR6" s="35">
        <f t="shared" ref="BR6:BZ6" si="8">IF(BR7="",NA(),BR7)</f>
        <v>22.94</v>
      </c>
      <c r="BS6" s="35">
        <f t="shared" si="8"/>
        <v>24.26</v>
      </c>
      <c r="BT6" s="35">
        <f t="shared" si="8"/>
        <v>23.47</v>
      </c>
      <c r="BU6" s="35">
        <f t="shared" si="8"/>
        <v>11.4</v>
      </c>
      <c r="BV6" s="35">
        <f t="shared" si="8"/>
        <v>52.19</v>
      </c>
      <c r="BW6" s="35">
        <f t="shared" si="8"/>
        <v>55.32</v>
      </c>
      <c r="BX6" s="35">
        <f t="shared" si="8"/>
        <v>59.8</v>
      </c>
      <c r="BY6" s="35">
        <f t="shared" si="8"/>
        <v>57.77</v>
      </c>
      <c r="BZ6" s="35">
        <f t="shared" si="8"/>
        <v>57.31</v>
      </c>
      <c r="CA6" s="34" t="str">
        <f>IF(CA7="","",IF(CA7="-","【-】","【"&amp;SUBSTITUTE(TEXT(CA7,"#,##0.00"),"-","△")&amp;"】"))</f>
        <v>【59.59】</v>
      </c>
      <c r="CB6" s="35">
        <f>IF(CB7="",NA(),CB7)</f>
        <v>463.66</v>
      </c>
      <c r="CC6" s="35">
        <f t="shared" ref="CC6:CK6" si="9">IF(CC7="",NA(),CC7)</f>
        <v>499.96</v>
      </c>
      <c r="CD6" s="35">
        <f t="shared" si="9"/>
        <v>474.97</v>
      </c>
      <c r="CE6" s="35">
        <f t="shared" si="9"/>
        <v>441.04</v>
      </c>
      <c r="CF6" s="35">
        <f t="shared" si="9"/>
        <v>929.14</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82.5</v>
      </c>
      <c r="CN6" s="35">
        <f t="shared" ref="CN6:CV6" si="10">IF(CN7="",NA(),CN7)</f>
        <v>70.45</v>
      </c>
      <c r="CO6" s="35">
        <f t="shared" si="10"/>
        <v>77.5</v>
      </c>
      <c r="CP6" s="35">
        <f t="shared" si="10"/>
        <v>80</v>
      </c>
      <c r="CQ6" s="35">
        <f t="shared" si="10"/>
        <v>80</v>
      </c>
      <c r="CR6" s="35">
        <f t="shared" si="10"/>
        <v>52.31</v>
      </c>
      <c r="CS6" s="35">
        <f t="shared" si="10"/>
        <v>60.65</v>
      </c>
      <c r="CT6" s="35">
        <f t="shared" si="10"/>
        <v>51.75</v>
      </c>
      <c r="CU6" s="35">
        <f t="shared" si="10"/>
        <v>50.68</v>
      </c>
      <c r="CV6" s="35">
        <f t="shared" si="10"/>
        <v>50.14</v>
      </c>
      <c r="CW6" s="34" t="str">
        <f>IF(CW7="","",IF(CW7="-","【-】","【"&amp;SUBSTITUTE(TEXT(CW7,"#,##0.00"),"-","△")&amp;"】"))</f>
        <v>【51.30】</v>
      </c>
      <c r="CX6" s="35">
        <f>IF(CX7="",NA(),CX7)</f>
        <v>100</v>
      </c>
      <c r="CY6" s="35">
        <f t="shared" ref="CY6:DG6" si="11">IF(CY7="",NA(),CY7)</f>
        <v>100</v>
      </c>
      <c r="CZ6" s="35">
        <f t="shared" si="11"/>
        <v>100</v>
      </c>
      <c r="DA6" s="35">
        <f t="shared" si="11"/>
        <v>100</v>
      </c>
      <c r="DB6" s="35">
        <f t="shared" si="11"/>
        <v>100</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2">
      <c r="A7" s="28"/>
      <c r="B7" s="37">
        <v>2019</v>
      </c>
      <c r="C7" s="37">
        <v>192104</v>
      </c>
      <c r="D7" s="37">
        <v>47</v>
      </c>
      <c r="E7" s="37">
        <v>17</v>
      </c>
      <c r="F7" s="37">
        <v>5</v>
      </c>
      <c r="G7" s="37">
        <v>0</v>
      </c>
      <c r="H7" s="37" t="s">
        <v>99</v>
      </c>
      <c r="I7" s="37" t="s">
        <v>100</v>
      </c>
      <c r="J7" s="37" t="s">
        <v>101</v>
      </c>
      <c r="K7" s="37" t="s">
        <v>102</v>
      </c>
      <c r="L7" s="37" t="s">
        <v>103</v>
      </c>
      <c r="M7" s="37" t="s">
        <v>104</v>
      </c>
      <c r="N7" s="38" t="s">
        <v>105</v>
      </c>
      <c r="O7" s="38" t="s">
        <v>106</v>
      </c>
      <c r="P7" s="38">
        <v>0.11</v>
      </c>
      <c r="Q7" s="38">
        <v>100</v>
      </c>
      <c r="R7" s="38">
        <v>2926</v>
      </c>
      <c r="S7" s="38">
        <v>75843</v>
      </c>
      <c r="T7" s="38">
        <v>71.95</v>
      </c>
      <c r="U7" s="38">
        <v>1054.1099999999999</v>
      </c>
      <c r="V7" s="38">
        <v>86</v>
      </c>
      <c r="W7" s="38">
        <v>0.03</v>
      </c>
      <c r="X7" s="38">
        <v>2866.67</v>
      </c>
      <c r="Y7" s="38">
        <v>86.18</v>
      </c>
      <c r="Z7" s="38">
        <v>86.74</v>
      </c>
      <c r="AA7" s="38">
        <v>92.57</v>
      </c>
      <c r="AB7" s="38">
        <v>91.56</v>
      </c>
      <c r="AC7" s="38">
        <v>93.62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1131.49</v>
      </c>
      <c r="BG7" s="38">
        <v>846.48</v>
      </c>
      <c r="BH7" s="38">
        <v>434.07</v>
      </c>
      <c r="BI7" s="38">
        <v>392.38</v>
      </c>
      <c r="BJ7" s="38">
        <v>338.5</v>
      </c>
      <c r="BK7" s="38">
        <v>1081.8</v>
      </c>
      <c r="BL7" s="38">
        <v>974.93</v>
      </c>
      <c r="BM7" s="38">
        <v>855.8</v>
      </c>
      <c r="BN7" s="38">
        <v>789.46</v>
      </c>
      <c r="BO7" s="38">
        <v>826.83</v>
      </c>
      <c r="BP7" s="38">
        <v>765.47</v>
      </c>
      <c r="BQ7" s="38">
        <v>22.11</v>
      </c>
      <c r="BR7" s="38">
        <v>22.94</v>
      </c>
      <c r="BS7" s="38">
        <v>24.26</v>
      </c>
      <c r="BT7" s="38">
        <v>23.47</v>
      </c>
      <c r="BU7" s="38">
        <v>11.4</v>
      </c>
      <c r="BV7" s="38">
        <v>52.19</v>
      </c>
      <c r="BW7" s="38">
        <v>55.32</v>
      </c>
      <c r="BX7" s="38">
        <v>59.8</v>
      </c>
      <c r="BY7" s="38">
        <v>57.77</v>
      </c>
      <c r="BZ7" s="38">
        <v>57.31</v>
      </c>
      <c r="CA7" s="38">
        <v>59.59</v>
      </c>
      <c r="CB7" s="38">
        <v>463.66</v>
      </c>
      <c r="CC7" s="38">
        <v>499.96</v>
      </c>
      <c r="CD7" s="38">
        <v>474.97</v>
      </c>
      <c r="CE7" s="38">
        <v>441.04</v>
      </c>
      <c r="CF7" s="38">
        <v>929.14</v>
      </c>
      <c r="CG7" s="38">
        <v>296.14</v>
      </c>
      <c r="CH7" s="38">
        <v>283.17</v>
      </c>
      <c r="CI7" s="38">
        <v>263.76</v>
      </c>
      <c r="CJ7" s="38">
        <v>274.35000000000002</v>
      </c>
      <c r="CK7" s="38">
        <v>273.52</v>
      </c>
      <c r="CL7" s="38">
        <v>257.86</v>
      </c>
      <c r="CM7" s="38">
        <v>82.5</v>
      </c>
      <c r="CN7" s="38">
        <v>70.45</v>
      </c>
      <c r="CO7" s="38">
        <v>77.5</v>
      </c>
      <c r="CP7" s="38">
        <v>80</v>
      </c>
      <c r="CQ7" s="38">
        <v>80</v>
      </c>
      <c r="CR7" s="38">
        <v>52.31</v>
      </c>
      <c r="CS7" s="38">
        <v>60.65</v>
      </c>
      <c r="CT7" s="38">
        <v>51.75</v>
      </c>
      <c r="CU7" s="38">
        <v>50.68</v>
      </c>
      <c r="CV7" s="38">
        <v>50.14</v>
      </c>
      <c r="CW7" s="38">
        <v>51.3</v>
      </c>
      <c r="CX7" s="38">
        <v>100</v>
      </c>
      <c r="CY7" s="38">
        <v>100</v>
      </c>
      <c r="CZ7" s="38">
        <v>100</v>
      </c>
      <c r="DA7" s="38">
        <v>100</v>
      </c>
      <c r="DB7" s="38">
        <v>100</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112</v>
      </c>
    </row>
    <row r="12" spans="1:145" x14ac:dyDescent="0.2">
      <c r="B12">
        <v>1</v>
      </c>
      <c r="C12">
        <v>1</v>
      </c>
      <c r="D12">
        <v>1</v>
      </c>
      <c r="E12">
        <v>1</v>
      </c>
      <c r="F12">
        <v>1</v>
      </c>
      <c r="G12" t="s">
        <v>113</v>
      </c>
    </row>
    <row r="13" spans="1:145" x14ac:dyDescent="0.2">
      <c r="B13" t="s">
        <v>114</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2021-01-29T01:46:13Z</cp:lastPrinted>
  <dcterms:created xsi:type="dcterms:W3CDTF">2020-12-04T03:03:54Z</dcterms:created>
  <dcterms:modified xsi:type="dcterms:W3CDTF">2021-02-22T01:20:37Z</dcterms:modified>
  <cp:category/>
</cp:coreProperties>
</file>