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80 特排\"/>
    </mc:Choice>
  </mc:AlternateContent>
  <workbookProtection workbookAlgorithmName="SHA-512" workbookHashValue="fdt+EIiYyDixZwTdJdhQLNoIY14r9P97rk5Axh+DHKlpgIv5AOIkeESecCFYwPr+P/X0CidHiLyoPSA3N3FRKQ==" workbookSaltValue="4hilu7a0Uv7Bhighkqr9sw==" workbookSpinCount="100000" lockStructure="1"/>
  <bookViews>
    <workbookView xWindow="0" yWindow="0" windowWidth="23040" windowHeight="9168"/>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I10" i="4"/>
  <c r="BB8" i="4"/>
  <c r="AL8" i="4"/>
  <c r="AD8" i="4"/>
  <c r="W8" i="4"/>
  <c r="P8" i="4"/>
  <c r="I8" i="4"/>
  <c r="B8" i="4"/>
  <c r="B6"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<sst xmlns="http://schemas.openxmlformats.org/spreadsheetml/2006/main" count="247" uniqueCount="120">
  <si>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</si>
  <si>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</si>
  <si>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</si>
  <si>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</si>
  <si>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</si>
  <si>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</si>
  <si>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</si>
  <si>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</si>
  <si>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</si>
  <si>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</si>
  <si>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</si>
  <si>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</si>
  <si>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</si>
  <si>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</si>
  <si>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</si>
  <si>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</si>
  <si>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</si>
  <si>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</si>
  <si>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</si>
  <si>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</si>
  <si>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</si>
  <si>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</si>
  <si>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</si>
  <si>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</si>
  <si>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</si>
  <si>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</si>
  <si>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</si>
  <si>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</si>
  <si>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</si>
  <si>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</si>
  <si>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</si>
  <si>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</si>
  <si>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</si>
  <si>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</si>
  <si>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</si>
  <si>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</si>
  <si>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</si>
  <si>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</si>
  <si>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</si>
  <si>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</si>
  <si>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</si>
  <si>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</si>
  <si>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</si>
  <si>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</si>
  <si>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</si>
  <si>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</si>
  <si>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</si>
  <si>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</si>
  <si>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</si>
  <si>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</si>
  <si>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</si>
  <si>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</si>
  <si>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</si>
  <si>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</si>
  <si>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</si>
  <si>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</si>
  <si>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</si>
  <si>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</si>
  <si>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</si>
  <si>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</si>
  <si>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</si>
  <si>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</si>
  <si>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</si>
  <si>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</si>
  <si>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</si>
  <si>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</si>
  <si>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</si>
  <si>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</si>
  <si>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</si>
  <si>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</si>
  <si>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</si>
  <si>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</si>
  <si>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</si>
  <si>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</si>
  <si>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</si>
  <si>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</si>
  <si>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</si>
  <si>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</si>
  <si>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</si>
  <si>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</si>
  <si>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</si>
  <si>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</si>
  <si>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</si>
  <si>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</si>
  <si>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</si>
  <si>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</si>
  <si>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</si>
  <si>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</si>
  <si>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</si>
  <si>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</si>
  <si>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</si>
  <si>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</si>
  <si>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</si>
  <si>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</si>
  <si>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</si>
  <si>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</si>
  <si>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</si>
  <si>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</si>
  <si>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</si>
  <si>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北杜市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</si>
  <si>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</si>
  <si>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</si>
  <si>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</si>
  <si>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</si>
  <si>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</si>
  <si>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</si>
  <si>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</si>
  <si>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</si>
  <si>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</si>
  <si>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</si>
  <si>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</si>
  <si>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</si>
  <si>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</si>
  <si>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</si>
  <si>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</si>
  <si>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</si>
  <si>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</si>
  <si>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令和２年度は、昨年度同様、償還額の増加が収益で賄えないため一般会計からの繰り入れに頼っている状況である。
　本市の特定地域生活排水処理事業は過疎がより進む地区であり、今後も料金収入が減る見込みであることから、費用削減を図るとともに、施設利用率を考慮した上で計画的な施設更新を行っていく必要がある。
　令和2年4月より地方公営企業会計へ以降したことから、固定資産データの活用や長寿命化計画に取り組むなど、より一層財政収支の適正を図り経営の健全化を図ることが求められる。
　そのため、平成30年度策定した「北杜市上下水道経営基本計画」に基づき、財政の健全化を図るとともに、持続可能な事業運営に努める。</t>
    <rPh sb="0" eb="2">
      <t>レイワ</t>
    </rPh>
    <rPh sb="7" eb="10">
      <t>サクネンド</t>
    </rPh>
    <rPh sb="10" eb="12">
      <t>ドウヨウ</t>
    </rPh>
    <rPh sb="13" eb="15">
      <t>ショウカン</t>
    </rPh>
    <rPh sb="15" eb="16">
      <t>ガク</t>
    </rPh>
    <rPh sb="17" eb="19">
      <t>ゾウカ</t>
    </rPh>
    <rPh sb="20" eb="22">
      <t>シュウエキ</t>
    </rPh>
    <rPh sb="23" eb="24">
      <t>マカナ</t>
    </rPh>
    <rPh sb="29" eb="31">
      <t>イッパン</t>
    </rPh>
    <rPh sb="31" eb="33">
      <t>カイケイ</t>
    </rPh>
    <rPh sb="36" eb="37">
      <t>ク</t>
    </rPh>
    <rPh sb="38" eb="39">
      <t>イ</t>
    </rPh>
    <rPh sb="41" eb="42">
      <t>タヨ</t>
    </rPh>
    <rPh sb="46" eb="48">
      <t>ジョウキョウ</t>
    </rPh>
    <phoneticPr fontId="4"/>
  </si>
  <si>
    <t xml:space="preserve">①収益的収支比率は、償還金の増額により昨年度より更に悪化した。今後も償還金の増額に伴い悪化する見込みである。
④企業債残高対事業規模比率は、汚水維持管理費を使用料収入で賄えておらず、汚水資本費に対し充当可能な使用料収入がないことから、平成29年以降一般会計で負担することとなった。
⑤経費回収率は、費用の抑制により前年度と比較して改善されたが、使用料収入が前年度より減少しており、依然として使用料以外の収入に依存している。
⑥汚水処理原価は、昨年度に比べ、汚水処理費の増加に伴い原価が上がっている。
⑦施設利用率は、40％程の横這いであり、施設能力が需要を上回っている状態が続いている。
⑧水洗化率は、横這いだが、平均を上回る94％程度を保っており、一定の事業効果が認められる。
</t>
    <rPh sb="19" eb="22">
      <t>サクネンド</t>
    </rPh>
    <rPh sb="24" eb="25">
      <t>サラ</t>
    </rPh>
    <rPh sb="224" eb="227">
      <t>サクネンド</t>
    </rPh>
    <rPh sb="228" eb="229">
      <t>クラ</t>
    </rPh>
    <rPh sb="237" eb="239">
      <t>ゾウカ</t>
    </rPh>
    <rPh sb="240" eb="241">
      <t>トモナ</t>
    </rPh>
    <rPh sb="245" eb="246">
      <t>ア</t>
    </rPh>
    <phoneticPr fontId="4"/>
  </si>
  <si>
    <t>この事業は、市が設置管理している浄化槽整備事業であり、平成15年に開始し、古いもので16年が経過している。浄化槽耐用年数は28年とされているが、法定検査・定期清掃時に、施設の不具合が見つかり、15件程度の修繕を必要とした。今後も点検を行いながら維持管理に努めていく。</t>
    <rPh sb="2" eb="4">
      <t>ジギョウ</t>
    </rPh>
    <rPh sb="6" eb="7">
      <t>シ</t>
    </rPh>
    <rPh sb="8" eb="10">
      <t>セッチ</t>
    </rPh>
    <rPh sb="10" eb="12">
      <t>カンリ</t>
    </rPh>
    <rPh sb="16" eb="19">
      <t>ジョウカソウ</t>
    </rPh>
    <rPh sb="19" eb="21">
      <t>セイビ</t>
    </rPh>
    <rPh sb="21" eb="23">
      <t>ジギョウ</t>
    </rPh>
    <rPh sb="27" eb="29">
      <t>ヘイセイ</t>
    </rPh>
    <rPh sb="31" eb="32">
      <t>ネン</t>
    </rPh>
    <rPh sb="33" eb="35">
      <t>カイシ</t>
    </rPh>
    <rPh sb="37" eb="38">
      <t>フル</t>
    </rPh>
    <rPh sb="44" eb="45">
      <t>ネン</t>
    </rPh>
    <rPh sb="46" eb="48">
      <t>ケイカ</t>
    </rPh>
    <rPh sb="77" eb="79">
      <t>テイキ</t>
    </rPh>
    <rPh sb="81" eb="82">
      <t>ジ</t>
    </rPh>
    <rPh sb="84" eb="86">
      <t>シセツ</t>
    </rPh>
    <rPh sb="87" eb="90">
      <t>フグアイ</t>
    </rPh>
    <rPh sb="91" eb="92">
      <t>ミ</t>
    </rPh>
    <rPh sb="98" eb="99">
      <t>ケン</t>
    </rPh>
    <rPh sb="99" eb="101">
      <t>テイド</t>
    </rPh>
    <rPh sb="102" eb="104">
      <t>シュウゼン</t>
    </rPh>
    <rPh sb="105" eb="107">
      <t>ヒツヨウ</t>
    </rPh>
    <rPh sb="111" eb="113">
      <t>コンゴ</t>
    </rPh>
    <rPh sb="114" eb="116">
      <t>テンケン</t>
    </rPh>
    <rPh sb="117" eb="118">
      <t>オコナ</t>
    </rPh>
    <rPh sb="122" eb="124">
      <t>イジ</t>
    </rPh>
    <rPh sb="124" eb="126">
      <t>カンリ</t>
    </rPh>
    <rPh sb="127" eb="12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</si>
</sst>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A5-4A62-A9C0-A7A9AB5864D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2A5-4A62-A9C0-A7A9AB5864D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42.86</c:v>
                </c:pt>
                <c:pt idx="1">
                  <c:v>42.86</c:v>
                </c:pt>
                <c:pt idx="2">
                  <c:v>41.96</c:v>
                </c:pt>
                <c:pt idx="3">
                  <c:v>41.07</c:v>
                </c:pt>
                <c:pt idx="4">
                  <c:v>41.07</c:v>
                </c:pt>
              </c:numCache>
            </c:numRef>
          </c:val>
          <c:extLst>
            <c:ext xmlns:c16="http://schemas.microsoft.com/office/drawing/2014/chart" uri="{C3380CC4-5D6E-409C-BE32-E72D297353CC}">
              <c16:uniqueId val="{00000000-A756-4DF2-BEF7-FBC9F8F5A02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59.94</c:v>
                </c:pt>
                <c:pt idx="4">
                  <c:v>59.64</c:v>
                </c:pt>
              </c:numCache>
            </c:numRef>
          </c:val>
          <c:smooth val="0"/>
          <c:extLst>
            <c:ext xmlns:c16="http://schemas.microsoft.com/office/drawing/2014/chart" uri="{C3380CC4-5D6E-409C-BE32-E72D297353CC}">
              <c16:uniqueId val="{00000001-A756-4DF2-BEF7-FBC9F8F5A02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94.31</c:v>
                </c:pt>
                <c:pt idx="1">
                  <c:v>94.31</c:v>
                </c:pt>
                <c:pt idx="2">
                  <c:v>93.46</c:v>
                </c:pt>
                <c:pt idx="3">
                  <c:v>93.58</c:v>
                </c:pt>
                <c:pt idx="4">
                  <c:v>92.67</c:v>
                </c:pt>
              </c:numCache>
            </c:numRef>
          </c:val>
          <c:extLst>
            <c:ext xmlns:c16="http://schemas.microsoft.com/office/drawing/2014/chart" uri="{C3380CC4-5D6E-409C-BE32-E72D297353CC}">
              <c16:uniqueId val="{00000000-F8DC-4A12-B48F-DEF248D838A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89.66</c:v>
                </c:pt>
                <c:pt idx="4">
                  <c:v>90.63</c:v>
                </c:pt>
              </c:numCache>
            </c:numRef>
          </c:val>
          <c:smooth val="0"/>
          <c:extLst>
            <c:ext xmlns:c16="http://schemas.microsoft.com/office/drawing/2014/chart" uri="{C3380CC4-5D6E-409C-BE32-E72D297353CC}">
              <c16:uniqueId val="{00000001-F8DC-4A12-B48F-DEF248D838A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72.52</c:v>
                </c:pt>
                <c:pt idx="1">
                  <c:v>81.75</c:v>
                </c:pt>
                <c:pt idx="2">
                  <c:v>83.42</c:v>
                </c:pt>
                <c:pt idx="3">
                  <c:v>75.069999999999993</c:v>
                </c:pt>
                <c:pt idx="4">
                  <c:v>70.94</c:v>
                </c:pt>
              </c:numCache>
            </c:numRef>
          </c:val>
          <c:extLst>
            <c:ext xmlns:c16="http://schemas.microsoft.com/office/drawing/2014/chart" uri="{C3380CC4-5D6E-409C-BE32-E72D297353CC}">
              <c16:uniqueId val="{00000000-0075-41AE-801A-10B88230F8F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75-41AE-801A-10B88230F8F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F3-4D97-BF0A-7B564B2967E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F3-4D97-BF0A-7B564B2967E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68-4898-916E-D3E2DE74009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68-4898-916E-D3E2DE74009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DF-444A-8491-6702340BC7D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DF-444A-8491-6702340BC7D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F0-4CBD-8E47-21A008DC8A0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F0-4CBD-8E47-21A008DC8A0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612.52</c:v>
                </c:pt>
                <c:pt idx="1">
                  <c:v>620.86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BC9-4094-94B1-B9EAB97A4A5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296.89</c:v>
                </c:pt>
                <c:pt idx="4">
                  <c:v>270.57</c:v>
                </c:pt>
              </c:numCache>
            </c:numRef>
          </c:val>
          <c:smooth val="0"/>
          <c:extLst>
            <c:ext xmlns:c16="http://schemas.microsoft.com/office/drawing/2014/chart" uri="{C3380CC4-5D6E-409C-BE32-E72D297353CC}">
              <c16:uniqueId val="{00000001-CBC9-4094-94B1-B9EAB97A4A5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54.77</c:v>
                </c:pt>
                <c:pt idx="1">
                  <c:v>42.68</c:v>
                </c:pt>
                <c:pt idx="2">
                  <c:v>41.48</c:v>
                </c:pt>
                <c:pt idx="3">
                  <c:v>49.84</c:v>
                </c:pt>
                <c:pt idx="4">
                  <c:v>44.17</c:v>
                </c:pt>
              </c:numCache>
            </c:numRef>
          </c:val>
          <c:extLst>
            <c:ext xmlns:c16="http://schemas.microsoft.com/office/drawing/2014/chart" uri="{C3380CC4-5D6E-409C-BE32-E72D297353CC}">
              <c16:uniqueId val="{00000000-B260-42C1-88EF-44CA446C8D3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63.06</c:v>
                </c:pt>
                <c:pt idx="4">
                  <c:v>62.5</c:v>
                </c:pt>
              </c:numCache>
            </c:numRef>
          </c:val>
          <c:smooth val="0"/>
          <c:extLst>
            <c:ext xmlns:c16="http://schemas.microsoft.com/office/drawing/2014/chart" uri="{C3380CC4-5D6E-409C-BE32-E72D297353CC}">
              <c16:uniqueId val="{00000001-B260-42C1-88EF-44CA446C8D3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211.1</c:v>
                </c:pt>
                <c:pt idx="1">
                  <c:v>266.47000000000003</c:v>
                </c:pt>
                <c:pt idx="2">
                  <c:v>281.36</c:v>
                </c:pt>
                <c:pt idx="3">
                  <c:v>236.86</c:v>
                </c:pt>
                <c:pt idx="4">
                  <c:v>264.98</c:v>
                </c:pt>
              </c:numCache>
            </c:numRef>
          </c:val>
          <c:extLst>
            <c:ext xmlns:c16="http://schemas.microsoft.com/office/drawing/2014/chart" uri="{C3380CC4-5D6E-409C-BE32-E72D297353CC}">
              <c16:uniqueId val="{00000000-5689-4413-895B-786D124AD25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264.77</c:v>
                </c:pt>
                <c:pt idx="4">
                  <c:v>269.33</c:v>
                </c:pt>
              </c:numCache>
            </c:numRef>
          </c:val>
          <c:smooth val="0"/>
          <c:extLst>
            <c:ext xmlns:c16="http://schemas.microsoft.com/office/drawing/2014/chart" uri="{C3380CC4-5D6E-409C-BE32-E72D297353CC}">
              <c16:uniqueId val="{00000001-5689-4413-895B-786D124AD25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山梨県　北杜市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46652</v>
      </c>
      <c r="AM8" s="51"/>
      <c r="AN8" s="51"/>
      <c r="AO8" s="51"/>
      <c r="AP8" s="51"/>
      <c r="AQ8" s="51"/>
      <c r="AR8" s="51"/>
      <c r="AS8" s="51"/>
      <c r="AT8" s="46">
        <f>データ!T6</f>
        <v>602.48</v>
      </c>
      <c r="AU8" s="46"/>
      <c r="AV8" s="46"/>
      <c r="AW8" s="46"/>
      <c r="AX8" s="46"/>
      <c r="AY8" s="46"/>
      <c r="AZ8" s="46"/>
      <c r="BA8" s="46"/>
      <c r="BB8" s="46">
        <f>データ!U6</f>
        <v>77.430000000000007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0.41</v>
      </c>
      <c r="Q10" s="46"/>
      <c r="R10" s="46"/>
      <c r="S10" s="46"/>
      <c r="T10" s="46"/>
      <c r="U10" s="46"/>
      <c r="V10" s="46"/>
      <c r="W10" s="46">
        <f>データ!Q6</f>
        <v>100</v>
      </c>
      <c r="X10" s="46"/>
      <c r="Y10" s="46"/>
      <c r="Z10" s="46"/>
      <c r="AA10" s="46"/>
      <c r="AB10" s="46"/>
      <c r="AC10" s="46"/>
      <c r="AD10" s="51">
        <f>データ!R6</f>
        <v>2080</v>
      </c>
      <c r="AE10" s="51"/>
      <c r="AF10" s="51"/>
      <c r="AG10" s="51"/>
      <c r="AH10" s="51"/>
      <c r="AI10" s="51"/>
      <c r="AJ10" s="51"/>
      <c r="AK10" s="2"/>
      <c r="AL10" s="51">
        <f>データ!V6</f>
        <v>191</v>
      </c>
      <c r="AM10" s="51"/>
      <c r="AN10" s="51"/>
      <c r="AO10" s="51"/>
      <c r="AP10" s="51"/>
      <c r="AQ10" s="51"/>
      <c r="AR10" s="51"/>
      <c r="AS10" s="51"/>
      <c r="AT10" s="46">
        <f>データ!W6</f>
        <v>0.13</v>
      </c>
      <c r="AU10" s="46"/>
      <c r="AV10" s="46"/>
      <c r="AW10" s="46"/>
      <c r="AX10" s="46"/>
      <c r="AY10" s="46"/>
      <c r="AZ10" s="46"/>
      <c r="BA10" s="46"/>
      <c r="BB10" s="46">
        <f>データ!X6</f>
        <v>1469.23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44</v>
      </c>
      <c r="N86" s="26" t="s">
        <v>45</v>
      </c>
      <c r="O86" s="26" t="str">
        <f>データ!EO6</f>
        <v>【-】</v>
      </c>
    </row>
  </sheetData>
  <sheetProtection algorithmName="SHA-512" hashValue="9IpJte2BbU9V1d/Q18VhCwWpDflTrlDRiwXK0K9vg/xEDNMImqE8jzE4fjyaX8F5quf2/bn+f9+SoZBovMFZrQ==" saltValue="HaB5ztGk5ql9ba1injKK5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2019</v>
      </c>
      <c r="C6" s="33">
        <f t="shared" ref="C6:X6" si="3">C7</f>
        <v>192091</v>
      </c>
      <c r="D6" s="33">
        <f t="shared" si="3"/>
        <v>47</v>
      </c>
      <c r="E6" s="33">
        <f t="shared" si="3"/>
        <v>18</v>
      </c>
      <c r="F6" s="33">
        <f t="shared" si="3"/>
        <v>0</v>
      </c>
      <c r="G6" s="33">
        <f t="shared" si="3"/>
        <v>0</v>
      </c>
      <c r="H6" s="33" t="str">
        <f t="shared" si="3"/>
        <v>山梨県　北杜市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0.41</v>
      </c>
      <c r="Q6" s="34">
        <f t="shared" si="3"/>
        <v>100</v>
      </c>
      <c r="R6" s="34">
        <f t="shared" si="3"/>
        <v>2080</v>
      </c>
      <c r="S6" s="34">
        <f t="shared" si="3"/>
        <v>46652</v>
      </c>
      <c r="T6" s="34">
        <f t="shared" si="3"/>
        <v>602.48</v>
      </c>
      <c r="U6" s="34">
        <f t="shared" si="3"/>
        <v>77.430000000000007</v>
      </c>
      <c r="V6" s="34">
        <f t="shared" si="3"/>
        <v>191</v>
      </c>
      <c r="W6" s="34">
        <f t="shared" si="3"/>
        <v>0.13</v>
      </c>
      <c r="X6" s="34">
        <f t="shared" si="3"/>
        <v>1469.23</v>
      </c>
      <c r="Y6" s="35">
        <f>IF(Y7="",NA(),Y7)</f>
        <v>72.52</v>
      </c>
      <c r="Z6" s="35">
        <f t="shared" ref="Z6:AH6" si="4">IF(Z7="",NA(),Z7)</f>
        <v>81.75</v>
      </c>
      <c r="AA6" s="35">
        <f t="shared" si="4"/>
        <v>83.42</v>
      </c>
      <c r="AB6" s="35">
        <f t="shared" si="4"/>
        <v>75.069999999999993</v>
      </c>
      <c r="AC6" s="35">
        <f t="shared" si="4"/>
        <v>70.94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612.52</v>
      </c>
      <c r="BG6" s="35">
        <f t="shared" ref="BG6:BO6" si="7">IF(BG7="",NA(),BG7)</f>
        <v>620.86</v>
      </c>
      <c r="BH6" s="34">
        <f t="shared" si="7"/>
        <v>0</v>
      </c>
      <c r="BI6" s="34">
        <f t="shared" si="7"/>
        <v>0</v>
      </c>
      <c r="BJ6" s="34">
        <f t="shared" si="7"/>
        <v>0</v>
      </c>
      <c r="BK6" s="35">
        <f t="shared" si="7"/>
        <v>392.19</v>
      </c>
      <c r="BL6" s="35">
        <f t="shared" si="7"/>
        <v>413.5</v>
      </c>
      <c r="BM6" s="35">
        <f t="shared" si="7"/>
        <v>407.42</v>
      </c>
      <c r="BN6" s="35">
        <f t="shared" si="7"/>
        <v>296.89</v>
      </c>
      <c r="BO6" s="35">
        <f t="shared" si="7"/>
        <v>270.57</v>
      </c>
      <c r="BP6" s="34" t="str">
        <f>IF(BP7="","",IF(BP7="-","【-】","【"&amp;SUBSTITUTE(TEXT(BP7,"#,##0.00"),"-","△")&amp;"】"))</f>
        <v>【307.23】</v>
      </c>
      <c r="BQ6" s="35">
        <f>IF(BQ7="",NA(),BQ7)</f>
        <v>54.77</v>
      </c>
      <c r="BR6" s="35">
        <f t="shared" ref="BR6:BZ6" si="8">IF(BR7="",NA(),BR7)</f>
        <v>42.68</v>
      </c>
      <c r="BS6" s="35">
        <f t="shared" si="8"/>
        <v>41.48</v>
      </c>
      <c r="BT6" s="35">
        <f t="shared" si="8"/>
        <v>49.84</v>
      </c>
      <c r="BU6" s="35">
        <f t="shared" si="8"/>
        <v>44.17</v>
      </c>
      <c r="BV6" s="35">
        <f t="shared" si="8"/>
        <v>57.03</v>
      </c>
      <c r="BW6" s="35">
        <f t="shared" si="8"/>
        <v>55.84</v>
      </c>
      <c r="BX6" s="35">
        <f t="shared" si="8"/>
        <v>57.08</v>
      </c>
      <c r="BY6" s="35">
        <f t="shared" si="8"/>
        <v>63.06</v>
      </c>
      <c r="BZ6" s="35">
        <f t="shared" si="8"/>
        <v>62.5</v>
      </c>
      <c r="CA6" s="34" t="str">
        <f>IF(CA7="","",IF(CA7="-","【-】","【"&amp;SUBSTITUTE(TEXT(CA7,"#,##0.00"),"-","△")&amp;"】"))</f>
        <v>【59.98】</v>
      </c>
      <c r="CB6" s="35">
        <f>IF(CB7="",NA(),CB7)</f>
        <v>211.1</v>
      </c>
      <c r="CC6" s="35">
        <f t="shared" ref="CC6:CK6" si="9">IF(CC7="",NA(),CC7)</f>
        <v>266.47000000000003</v>
      </c>
      <c r="CD6" s="35">
        <f t="shared" si="9"/>
        <v>281.36</v>
      </c>
      <c r="CE6" s="35">
        <f t="shared" si="9"/>
        <v>236.86</v>
      </c>
      <c r="CF6" s="35">
        <f t="shared" si="9"/>
        <v>264.98</v>
      </c>
      <c r="CG6" s="35">
        <f t="shared" si="9"/>
        <v>283.73</v>
      </c>
      <c r="CH6" s="35">
        <f t="shared" si="9"/>
        <v>287.57</v>
      </c>
      <c r="CI6" s="35">
        <f t="shared" si="9"/>
        <v>286.86</v>
      </c>
      <c r="CJ6" s="35">
        <f t="shared" si="9"/>
        <v>264.77</v>
      </c>
      <c r="CK6" s="35">
        <f t="shared" si="9"/>
        <v>269.33</v>
      </c>
      <c r="CL6" s="34" t="str">
        <f>IF(CL7="","",IF(CL7="-","【-】","【"&amp;SUBSTITUTE(TEXT(CL7,"#,##0.00"),"-","△")&amp;"】"))</f>
        <v>【272.98】</v>
      </c>
      <c r="CM6" s="35">
        <f>IF(CM7="",NA(),CM7)</f>
        <v>42.86</v>
      </c>
      <c r="CN6" s="35">
        <f t="shared" ref="CN6:CV6" si="10">IF(CN7="",NA(),CN7)</f>
        <v>42.86</v>
      </c>
      <c r="CO6" s="35">
        <f t="shared" si="10"/>
        <v>41.96</v>
      </c>
      <c r="CP6" s="35">
        <f t="shared" si="10"/>
        <v>41.07</v>
      </c>
      <c r="CQ6" s="35">
        <f t="shared" si="10"/>
        <v>41.07</v>
      </c>
      <c r="CR6" s="35">
        <f t="shared" si="10"/>
        <v>58.25</v>
      </c>
      <c r="CS6" s="35">
        <f t="shared" si="10"/>
        <v>61.55</v>
      </c>
      <c r="CT6" s="35">
        <f t="shared" si="10"/>
        <v>57.22</v>
      </c>
      <c r="CU6" s="35">
        <f t="shared" si="10"/>
        <v>59.94</v>
      </c>
      <c r="CV6" s="35">
        <f t="shared" si="10"/>
        <v>59.64</v>
      </c>
      <c r="CW6" s="34" t="str">
        <f>IF(CW7="","",IF(CW7="-","【-】","【"&amp;SUBSTITUTE(TEXT(CW7,"#,##0.00"),"-","△")&amp;"】"))</f>
        <v>【58.71】</v>
      </c>
      <c r="CX6" s="35">
        <f>IF(CX7="",NA(),CX7)</f>
        <v>94.31</v>
      </c>
      <c r="CY6" s="35">
        <f t="shared" ref="CY6:DG6" si="11">IF(CY7="",NA(),CY7)</f>
        <v>94.31</v>
      </c>
      <c r="CZ6" s="35">
        <f t="shared" si="11"/>
        <v>93.46</v>
      </c>
      <c r="DA6" s="35">
        <f t="shared" si="11"/>
        <v>93.58</v>
      </c>
      <c r="DB6" s="35">
        <f t="shared" si="11"/>
        <v>92.67</v>
      </c>
      <c r="DC6" s="35">
        <f t="shared" si="11"/>
        <v>68.150000000000006</v>
      </c>
      <c r="DD6" s="35">
        <f t="shared" si="11"/>
        <v>67.489999999999995</v>
      </c>
      <c r="DE6" s="35">
        <f t="shared" si="11"/>
        <v>67.290000000000006</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2019</v>
      </c>
      <c r="C7" s="37">
        <v>192091</v>
      </c>
      <c r="D7" s="37">
        <v>47</v>
      </c>
      <c r="E7" s="37">
        <v>18</v>
      </c>
      <c r="F7" s="37">
        <v>0</v>
      </c>
      <c r="G7" s="37">
        <v>0</v>
      </c>
      <c r="H7" s="37" t="s">
        <v>99</v>
      </c>
      <c r="I7" s="37" t="s">
        <v>100</v>
      </c>
      <c r="J7" s="37" t="s">
        <v>101</v>
      </c>
      <c r="K7" s="37" t="s">
        <v>102</v>
      </c>
      <c r="L7" s="37" t="s">
        <v>103</v>
      </c>
      <c r="M7" s="37" t="s">
        <v>104</v>
      </c>
      <c r="N7" s="38" t="s">
        <v>105</v>
      </c>
      <c r="O7" s="38" t="s">
        <v>106</v>
      </c>
      <c r="P7" s="38">
        <v>0.41</v>
      </c>
      <c r="Q7" s="38">
        <v>100</v>
      </c>
      <c r="R7" s="38">
        <v>2080</v>
      </c>
      <c r="S7" s="38">
        <v>46652</v>
      </c>
      <c r="T7" s="38">
        <v>602.48</v>
      </c>
      <c r="U7" s="38">
        <v>77.430000000000007</v>
      </c>
      <c r="V7" s="38">
        <v>191</v>
      </c>
      <c r="W7" s="38">
        <v>0.13</v>
      </c>
      <c r="X7" s="38">
        <v>1469.23</v>
      </c>
      <c r="Y7" s="38">
        <v>72.52</v>
      </c>
      <c r="Z7" s="38">
        <v>81.75</v>
      </c>
      <c r="AA7" s="38">
        <v>83.42</v>
      </c>
      <c r="AB7" s="38">
        <v>75.069999999999993</v>
      </c>
      <c r="AC7" s="38">
        <v>70.94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612.52</v>
      </c>
      <c r="BG7" s="38">
        <v>620.86</v>
      </c>
      <c r="BH7" s="38">
        <v>0</v>
      </c>
      <c r="BI7" s="38">
        <v>0</v>
      </c>
      <c r="BJ7" s="38">
        <v>0</v>
      </c>
      <c r="BK7" s="38">
        <v>392.19</v>
      </c>
      <c r="BL7" s="38">
        <v>413.5</v>
      </c>
      <c r="BM7" s="38">
        <v>407.42</v>
      </c>
      <c r="BN7" s="38">
        <v>296.89</v>
      </c>
      <c r="BO7" s="38">
        <v>270.57</v>
      </c>
      <c r="BP7" s="38">
        <v>307.23</v>
      </c>
      <c r="BQ7" s="38">
        <v>54.77</v>
      </c>
      <c r="BR7" s="38">
        <v>42.68</v>
      </c>
      <c r="BS7" s="38">
        <v>41.48</v>
      </c>
      <c r="BT7" s="38">
        <v>49.84</v>
      </c>
      <c r="BU7" s="38">
        <v>44.17</v>
      </c>
      <c r="BV7" s="38">
        <v>57.03</v>
      </c>
      <c r="BW7" s="38">
        <v>55.84</v>
      </c>
      <c r="BX7" s="38">
        <v>57.08</v>
      </c>
      <c r="BY7" s="38">
        <v>63.06</v>
      </c>
      <c r="BZ7" s="38">
        <v>62.5</v>
      </c>
      <c r="CA7" s="38">
        <v>59.98</v>
      </c>
      <c r="CB7" s="38">
        <v>211.1</v>
      </c>
      <c r="CC7" s="38">
        <v>266.47000000000003</v>
      </c>
      <c r="CD7" s="38">
        <v>281.36</v>
      </c>
      <c r="CE7" s="38">
        <v>236.86</v>
      </c>
      <c r="CF7" s="38">
        <v>264.98</v>
      </c>
      <c r="CG7" s="38">
        <v>283.73</v>
      </c>
      <c r="CH7" s="38">
        <v>287.57</v>
      </c>
      <c r="CI7" s="38">
        <v>286.86</v>
      </c>
      <c r="CJ7" s="38">
        <v>264.77</v>
      </c>
      <c r="CK7" s="38">
        <v>269.33</v>
      </c>
      <c r="CL7" s="38">
        <v>272.98</v>
      </c>
      <c r="CM7" s="38">
        <v>42.86</v>
      </c>
      <c r="CN7" s="38">
        <v>42.86</v>
      </c>
      <c r="CO7" s="38">
        <v>41.96</v>
      </c>
      <c r="CP7" s="38">
        <v>41.07</v>
      </c>
      <c r="CQ7" s="38">
        <v>41.07</v>
      </c>
      <c r="CR7" s="38">
        <v>58.25</v>
      </c>
      <c r="CS7" s="38">
        <v>61.55</v>
      </c>
      <c r="CT7" s="38">
        <v>57.22</v>
      </c>
      <c r="CU7" s="38">
        <v>59.94</v>
      </c>
      <c r="CV7" s="38">
        <v>59.64</v>
      </c>
      <c r="CW7" s="38">
        <v>58.71</v>
      </c>
      <c r="CX7" s="38">
        <v>94.31</v>
      </c>
      <c r="CY7" s="38">
        <v>94.31</v>
      </c>
      <c r="CZ7" s="38">
        <v>93.46</v>
      </c>
      <c r="DA7" s="38">
        <v>93.58</v>
      </c>
      <c r="DB7" s="38">
        <v>92.67</v>
      </c>
      <c r="DC7" s="38">
        <v>68.150000000000006</v>
      </c>
      <c r="DD7" s="38">
        <v>67.489999999999995</v>
      </c>
      <c r="DE7" s="38">
        <v>67.290000000000006</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112</v>
      </c>
    </row>
    <row r="12" spans="1:145" x14ac:dyDescent="0.2">
      <c r="B12">
        <v>1</v>
      </c>
      <c r="C12">
        <v>1</v>
      </c>
      <c r="D12">
        <v>1</v>
      </c>
      <c r="E12">
        <v>1</v>
      </c>
      <c r="F12">
        <v>1</v>
      </c>
      <c r="G12" t="s">
        <v>113</v>
      </c>
    </row>
    <row r="13" spans="1:145" x14ac:dyDescent="0.2">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2021-01-27T06:10:22Z</cp:lastPrinted>
  <dcterms:created xsi:type="dcterms:W3CDTF">2020-12-04T03:17:13Z</dcterms:created>
  <dcterms:modified xsi:type="dcterms:W3CDTF">2021-02-21T23:54:07Z</dcterms:modified>
  <cp:category/>
</cp:coreProperties>
</file>