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311812\Desktop\0210　修正\"/>
    </mc:Choice>
  </mc:AlternateContent>
  <workbookProtection workbookAlgorithmName="SHA-512" workbookHashValue="p1/h/qv57l7M6ZWhMWjmERVWWT7GSNzr8D6BzsAPh9udG7IgD0naftivmXFJyNr5ymDH8ylEjJJ/WWlNe8pW8g==" workbookSaltValue="hsjt+Wg5FLx905wiRZv0eA==" workbookSpinCount="100000" lockStructure="1"/>
  <bookViews>
    <workbookView xWindow="0" yWindow="0" windowWidth="20496" windowHeight="7776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S6" i="5"/>
  <c r="R6" i="5"/>
  <c r="AD10" i="4" s="1"/>
  <c r="Q6" i="5"/>
  <c r="P6" i="5"/>
  <c r="O6" i="5"/>
  <c r="I10" i="4" s="1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E86" i="4"/>
  <c r="AL10" i="4"/>
  <c r="W10" i="4"/>
  <c r="P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<sst xmlns="http://schemas.openxmlformats.org/spreadsheetml/2006/main" count="233" uniqueCount="114">
  <si>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</si>
  <si>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</si>
  <si>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</si>
  <si>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</si>
  <si>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</si>
  <si>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</si>
  <si>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</si>
  <si>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</si>
  <si>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</si>
  <si>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</si>
  <si>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</si>
  <si>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</si>
  <si>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</si>
  <si>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</si>
  <si>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</si>
  <si>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</si>
  <si>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</si>
  <si>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</si>
  <si>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</si>
  <si>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</si>
  <si>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</si>
  <si>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</si>
  <si>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</si>
  <si>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</si>
  <si>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</si>
  <si>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</si>
  <si>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</si>
  <si>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</si>
  <si>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</si>
  <si>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</si>
  <si>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</si>
  <si>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</si>
  <si>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</si>
  <si>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</si>
  <si>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</si>
  <si>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</si>
  <si>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</si>
  <si>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</si>
  <si>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</si>
  <si>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</si>
  <si>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</si>
  <si>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</si>
  <si>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</si>
  <si>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</si>
  <si>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</si>
  <si>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</si>
  <si>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</si>
  <si>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</si>
  <si>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</si>
  <si>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</si>
  <si>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</si>
  <si>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</si>
  <si>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</si>
  <si>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</si>
  <si>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</si>
  <si>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</si>
  <si>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</si>
  <si>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</si>
  <si>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</si>
  <si>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</si>
  <si>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</si>
  <si>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</si>
  <si>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</si>
  <si>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</si>
  <si>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</si>
  <si>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</si>
  <si>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</si>
  <si>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</si>
  <si>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</si>
  <si>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</si>
  <si>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</si>
  <si>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</si>
  <si>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</si>
  <si>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</si>
  <si>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</si>
  <si>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</si>
  <si>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</si>
  <si>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</si>
  <si>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</si>
  <si>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</si>
  <si>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</si>
  <si>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</si>
  <si>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</si>
  <si>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</si>
  <si>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</si>
  <si>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</si>
  <si>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</si>
  <si>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</si>
  <si>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</si>
  <si>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</si>
  <si>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</si>
  <si>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</si>
  <si>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</si>
  <si>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</si>
  <si>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</si>
  <si>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</si>
  <si>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</si>
  <si>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</si>
  <si>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富士河口湖町</t>
  </si>
  <si>
    <t>法非適用</t>
  </si>
  <si>
    <t>下水道事業</t>
  </si>
  <si>
    <t>公共下水道</t>
  </si>
  <si>
    <t>Cd1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</si>
  <si>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</si>
  <si>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</si>
  <si>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</si>
  <si>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</si>
  <si>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</si>
  <si>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</si>
  <si>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</si>
  <si>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</si>
  <si>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・昭和61年に供用開始し、現在老朽箇所は見つかっていない。</t>
    <rPh sb="1" eb="3">
      <t>ショウワ</t>
    </rPh>
    <rPh sb="5" eb="6">
      <t>ネン</t>
    </rPh>
    <rPh sb="7" eb="9">
      <t>キョウヨウ</t>
    </rPh>
    <rPh sb="9" eb="11">
      <t>カイシ</t>
    </rPh>
    <rPh sb="13" eb="15">
      <t>ゲンザイ</t>
    </rPh>
    <rPh sb="15" eb="17">
      <t>ロウキュウ</t>
    </rPh>
    <rPh sb="17" eb="19">
      <t>カショ</t>
    </rPh>
    <rPh sb="20" eb="21">
      <t>ミ</t>
    </rPh>
    <phoneticPr fontId="4"/>
  </si>
  <si>
    <t>・使用料単価の見直しを今後行い、使用料の増収により、収益低収支比率、経費回収率を向上させることが今後の課題であると考えられる。　　　　　　　・下水道認可区域の見直しを今後行い、計画性のある下水道整備を行い、水洗化率を上げ、経営健全化を図っていく必要がある。</t>
    <rPh sb="1" eb="4">
      <t>シヨウリョウ</t>
    </rPh>
    <rPh sb="4" eb="6">
      <t>タンカ</t>
    </rPh>
    <rPh sb="7" eb="9">
      <t>ミナオ</t>
    </rPh>
    <rPh sb="11" eb="13">
      <t>コンゴ</t>
    </rPh>
    <rPh sb="13" eb="14">
      <t>オコナ</t>
    </rPh>
    <rPh sb="16" eb="19">
      <t>シヨウリョウ</t>
    </rPh>
    <rPh sb="20" eb="22">
      <t>ゾウシュウ</t>
    </rPh>
    <rPh sb="26" eb="28">
      <t>シュウエキ</t>
    </rPh>
    <rPh sb="28" eb="29">
      <t>テイ</t>
    </rPh>
    <rPh sb="29" eb="31">
      <t>シュウシ</t>
    </rPh>
    <rPh sb="31" eb="33">
      <t>ヒリツ</t>
    </rPh>
    <rPh sb="34" eb="36">
      <t>ケイヒ</t>
    </rPh>
    <rPh sb="36" eb="38">
      <t>カイシュウ</t>
    </rPh>
    <rPh sb="38" eb="39">
      <t>リツ</t>
    </rPh>
    <rPh sb="40" eb="42">
      <t>コウジョウ</t>
    </rPh>
    <rPh sb="48" eb="50">
      <t>コンゴ</t>
    </rPh>
    <rPh sb="51" eb="53">
      <t>カダイ</t>
    </rPh>
    <rPh sb="57" eb="58">
      <t>カンガ</t>
    </rPh>
    <rPh sb="71" eb="74">
      <t>ゲスイドウ</t>
    </rPh>
    <rPh sb="74" eb="76">
      <t>ニンカ</t>
    </rPh>
    <rPh sb="76" eb="78">
      <t>クイキ</t>
    </rPh>
    <rPh sb="79" eb="81">
      <t>ミナオ</t>
    </rPh>
    <rPh sb="83" eb="85">
      <t>コンゴ</t>
    </rPh>
    <rPh sb="85" eb="86">
      <t>オコナ</t>
    </rPh>
    <rPh sb="88" eb="91">
      <t>ケイカクセイ</t>
    </rPh>
    <rPh sb="94" eb="97">
      <t>ゲスイドウ</t>
    </rPh>
    <rPh sb="97" eb="99">
      <t>セイビ</t>
    </rPh>
    <rPh sb="100" eb="101">
      <t>オコナ</t>
    </rPh>
    <rPh sb="103" eb="106">
      <t>スイセンカ</t>
    </rPh>
    <rPh sb="106" eb="107">
      <t>リツ</t>
    </rPh>
    <rPh sb="108" eb="109">
      <t>ア</t>
    </rPh>
    <rPh sb="111" eb="113">
      <t>ケイエイ</t>
    </rPh>
    <rPh sb="113" eb="116">
      <t>ケンゼンカ</t>
    </rPh>
    <rPh sb="117" eb="118">
      <t>ハカ</t>
    </rPh>
    <rPh sb="122" eb="124">
      <t>ヒツヨウ</t>
    </rPh>
    <phoneticPr fontId="4"/>
  </si>
  <si>
    <t>・収益的収支比率は、66.71％と年々上昇しているが、使用料以外の収入に依存している状況にある。　　・企業債残高対事業規模比率は、現在も下水道整備事業を継続しており、毎年整備に投資しているため、急激には、減りにくい状況である。　　　　　　・経費回収率は、69.25％と類似団体と比較すると低い割合である。これは、使用料単価が類似団体より低いことが要因であると考えられる。　　　　　　・水洗化率は、徐々に上がっている。</t>
    <rPh sb="1" eb="4">
      <t>シュウエキテキ</t>
    </rPh>
    <rPh sb="4" eb="6">
      <t>シュウシ</t>
    </rPh>
    <rPh sb="6" eb="8">
      <t>ヒリツ</t>
    </rPh>
    <rPh sb="17" eb="19">
      <t>ネンネン</t>
    </rPh>
    <rPh sb="19" eb="21">
      <t>ジョウショウ</t>
    </rPh>
    <rPh sb="27" eb="30">
      <t>シヨウリョウ</t>
    </rPh>
    <rPh sb="30" eb="32">
      <t>イガイ</t>
    </rPh>
    <rPh sb="33" eb="35">
      <t>シュウニュウ</t>
    </rPh>
    <rPh sb="36" eb="38">
      <t>イゾン</t>
    </rPh>
    <rPh sb="42" eb="44">
      <t>ジョウキョウ</t>
    </rPh>
    <rPh sb="51" eb="53">
      <t>キギョウ</t>
    </rPh>
    <rPh sb="53" eb="54">
      <t>サイ</t>
    </rPh>
    <rPh sb="54" eb="56">
      <t>ザンダカ</t>
    </rPh>
    <rPh sb="56" eb="57">
      <t>タイ</t>
    </rPh>
    <rPh sb="57" eb="59">
      <t>ジギョウ</t>
    </rPh>
    <rPh sb="59" eb="61">
      <t>キボ</t>
    </rPh>
    <rPh sb="61" eb="63">
      <t>ヒリツ</t>
    </rPh>
    <rPh sb="65" eb="67">
      <t>ゲンザイ</t>
    </rPh>
    <rPh sb="68" eb="71">
      <t>ゲスイドウ</t>
    </rPh>
    <rPh sb="71" eb="73">
      <t>セイビ</t>
    </rPh>
    <rPh sb="73" eb="75">
      <t>ジギョウ</t>
    </rPh>
    <rPh sb="76" eb="78">
      <t>ケイゾク</t>
    </rPh>
    <rPh sb="83" eb="85">
      <t>マイトシ</t>
    </rPh>
    <rPh sb="85" eb="87">
      <t>セイビ</t>
    </rPh>
    <rPh sb="88" eb="90">
      <t>トウシ</t>
    </rPh>
    <rPh sb="97" eb="99">
      <t>キュウゲキ</t>
    </rPh>
    <rPh sb="102" eb="103">
      <t>ヘ</t>
    </rPh>
    <rPh sb="107" eb="109">
      <t>ジョウキョウ</t>
    </rPh>
    <rPh sb="120" eb="122">
      <t>ケイヒ</t>
    </rPh>
    <rPh sb="122" eb="124">
      <t>カイシュウ</t>
    </rPh>
    <rPh sb="124" eb="125">
      <t>リツ</t>
    </rPh>
    <rPh sb="134" eb="136">
      <t>ルイジ</t>
    </rPh>
    <rPh sb="136" eb="138">
      <t>ダンタイ</t>
    </rPh>
    <rPh sb="139" eb="141">
      <t>ヒカク</t>
    </rPh>
    <rPh sb="144" eb="145">
      <t>ヒク</t>
    </rPh>
    <rPh sb="146" eb="148">
      <t>ワリアイ</t>
    </rPh>
    <rPh sb="156" eb="159">
      <t>シヨウリョウ</t>
    </rPh>
    <rPh sb="159" eb="161">
      <t>タンカ</t>
    </rPh>
    <rPh sb="162" eb="164">
      <t>ルイジ</t>
    </rPh>
    <rPh sb="164" eb="166">
      <t>ダンタイ</t>
    </rPh>
    <rPh sb="168" eb="169">
      <t>ヒク</t>
    </rPh>
    <rPh sb="173" eb="175">
      <t>ヨウイン</t>
    </rPh>
    <rPh sb="179" eb="180">
      <t>カンガ</t>
    </rPh>
    <rPh sb="192" eb="195">
      <t>スイセンカ</t>
    </rPh>
    <rPh sb="195" eb="196">
      <t>リツ</t>
    </rPh>
    <rPh sb="198" eb="200">
      <t>ジョジョ</t>
    </rPh>
    <rPh sb="201" eb="202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</si>
</sst>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0.7</c:v>
                </c:pt>
                <c:pt idx="2">
                  <c:v>0.85</c:v>
                </c:pt>
                <c:pt idx="3">
                  <c:v>0.65</c:v>
                </c:pt>
                <c:pt idx="4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4D-4395-8B07-4A7BF155E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884288"/>
        <c:axId val="41788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0.15</c:v>
                </c:pt>
                <c:pt idx="2">
                  <c:v>0.16</c:v>
                </c:pt>
                <c:pt idx="3">
                  <c:v>0.15</c:v>
                </c:pt>
                <c:pt idx="4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D-4395-8B07-4A7BF155E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884288"/>
        <c:axId val="417885072"/>
      </c:lineChart>
      <c:dateAx>
        <c:axId val="41788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7885072"/>
        <c:crosses val="autoZero"/>
        <c:auto val="1"/>
        <c:lblOffset val="100"/>
        <c:baseTimeUnit val="years"/>
      </c:dateAx>
      <c:valAx>
        <c:axId val="41788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788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4-455B-9EB6-949E9538D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985632"/>
        <c:axId val="541986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49.89</c:v>
                </c:pt>
                <c:pt idx="1">
                  <c:v>49.39</c:v>
                </c:pt>
                <c:pt idx="2">
                  <c:v>55.58</c:v>
                </c:pt>
                <c:pt idx="3">
                  <c:v>54.05</c:v>
                </c:pt>
                <c:pt idx="4">
                  <c:v>57.54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D4-455B-9EB6-949E9538D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985632"/>
        <c:axId val="541986024"/>
      </c:lineChart>
      <c:dateAx>
        <c:axId val="54198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1986024"/>
        <c:crosses val="autoZero"/>
        <c:auto val="1"/>
        <c:lblOffset val="100"/>
        <c:baseTimeUnit val="years"/>
      </c:dateAx>
      <c:valAx>
        <c:axId val="541986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198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83.22</c:v>
                </c:pt>
                <c:pt idx="1">
                  <c:v>85</c:v>
                </c:pt>
                <c:pt idx="2">
                  <c:v>86.64</c:v>
                </c:pt>
                <c:pt idx="3">
                  <c:v>87.36</c:v>
                </c:pt>
                <c:pt idx="4">
                  <c:v>88.81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9-423F-84B0-9F84DF3F1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986416"/>
        <c:axId val="541982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84.73</c:v>
                </c:pt>
                <c:pt idx="1">
                  <c:v>83.96</c:v>
                </c:pt>
                <c:pt idx="2">
                  <c:v>93.1</c:v>
                </c:pt>
                <c:pt idx="3">
                  <c:v>92.88</c:v>
                </c:pt>
                <c:pt idx="4">
                  <c:v>92.87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A9-423F-84B0-9F84DF3F1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986416"/>
        <c:axId val="541982104"/>
      </c:lineChart>
      <c:dateAx>
        <c:axId val="54198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1982104"/>
        <c:crosses val="autoZero"/>
        <c:auto val="1"/>
        <c:lblOffset val="100"/>
        <c:baseTimeUnit val="years"/>
      </c:dateAx>
      <c:valAx>
        <c:axId val="541982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198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51.85</c:v>
                </c:pt>
                <c:pt idx="1">
                  <c:v>49.89</c:v>
                </c:pt>
                <c:pt idx="2">
                  <c:v>52.16</c:v>
                </c:pt>
                <c:pt idx="3">
                  <c:v>61.19</c:v>
                </c:pt>
                <c:pt idx="4">
                  <c:v>66.709999999999994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C-4BD0-A967-991722502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888600"/>
        <c:axId val="417890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6C-4BD0-A967-991722502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888600"/>
        <c:axId val="417890560"/>
      </c:lineChart>
      <c:dateAx>
        <c:axId val="417888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7890560"/>
        <c:crosses val="autoZero"/>
        <c:auto val="1"/>
        <c:lblOffset val="100"/>
        <c:baseTimeUnit val="years"/>
      </c:dateAx>
      <c:valAx>
        <c:axId val="417890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7888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7-44AC-B5A1-3647D786A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888992"/>
        <c:axId val="41789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F7-44AC-B5A1-3647D786A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888992"/>
        <c:axId val="417891344"/>
      </c:lineChart>
      <c:dateAx>
        <c:axId val="417888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7891344"/>
        <c:crosses val="autoZero"/>
        <c:auto val="1"/>
        <c:lblOffset val="100"/>
        <c:baseTimeUnit val="years"/>
      </c:dateAx>
      <c:valAx>
        <c:axId val="41789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7888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4-4D34-8FE1-7DEC16855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147320"/>
        <c:axId val="420150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4-4D34-8FE1-7DEC16855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147320"/>
        <c:axId val="420150456"/>
      </c:lineChart>
      <c:dateAx>
        <c:axId val="420147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0150456"/>
        <c:crosses val="autoZero"/>
        <c:auto val="1"/>
        <c:lblOffset val="100"/>
        <c:baseTimeUnit val="years"/>
      </c:dateAx>
      <c:valAx>
        <c:axId val="420150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0147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3C-4BC1-89C8-46987E71D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149280"/>
        <c:axId val="420148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3C-4BC1-89C8-46987E71D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149280"/>
        <c:axId val="420148104"/>
      </c:lineChart>
      <c:dateAx>
        <c:axId val="42014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0148104"/>
        <c:crosses val="autoZero"/>
        <c:auto val="1"/>
        <c:lblOffset val="100"/>
        <c:baseTimeUnit val="years"/>
      </c:dateAx>
      <c:valAx>
        <c:axId val="420148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014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3-4CFA-AA8E-E644DB8C2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151632"/>
        <c:axId val="42014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3-4CFA-AA8E-E644DB8C2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151632"/>
        <c:axId val="420148496"/>
      </c:lineChart>
      <c:dateAx>
        <c:axId val="420151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0148496"/>
        <c:crosses val="autoZero"/>
        <c:auto val="1"/>
        <c:lblOffset val="100"/>
        <c:baseTimeUnit val="years"/>
      </c:dateAx>
      <c:valAx>
        <c:axId val="42014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0151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1543.81</c:v>
                </c:pt>
                <c:pt idx="1">
                  <c:v>1984.81</c:v>
                </c:pt>
                <c:pt idx="2">
                  <c:v>1978.41</c:v>
                </c:pt>
                <c:pt idx="3">
                  <c:v>1894.9</c:v>
                </c:pt>
                <c:pt idx="4">
                  <c:v>1756.69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E-401A-BB4B-F80C2B47C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153200"/>
        <c:axId val="42015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1203.71</c:v>
                </c:pt>
                <c:pt idx="1">
                  <c:v>1162.3599999999999</c:v>
                </c:pt>
                <c:pt idx="2">
                  <c:v>671.97</c:v>
                </c:pt>
                <c:pt idx="3">
                  <c:v>798.84</c:v>
                </c:pt>
                <c:pt idx="4">
                  <c:v>692.13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8E-401A-BB4B-F80C2B47C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153200"/>
        <c:axId val="420150064"/>
      </c:lineChart>
      <c:dateAx>
        <c:axId val="420153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0150064"/>
        <c:crosses val="autoZero"/>
        <c:auto val="1"/>
        <c:lblOffset val="100"/>
        <c:baseTimeUnit val="years"/>
      </c:dateAx>
      <c:valAx>
        <c:axId val="42015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0153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59.84</c:v>
                </c:pt>
                <c:pt idx="1">
                  <c:v>59.44</c:v>
                </c:pt>
                <c:pt idx="2">
                  <c:v>58.52</c:v>
                </c:pt>
                <c:pt idx="3">
                  <c:v>67.02</c:v>
                </c:pt>
                <c:pt idx="4">
                  <c:v>69.25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1-41D9-B514-4EB88C26F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145752"/>
        <c:axId val="420146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69.739999999999995</c:v>
                </c:pt>
                <c:pt idx="1">
                  <c:v>68.209999999999994</c:v>
                </c:pt>
                <c:pt idx="2">
                  <c:v>86.34</c:v>
                </c:pt>
                <c:pt idx="3">
                  <c:v>86.85</c:v>
                </c:pt>
                <c:pt idx="4">
                  <c:v>88.98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91-41D9-B514-4EB88C26F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145752"/>
        <c:axId val="420146144"/>
      </c:lineChart>
      <c:dateAx>
        <c:axId val="420145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0146144"/>
        <c:crosses val="autoZero"/>
        <c:auto val="1"/>
        <c:lblOffset val="100"/>
        <c:baseTimeUnit val="years"/>
      </c:dateAx>
      <c:valAx>
        <c:axId val="420146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0145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181.75</c:v>
                </c:pt>
                <c:pt idx="1">
                  <c:v>178.71</c:v>
                </c:pt>
                <c:pt idx="2">
                  <c:v>182.16</c:v>
                </c:pt>
                <c:pt idx="3">
                  <c:v>150.77000000000001</c:v>
                </c:pt>
                <c:pt idx="4">
                  <c:v>150.5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8-4368-9E56-8AE986934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781648"/>
        <c:axId val="541982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248.89</c:v>
                </c:pt>
                <c:pt idx="1">
                  <c:v>250.84</c:v>
                </c:pt>
                <c:pt idx="2">
                  <c:v>175.12</c:v>
                </c:pt>
                <c:pt idx="3">
                  <c:v>177.15</c:v>
                </c:pt>
                <c:pt idx="4">
                  <c:v>175.05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18-4368-9E56-8AE986934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781648"/>
        <c:axId val="541982888"/>
      </c:lineChart>
      <c:dateAx>
        <c:axId val="269781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1982888"/>
        <c:crosses val="autoZero"/>
        <c:auto val="1"/>
        <c:lblOffset val="100"/>
        <c:baseTimeUnit val="years"/>
      </c:dateAx>
      <c:valAx>
        <c:axId val="541982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781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S13" zoomScaleNormal="10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2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2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3" t="str">
        <f>データ!H6</f>
        <v>山梨県　富士河口湖町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Cd1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26473</v>
      </c>
      <c r="AM8" s="50"/>
      <c r="AN8" s="50"/>
      <c r="AO8" s="50"/>
      <c r="AP8" s="50"/>
      <c r="AQ8" s="50"/>
      <c r="AR8" s="50"/>
      <c r="AS8" s="50"/>
      <c r="AT8" s="45">
        <f>データ!T6</f>
        <v>158.4</v>
      </c>
      <c r="AU8" s="45"/>
      <c r="AV8" s="45"/>
      <c r="AW8" s="45"/>
      <c r="AX8" s="45"/>
      <c r="AY8" s="45"/>
      <c r="AZ8" s="45"/>
      <c r="BA8" s="45"/>
      <c r="BB8" s="45">
        <f>データ!U6</f>
        <v>167.13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76.3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1728</v>
      </c>
      <c r="AE10" s="50"/>
      <c r="AF10" s="50"/>
      <c r="AG10" s="50"/>
      <c r="AH10" s="50"/>
      <c r="AI10" s="50"/>
      <c r="AJ10" s="50"/>
      <c r="AK10" s="2"/>
      <c r="AL10" s="50">
        <f>データ!V6</f>
        <v>20200</v>
      </c>
      <c r="AM10" s="50"/>
      <c r="AN10" s="50"/>
      <c r="AO10" s="50"/>
      <c r="AP10" s="50"/>
      <c r="AQ10" s="50"/>
      <c r="AR10" s="50"/>
      <c r="AS10" s="50"/>
      <c r="AT10" s="45">
        <f>データ!W6</f>
        <v>9.1</v>
      </c>
      <c r="AU10" s="45"/>
      <c r="AV10" s="45"/>
      <c r="AW10" s="45"/>
      <c r="AX10" s="45"/>
      <c r="AY10" s="45"/>
      <c r="AZ10" s="45"/>
      <c r="BA10" s="45"/>
      <c r="BB10" s="45">
        <f>データ!X6</f>
        <v>2219.7800000000002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2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2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113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111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2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2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112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44</v>
      </c>
      <c r="N86" s="26" t="s">
        <v>44</v>
      </c>
      <c r="O86" s="26" t="str">
        <f>データ!EO6</f>
        <v>【0.23】</v>
      </c>
    </row>
  </sheetData>
  <sheetProtection algorithmName="SHA-512" hashValue="EuWXKQqoN4WE/ssXKOksEUhqK7VLbEkUp0pkLRbHx/FqfQJa0iuotESt/ntGFWvnKCRvCRI1lIzeDvWYYr9dlA==" saltValue="Y/eh92dgUnSLgjjhlB31f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2018</v>
      </c>
      <c r="C6" s="33">
        <f t="shared" ref="C6:X6" si="3">C7</f>
        <v>194301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山梨県　富士河口湖町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76.3</v>
      </c>
      <c r="Q6" s="34">
        <f t="shared" si="3"/>
        <v>100</v>
      </c>
      <c r="R6" s="34">
        <f t="shared" si="3"/>
        <v>1728</v>
      </c>
      <c r="S6" s="34">
        <f t="shared" si="3"/>
        <v>26473</v>
      </c>
      <c r="T6" s="34">
        <f t="shared" si="3"/>
        <v>158.4</v>
      </c>
      <c r="U6" s="34">
        <f t="shared" si="3"/>
        <v>167.13</v>
      </c>
      <c r="V6" s="34">
        <f t="shared" si="3"/>
        <v>20200</v>
      </c>
      <c r="W6" s="34">
        <f t="shared" si="3"/>
        <v>9.1</v>
      </c>
      <c r="X6" s="34">
        <f t="shared" si="3"/>
        <v>2219.7800000000002</v>
      </c>
      <c r="Y6" s="35">
        <f>IF(Y7="",NA(),Y7)</f>
        <v>51.85</v>
      </c>
      <c r="Z6" s="35">
        <f t="shared" ref="Z6:AH6" si="4">IF(Z7="",NA(),Z7)</f>
        <v>49.89</v>
      </c>
      <c r="AA6" s="35">
        <f t="shared" si="4"/>
        <v>52.16</v>
      </c>
      <c r="AB6" s="35">
        <f t="shared" si="4"/>
        <v>61.19</v>
      </c>
      <c r="AC6" s="35">
        <f t="shared" si="4"/>
        <v>66.709999999999994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1543.81</v>
      </c>
      <c r="BG6" s="35">
        <f t="shared" ref="BG6:BO6" si="7">IF(BG7="",NA(),BG7)</f>
        <v>1984.81</v>
      </c>
      <c r="BH6" s="35">
        <f t="shared" si="7"/>
        <v>1978.41</v>
      </c>
      <c r="BI6" s="35">
        <f t="shared" si="7"/>
        <v>1894.9</v>
      </c>
      <c r="BJ6" s="35">
        <f t="shared" si="7"/>
        <v>1756.69</v>
      </c>
      <c r="BK6" s="35">
        <f t="shared" si="7"/>
        <v>1203.71</v>
      </c>
      <c r="BL6" s="35">
        <f t="shared" si="7"/>
        <v>1162.3599999999999</v>
      </c>
      <c r="BM6" s="35">
        <f t="shared" si="7"/>
        <v>671.97</v>
      </c>
      <c r="BN6" s="35">
        <f t="shared" si="7"/>
        <v>798.84</v>
      </c>
      <c r="BO6" s="35">
        <f t="shared" si="7"/>
        <v>692.13</v>
      </c>
      <c r="BP6" s="34" t="str">
        <f>IF(BP7="","",IF(BP7="-","【-】","【"&amp;SUBSTITUTE(TEXT(BP7,"#,##0.00"),"-","△")&amp;"】"))</f>
        <v>【682.78】</v>
      </c>
      <c r="BQ6" s="35">
        <f>IF(BQ7="",NA(),BQ7)</f>
        <v>59.84</v>
      </c>
      <c r="BR6" s="35">
        <f t="shared" ref="BR6:BZ6" si="8">IF(BR7="",NA(),BR7)</f>
        <v>59.44</v>
      </c>
      <c r="BS6" s="35">
        <f t="shared" si="8"/>
        <v>58.52</v>
      </c>
      <c r="BT6" s="35">
        <f t="shared" si="8"/>
        <v>67.02</v>
      </c>
      <c r="BU6" s="35">
        <f t="shared" si="8"/>
        <v>69.25</v>
      </c>
      <c r="BV6" s="35">
        <f t="shared" si="8"/>
        <v>69.739999999999995</v>
      </c>
      <c r="BW6" s="35">
        <f t="shared" si="8"/>
        <v>68.209999999999994</v>
      </c>
      <c r="BX6" s="35">
        <f t="shared" si="8"/>
        <v>86.34</v>
      </c>
      <c r="BY6" s="35">
        <f t="shared" si="8"/>
        <v>86.85</v>
      </c>
      <c r="BZ6" s="35">
        <f t="shared" si="8"/>
        <v>88.98</v>
      </c>
      <c r="CA6" s="34" t="str">
        <f>IF(CA7="","",IF(CA7="-","【-】","【"&amp;SUBSTITUTE(TEXT(CA7,"#,##0.00"),"-","△")&amp;"】"))</f>
        <v>【100.91】</v>
      </c>
      <c r="CB6" s="35">
        <f>IF(CB7="",NA(),CB7)</f>
        <v>181.75</v>
      </c>
      <c r="CC6" s="35">
        <f t="shared" ref="CC6:CK6" si="9">IF(CC7="",NA(),CC7)</f>
        <v>178.71</v>
      </c>
      <c r="CD6" s="35">
        <f t="shared" si="9"/>
        <v>182.16</v>
      </c>
      <c r="CE6" s="35">
        <f t="shared" si="9"/>
        <v>150.77000000000001</v>
      </c>
      <c r="CF6" s="35">
        <f t="shared" si="9"/>
        <v>150.5</v>
      </c>
      <c r="CG6" s="35">
        <f t="shared" si="9"/>
        <v>248.89</v>
      </c>
      <c r="CH6" s="35">
        <f t="shared" si="9"/>
        <v>250.84</v>
      </c>
      <c r="CI6" s="35">
        <f t="shared" si="9"/>
        <v>175.12</v>
      </c>
      <c r="CJ6" s="35">
        <f t="shared" si="9"/>
        <v>177.15</v>
      </c>
      <c r="CK6" s="35">
        <f t="shared" si="9"/>
        <v>175.05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49.89</v>
      </c>
      <c r="CS6" s="35">
        <f t="shared" si="10"/>
        <v>49.39</v>
      </c>
      <c r="CT6" s="35">
        <f t="shared" si="10"/>
        <v>55.58</v>
      </c>
      <c r="CU6" s="35">
        <f t="shared" si="10"/>
        <v>54.05</v>
      </c>
      <c r="CV6" s="35">
        <f t="shared" si="10"/>
        <v>57.54</v>
      </c>
      <c r="CW6" s="34" t="str">
        <f>IF(CW7="","",IF(CW7="-","【-】","【"&amp;SUBSTITUTE(TEXT(CW7,"#,##0.00"),"-","△")&amp;"】"))</f>
        <v>【58.98】</v>
      </c>
      <c r="CX6" s="35">
        <f>IF(CX7="",NA(),CX7)</f>
        <v>83.22</v>
      </c>
      <c r="CY6" s="35">
        <f t="shared" ref="CY6:DG6" si="11">IF(CY7="",NA(),CY7)</f>
        <v>85</v>
      </c>
      <c r="CZ6" s="35">
        <f t="shared" si="11"/>
        <v>86.64</v>
      </c>
      <c r="DA6" s="35">
        <f t="shared" si="11"/>
        <v>87.36</v>
      </c>
      <c r="DB6" s="35">
        <f t="shared" si="11"/>
        <v>88.81</v>
      </c>
      <c r="DC6" s="35">
        <f t="shared" si="11"/>
        <v>84.73</v>
      </c>
      <c r="DD6" s="35">
        <f t="shared" si="11"/>
        <v>83.96</v>
      </c>
      <c r="DE6" s="35">
        <f t="shared" si="11"/>
        <v>93.1</v>
      </c>
      <c r="DF6" s="35">
        <f t="shared" si="11"/>
        <v>92.88</v>
      </c>
      <c r="DG6" s="35">
        <f t="shared" si="11"/>
        <v>92.87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5">
        <f t="shared" ref="EF6:EN6" si="14">IF(EF7="",NA(),EF7)</f>
        <v>0.7</v>
      </c>
      <c r="EG6" s="35">
        <f t="shared" si="14"/>
        <v>0.85</v>
      </c>
      <c r="EH6" s="35">
        <f t="shared" si="14"/>
        <v>0.65</v>
      </c>
      <c r="EI6" s="35">
        <f t="shared" si="14"/>
        <v>0.66</v>
      </c>
      <c r="EJ6" s="35">
        <f t="shared" si="14"/>
        <v>0.03</v>
      </c>
      <c r="EK6" s="35">
        <f t="shared" si="14"/>
        <v>0.15</v>
      </c>
      <c r="EL6" s="35">
        <f t="shared" si="14"/>
        <v>0.16</v>
      </c>
      <c r="EM6" s="35">
        <f t="shared" si="14"/>
        <v>0.15</v>
      </c>
      <c r="EN6" s="35">
        <f t="shared" si="14"/>
        <v>0.16</v>
      </c>
      <c r="EO6" s="34" t="str">
        <f>IF(EO7="","",IF(EO7="-","【-】","【"&amp;SUBSTITUTE(TEXT(EO7,"#,##0.00"),"-","△")&amp;"】"))</f>
        <v>【0.23】</v>
      </c>
    </row>
    <row r="7" spans="1:145" s="36" customFormat="1" x14ac:dyDescent="0.2">
      <c r="A7" s="28"/>
      <c r="B7" s="37">
        <v>2018</v>
      </c>
      <c r="C7" s="37">
        <v>194301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76.3</v>
      </c>
      <c r="Q7" s="38">
        <v>100</v>
      </c>
      <c r="R7" s="38">
        <v>1728</v>
      </c>
      <c r="S7" s="38">
        <v>26473</v>
      </c>
      <c r="T7" s="38">
        <v>158.4</v>
      </c>
      <c r="U7" s="38">
        <v>167.13</v>
      </c>
      <c r="V7" s="38">
        <v>20200</v>
      </c>
      <c r="W7" s="38">
        <v>9.1</v>
      </c>
      <c r="X7" s="38">
        <v>2219.7800000000002</v>
      </c>
      <c r="Y7" s="38">
        <v>51.85</v>
      </c>
      <c r="Z7" s="38">
        <v>49.89</v>
      </c>
      <c r="AA7" s="38">
        <v>52.16</v>
      </c>
      <c r="AB7" s="38">
        <v>61.19</v>
      </c>
      <c r="AC7" s="38">
        <v>66.709999999999994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1543.81</v>
      </c>
      <c r="BG7" s="38">
        <v>1984.81</v>
      </c>
      <c r="BH7" s="38">
        <v>1978.41</v>
      </c>
      <c r="BI7" s="38">
        <v>1894.9</v>
      </c>
      <c r="BJ7" s="38">
        <v>1756.69</v>
      </c>
      <c r="BK7" s="38">
        <v>1203.71</v>
      </c>
      <c r="BL7" s="38">
        <v>1162.3599999999999</v>
      </c>
      <c r="BM7" s="38">
        <v>671.97</v>
      </c>
      <c r="BN7" s="38">
        <v>798.84</v>
      </c>
      <c r="BO7" s="38">
        <v>692.13</v>
      </c>
      <c r="BP7" s="38">
        <v>682.78</v>
      </c>
      <c r="BQ7" s="38">
        <v>59.84</v>
      </c>
      <c r="BR7" s="38">
        <v>59.44</v>
      </c>
      <c r="BS7" s="38">
        <v>58.52</v>
      </c>
      <c r="BT7" s="38">
        <v>67.02</v>
      </c>
      <c r="BU7" s="38">
        <v>69.25</v>
      </c>
      <c r="BV7" s="38">
        <v>69.739999999999995</v>
      </c>
      <c r="BW7" s="38">
        <v>68.209999999999994</v>
      </c>
      <c r="BX7" s="38">
        <v>86.34</v>
      </c>
      <c r="BY7" s="38">
        <v>86.85</v>
      </c>
      <c r="BZ7" s="38">
        <v>88.98</v>
      </c>
      <c r="CA7" s="38">
        <v>100.91</v>
      </c>
      <c r="CB7" s="38">
        <v>181.75</v>
      </c>
      <c r="CC7" s="38">
        <v>178.71</v>
      </c>
      <c r="CD7" s="38">
        <v>182.16</v>
      </c>
      <c r="CE7" s="38">
        <v>150.77000000000001</v>
      </c>
      <c r="CF7" s="38">
        <v>150.5</v>
      </c>
      <c r="CG7" s="38">
        <v>248.89</v>
      </c>
      <c r="CH7" s="38">
        <v>250.84</v>
      </c>
      <c r="CI7" s="38">
        <v>175.12</v>
      </c>
      <c r="CJ7" s="38">
        <v>177.15</v>
      </c>
      <c r="CK7" s="38">
        <v>175.05</v>
      </c>
      <c r="CL7" s="38">
        <v>136.86000000000001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49.89</v>
      </c>
      <c r="CS7" s="38">
        <v>49.39</v>
      </c>
      <c r="CT7" s="38">
        <v>55.58</v>
      </c>
      <c r="CU7" s="38">
        <v>54.05</v>
      </c>
      <c r="CV7" s="38">
        <v>57.54</v>
      </c>
      <c r="CW7" s="38">
        <v>58.98</v>
      </c>
      <c r="CX7" s="38">
        <v>83.22</v>
      </c>
      <c r="CY7" s="38">
        <v>85</v>
      </c>
      <c r="CZ7" s="38">
        <v>86.64</v>
      </c>
      <c r="DA7" s="38">
        <v>87.36</v>
      </c>
      <c r="DB7" s="38">
        <v>88.81</v>
      </c>
      <c r="DC7" s="38">
        <v>84.73</v>
      </c>
      <c r="DD7" s="38">
        <v>83.96</v>
      </c>
      <c r="DE7" s="38">
        <v>93.1</v>
      </c>
      <c r="DF7" s="38">
        <v>92.88</v>
      </c>
      <c r="DG7" s="38">
        <v>92.87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0.7</v>
      </c>
      <c r="EG7" s="38">
        <v>0.85</v>
      </c>
      <c r="EH7" s="38">
        <v>0.65</v>
      </c>
      <c r="EI7" s="38">
        <v>0.66</v>
      </c>
      <c r="EJ7" s="38">
        <v>0.03</v>
      </c>
      <c r="EK7" s="38">
        <v>0.15</v>
      </c>
      <c r="EL7" s="38">
        <v>0.16</v>
      </c>
      <c r="EM7" s="38">
        <v>0.15</v>
      </c>
      <c r="EN7" s="38">
        <v>0.16</v>
      </c>
      <c r="EO7" s="38">
        <v>0.23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cp:lastPrinted>2020-02-10T02:54:20Z</cp:lastPrinted>
  <dcterms:created xsi:type="dcterms:W3CDTF">2019-12-05T05:04:23Z</dcterms:created>
  <dcterms:modified xsi:type="dcterms:W3CDTF">2020-02-10T02:54:22Z</dcterms:modified>
  <cp:category/>
</cp:coreProperties>
</file>