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JPCA219028a\Desktop\経営比較分析\【経営比較分析表】2018_193682_47_010\"/>
    </mc:Choice>
  </mc:AlternateContent>
  <workbookProtection workbookAlgorithmName="SHA-512" workbookHashValue="ot+U9FP1S/21KfyXVnaZdeaAsgQjXgE9Js1PTbwX+CvDjwtuLTD7qzGrz/71lPOD76ajWoeJeyV2ZfvNBfQHgA==" workbookSaltValue="P+1KMPZ3bwVLPwEiZjrsgw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<sst xmlns="http://schemas.openxmlformats.org/spreadsheetml/2006/main" count="225" uniqueCount="113">
  <si>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</si>
  <si>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</si>
  <si>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</si>
  <si>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</si>
  <si>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</si>
  <si>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</si>
  <si>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</si>
  <si>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</si>
  <si>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</si>
  <si>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</si>
  <si>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</si>
  <si>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</si>
  <si>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</si>
  <si>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</si>
  <si>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</si>
  <si>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</si>
  <si>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</si>
  <si>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</si>
  <si>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</si>
  <si>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</si>
  <si>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</si>
  <si>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</si>
  <si>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</si>
  <si>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</si>
  <si>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</si>
  <si>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</si>
  <si>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</si>
  <si>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</si>
  <si>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</si>
  <si>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</si>
  <si>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</si>
  <si>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</si>
  <si>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</si>
  <si>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</si>
  <si>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</si>
  <si>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</si>
  <si>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</si>
  <si>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</si>
  <si>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</si>
  <si>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</si>
  <si>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</si>
  <si>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</si>
  <si>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</si>
  <si>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</si>
  <si>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</si>
  <si>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</si>
  <si>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</si>
  <si>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</si>
  <si>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</si>
  <si>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</si>
  <si>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</si>
  <si>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</si>
  <si>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</si>
  <si>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</si>
  <si>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</si>
  <si>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</si>
  <si>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</si>
  <si>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</si>
  <si>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</si>
  <si>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</si>
  <si>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</si>
  <si>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</si>
  <si>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</si>
  <si>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</si>
  <si>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</si>
  <si>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</si>
  <si>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</si>
  <si>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</si>
  <si>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</si>
  <si>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</si>
  <si>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</si>
  <si>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</si>
  <si>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</si>
  <si>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</si>
  <si>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</si>
  <si>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</si>
  <si>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</si>
  <si>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</si>
  <si>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</si>
  <si>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</si>
  <si>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</si>
  <si>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</si>
  <si>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</si>
  <si>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</si>
  <si>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</si>
  <si>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</si>
  <si>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</si>
  <si>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</si>
  <si>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</si>
  <si>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</si>
  <si>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</si>
  <si>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</si>
  <si>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</si>
  <si>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</si>
  <si>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</si>
  <si>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</si>
  <si>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</si>
  <si>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富士川町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</si>
  <si>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</si>
  <si>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</si>
  <si>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</si>
  <si>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</si>
  <si>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</si>
  <si>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</si>
  <si>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</si>
  <si>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</si>
  <si>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</si>
  <si>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</si>
  <si>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</si>
  <si>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</si>
  <si>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・管路更新率は、類似団体平均値と比較し高い状況である。供用開始から50年経過している事から、引き続き、必要財源を確保し、更新等を進める。</t>
    <rPh sb="1" eb="3">
      <t>カンロ</t>
    </rPh>
    <rPh sb="3" eb="5">
      <t>コウシン</t>
    </rPh>
    <rPh sb="5" eb="6">
      <t>リツ</t>
    </rPh>
    <rPh sb="8" eb="10">
      <t>ルイジ</t>
    </rPh>
    <rPh sb="10" eb="12">
      <t>ダンタイ</t>
    </rPh>
    <rPh sb="12" eb="15">
      <t>ヘイキンチ</t>
    </rPh>
    <rPh sb="16" eb="18">
      <t>ヒカク</t>
    </rPh>
    <rPh sb="19" eb="20">
      <t>タカ</t>
    </rPh>
    <rPh sb="21" eb="23">
      <t>ジョウキョウ</t>
    </rPh>
    <rPh sb="27" eb="29">
      <t>キョウヨウ</t>
    </rPh>
    <rPh sb="29" eb="31">
      <t>カイシ</t>
    </rPh>
    <rPh sb="35" eb="36">
      <t>ネン</t>
    </rPh>
    <rPh sb="36" eb="38">
      <t>ケイカ</t>
    </rPh>
    <rPh sb="42" eb="43">
      <t>コト</t>
    </rPh>
    <rPh sb="46" eb="47">
      <t>ヒ</t>
    </rPh>
    <rPh sb="48" eb="49">
      <t>ツヅ</t>
    </rPh>
    <rPh sb="51" eb="53">
      <t>ヒツヨウ</t>
    </rPh>
    <rPh sb="53" eb="55">
      <t>ザイゲン</t>
    </rPh>
    <rPh sb="56" eb="58">
      <t>カクホ</t>
    </rPh>
    <rPh sb="60" eb="62">
      <t>コウシン</t>
    </rPh>
    <rPh sb="62" eb="63">
      <t>トウ</t>
    </rPh>
    <rPh sb="64" eb="65">
      <t>スス</t>
    </rPh>
    <phoneticPr fontId="4"/>
  </si>
  <si>
    <t>・経営の健全性及び効率性について、一般会計繰入金に依存した経営状況であることから、平成29年度から水道料金の改正を行い収益確保に努めるとともに、施設・設備の維持管理費用等の抑制・節減に努め、経営の効率化を図る。
・老朽化の対策については、引き続き、必要な財源の確保を行い、施設・設備の更新事業を進める。</t>
    <rPh sb="1" eb="3">
      <t>ケイエイ</t>
    </rPh>
    <rPh sb="4" eb="7">
      <t>ケンゼンセイ</t>
    </rPh>
    <rPh sb="7" eb="8">
      <t>オヨ</t>
    </rPh>
    <rPh sb="9" eb="12">
      <t>コウリツセイ</t>
    </rPh>
    <rPh sb="17" eb="19">
      <t>イッパン</t>
    </rPh>
    <rPh sb="19" eb="21">
      <t>カイケイ</t>
    </rPh>
    <rPh sb="21" eb="23">
      <t>クリイレ</t>
    </rPh>
    <rPh sb="23" eb="24">
      <t>キン</t>
    </rPh>
    <rPh sb="25" eb="27">
      <t>イゾン</t>
    </rPh>
    <rPh sb="29" eb="31">
      <t>ケイエイ</t>
    </rPh>
    <rPh sb="31" eb="33">
      <t>ジョウキョウ</t>
    </rPh>
    <rPh sb="41" eb="43">
      <t>ヘイセイ</t>
    </rPh>
    <rPh sb="45" eb="47">
      <t>ネンド</t>
    </rPh>
    <rPh sb="49" eb="51">
      <t>スイドウ</t>
    </rPh>
    <rPh sb="51" eb="53">
      <t>リョウキン</t>
    </rPh>
    <rPh sb="54" eb="56">
      <t>カイセイ</t>
    </rPh>
    <rPh sb="107" eb="109">
      <t>ロウキュウ</t>
    </rPh>
    <rPh sb="109" eb="110">
      <t>カ</t>
    </rPh>
    <rPh sb="111" eb="113">
      <t>タイサク</t>
    </rPh>
    <rPh sb="119" eb="120">
      <t>ヒ</t>
    </rPh>
    <rPh sb="121" eb="122">
      <t>ツヅ</t>
    </rPh>
    <rPh sb="124" eb="126">
      <t>ヒツヨウ</t>
    </rPh>
    <rPh sb="127" eb="129">
      <t>ザイゲン</t>
    </rPh>
    <rPh sb="130" eb="132">
      <t>カクホ</t>
    </rPh>
    <rPh sb="133" eb="134">
      <t>オコナ</t>
    </rPh>
    <rPh sb="136" eb="138">
      <t>シセツ</t>
    </rPh>
    <rPh sb="139" eb="141">
      <t>セツビ</t>
    </rPh>
    <rPh sb="142" eb="144">
      <t>コウシン</t>
    </rPh>
    <rPh sb="144" eb="146">
      <t>ジギョウ</t>
    </rPh>
    <rPh sb="147" eb="148">
      <t>スス</t>
    </rPh>
    <phoneticPr fontId="4"/>
  </si>
  <si>
    <t>・収益的収支比率は、類似団体平均値と比較し低い状況である。平成29年度より使用料改定を実施しているが、それ以上に経費の増加が発生し、一般会計繰入金に依存せざるを得ない状況となっている。
・企業債残高対給水収益比率は、平成27年度に上昇しているが、簡易水道の一部を上水道へ経営統合したため、給水収益が減少したことによるものである。
・料金回収率及び有収率は、類似団体平均値と比較し低い状況である。適正な使用料収入の確保及び不明水の削減等を図る。</t>
    <rPh sb="1" eb="3">
      <t>シュウエキ</t>
    </rPh>
    <rPh sb="3" eb="4">
      <t>テキ</t>
    </rPh>
    <rPh sb="4" eb="6">
      <t>シュウシ</t>
    </rPh>
    <rPh sb="6" eb="8">
      <t>ヒリツ</t>
    </rPh>
    <rPh sb="10" eb="12">
      <t>ルイジ</t>
    </rPh>
    <rPh sb="12" eb="14">
      <t>ダンタイ</t>
    </rPh>
    <rPh sb="14" eb="17">
      <t>ヘイキンチ</t>
    </rPh>
    <rPh sb="18" eb="20">
      <t>ヒカク</t>
    </rPh>
    <rPh sb="21" eb="22">
      <t>ヒク</t>
    </rPh>
    <rPh sb="23" eb="25">
      <t>ジョウキョウ</t>
    </rPh>
    <rPh sb="29" eb="31">
      <t>ヘイセイ</t>
    </rPh>
    <rPh sb="33" eb="35">
      <t>ネンド</t>
    </rPh>
    <rPh sb="37" eb="40">
      <t>シヨウリョウ</t>
    </rPh>
    <rPh sb="40" eb="42">
      <t>カイテイ</t>
    </rPh>
    <rPh sb="43" eb="45">
      <t>ジッシ</t>
    </rPh>
    <rPh sb="53" eb="55">
      <t>イジョウ</t>
    </rPh>
    <rPh sb="56" eb="58">
      <t>ケイヒ</t>
    </rPh>
    <rPh sb="59" eb="61">
      <t>ゾウカ</t>
    </rPh>
    <rPh sb="62" eb="64">
      <t>ハッセイ</t>
    </rPh>
    <rPh sb="66" eb="68">
      <t>イッパン</t>
    </rPh>
    <rPh sb="68" eb="70">
      <t>カイケイ</t>
    </rPh>
    <rPh sb="70" eb="72">
      <t>クリイレ</t>
    </rPh>
    <rPh sb="72" eb="73">
      <t>キン</t>
    </rPh>
    <rPh sb="74" eb="76">
      <t>イゾン</t>
    </rPh>
    <rPh sb="80" eb="81">
      <t>エ</t>
    </rPh>
    <rPh sb="83" eb="85">
      <t>ジョウキョウ</t>
    </rPh>
    <rPh sb="94" eb="96">
      <t>キギョウ</t>
    </rPh>
    <rPh sb="96" eb="97">
      <t>サイ</t>
    </rPh>
    <rPh sb="97" eb="99">
      <t>ザンダカ</t>
    </rPh>
    <rPh sb="99" eb="100">
      <t>タイ</t>
    </rPh>
    <rPh sb="100" eb="102">
      <t>キュウスイ</t>
    </rPh>
    <rPh sb="102" eb="104">
      <t>シュウエキ</t>
    </rPh>
    <rPh sb="104" eb="106">
      <t>ヒリツ</t>
    </rPh>
    <rPh sb="108" eb="110">
      <t>ヘイセイ</t>
    </rPh>
    <rPh sb="112" eb="114">
      <t>ネンド</t>
    </rPh>
    <rPh sb="115" eb="117">
      <t>ジョウショウ</t>
    </rPh>
    <rPh sb="123" eb="125">
      <t>カンイ</t>
    </rPh>
    <rPh sb="125" eb="127">
      <t>スイドウ</t>
    </rPh>
    <rPh sb="128" eb="130">
      <t>イチブ</t>
    </rPh>
    <rPh sb="131" eb="134">
      <t>ジョウスイドウ</t>
    </rPh>
    <rPh sb="135" eb="137">
      <t>ケイエイ</t>
    </rPh>
    <rPh sb="137" eb="139">
      <t>トウゴウ</t>
    </rPh>
    <rPh sb="144" eb="146">
      <t>キュウスイ</t>
    </rPh>
    <rPh sb="146" eb="148">
      <t>シュウエキ</t>
    </rPh>
    <rPh sb="149" eb="151">
      <t>ゲンショウ</t>
    </rPh>
    <rPh sb="166" eb="168">
      <t>リョウキン</t>
    </rPh>
    <rPh sb="168" eb="170">
      <t>カイシュウ</t>
    </rPh>
    <rPh sb="170" eb="171">
      <t>リツ</t>
    </rPh>
    <rPh sb="171" eb="172">
      <t>オヨ</t>
    </rPh>
    <rPh sb="173" eb="174">
      <t>ユウ</t>
    </rPh>
    <rPh sb="174" eb="175">
      <t>シュウ</t>
    </rPh>
    <rPh sb="175" eb="176">
      <t>リツ</t>
    </rPh>
    <rPh sb="178" eb="180">
      <t>ルイジ</t>
    </rPh>
    <rPh sb="180" eb="182">
      <t>ダンタイ</t>
    </rPh>
    <rPh sb="182" eb="185">
      <t>ヘイキンチ</t>
    </rPh>
    <rPh sb="186" eb="188">
      <t>ヒカク</t>
    </rPh>
    <rPh sb="189" eb="190">
      <t>ヒク</t>
    </rPh>
    <rPh sb="191" eb="193">
      <t>ジョウキョウ</t>
    </rPh>
    <rPh sb="197" eb="199">
      <t>テキセイ</t>
    </rPh>
    <rPh sb="200" eb="203">
      <t>シヨウリョウ</t>
    </rPh>
    <rPh sb="203" eb="205">
      <t>シュウニュウ</t>
    </rPh>
    <rPh sb="206" eb="208">
      <t>カクホ</t>
    </rPh>
    <rPh sb="208" eb="209">
      <t>オヨ</t>
    </rPh>
    <rPh sb="210" eb="212">
      <t>フメイ</t>
    </rPh>
    <rPh sb="212" eb="213">
      <t>スイ</t>
    </rPh>
    <rPh sb="214" eb="216">
      <t>サクゲン</t>
    </rPh>
    <rPh sb="216" eb="217">
      <t>トウ</t>
    </rPh>
    <rPh sb="218" eb="219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</si>
</sst>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0.55000000000000004</c:v>
                </c:pt>
                <c:pt idx="1">
                  <c:v>1.56</c:v>
                </c:pt>
                <c:pt idx="2">
                  <c:v>0.3</c:v>
                </c:pt>
                <c:pt idx="3">
                  <c:v>0.03</c:v>
                </c:pt>
                <c:pt idx="4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2-4963-875F-1E46E7633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0.69</c:v>
                </c:pt>
                <c:pt idx="1">
                  <c:v>0.65</c:v>
                </c:pt>
                <c:pt idx="2">
                  <c:v>0.53</c:v>
                </c:pt>
                <c:pt idx="3">
                  <c:v>0.56999999999999995</c:v>
                </c:pt>
                <c:pt idx="4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92-4963-875F-1E46E7633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70.239999999999995</c:v>
                </c:pt>
                <c:pt idx="1">
                  <c:v>62.81</c:v>
                </c:pt>
                <c:pt idx="2">
                  <c:v>60.09</c:v>
                </c:pt>
                <c:pt idx="3">
                  <c:v>44.79</c:v>
                </c:pt>
                <c:pt idx="4">
                  <c:v>77.540000000000006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D-49AA-9B5F-9AAD7F1FC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57.43</c:v>
                </c:pt>
                <c:pt idx="1">
                  <c:v>57.29</c:v>
                </c:pt>
                <c:pt idx="2">
                  <c:v>55.9</c:v>
                </c:pt>
                <c:pt idx="3">
                  <c:v>47.95</c:v>
                </c:pt>
                <c:pt idx="4">
                  <c:v>48.26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D-49AA-9B5F-9AAD7F1FC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67.540000000000006</c:v>
                </c:pt>
                <c:pt idx="1">
                  <c:v>54.83</c:v>
                </c:pt>
                <c:pt idx="2">
                  <c:v>58.45</c:v>
                </c:pt>
                <c:pt idx="3">
                  <c:v>61.17</c:v>
                </c:pt>
                <c:pt idx="4">
                  <c:v>68.349999999999994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DD-4E06-AC3A-CCF69AED3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73.83</c:v>
                </c:pt>
                <c:pt idx="1">
                  <c:v>73.69</c:v>
                </c:pt>
                <c:pt idx="2">
                  <c:v>73.28</c:v>
                </c:pt>
                <c:pt idx="3">
                  <c:v>74.900000000000006</c:v>
                </c:pt>
                <c:pt idx="4">
                  <c:v>72.72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DD-4E06-AC3A-CCF69AED3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67.97</c:v>
                </c:pt>
                <c:pt idx="1">
                  <c:v>62.25</c:v>
                </c:pt>
                <c:pt idx="2">
                  <c:v>60.97</c:v>
                </c:pt>
                <c:pt idx="3">
                  <c:v>69.31</c:v>
                </c:pt>
                <c:pt idx="4">
                  <c:v>65.290000000000006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4-4381-8574-992937C54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75.87</c:v>
                </c:pt>
                <c:pt idx="1">
                  <c:v>76.27</c:v>
                </c:pt>
                <c:pt idx="2">
                  <c:v>77.56</c:v>
                </c:pt>
                <c:pt idx="3">
                  <c:v>74.05</c:v>
                </c:pt>
                <c:pt idx="4">
                  <c:v>73.25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4-4381-8574-992937C54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8-4200-BE95-2A5510FAC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E8-4200-BE95-2A5510FAC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F-44E3-BF9A-999A729D6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9F-44E3-BF9A-999A729D6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9-4BD0-BAFA-E65F11932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9-4BD0-BAFA-E65F11932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A-4005-891F-C1077829F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7A-4005-891F-C1077829F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2085.1799999999998</c:v>
                </c:pt>
                <c:pt idx="1">
                  <c:v>2884.9</c:v>
                </c:pt>
                <c:pt idx="2">
                  <c:v>2907.1</c:v>
                </c:pt>
                <c:pt idx="3">
                  <c:v>2857.34</c:v>
                </c:pt>
                <c:pt idx="4">
                  <c:v>2953.28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3-47E9-9724-D4CF6CCDA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1125.69</c:v>
                </c:pt>
                <c:pt idx="1">
                  <c:v>1134.67</c:v>
                </c:pt>
                <c:pt idx="2">
                  <c:v>1144.79</c:v>
                </c:pt>
                <c:pt idx="3">
                  <c:v>1302.33</c:v>
                </c:pt>
                <c:pt idx="4">
                  <c:v>1274.21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3-47E9-9724-D4CF6CCDA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37.11</c:v>
                </c:pt>
                <c:pt idx="1">
                  <c:v>29.22</c:v>
                </c:pt>
                <c:pt idx="2">
                  <c:v>30.13</c:v>
                </c:pt>
                <c:pt idx="3">
                  <c:v>26.07</c:v>
                </c:pt>
                <c:pt idx="4">
                  <c:v>25.94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A-4DEE-911C-673E31448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46.48</c:v>
                </c:pt>
                <c:pt idx="1">
                  <c:v>40.6</c:v>
                </c:pt>
                <c:pt idx="2">
                  <c:v>56.04</c:v>
                </c:pt>
                <c:pt idx="3">
                  <c:v>40.89</c:v>
                </c:pt>
                <c:pt idx="4">
                  <c:v>41.25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A-4DEE-911C-673E31448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277.44</c:v>
                </c:pt>
                <c:pt idx="1">
                  <c:v>351.8</c:v>
                </c:pt>
                <c:pt idx="2">
                  <c:v>333.51</c:v>
                </c:pt>
                <c:pt idx="3">
                  <c:v>407.91</c:v>
                </c:pt>
                <c:pt idx="4">
                  <c:v>417.75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B-4E9F-8EBC-8C6E23F92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376.61</c:v>
                </c:pt>
                <c:pt idx="1">
                  <c:v>440.03</c:v>
                </c:pt>
                <c:pt idx="2">
                  <c:v>304.35000000000002</c:v>
                </c:pt>
                <c:pt idx="3">
                  <c:v>383.2</c:v>
                </c:pt>
                <c:pt idx="4">
                  <c:v>383.25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9B-4E9F-8EBC-8C6E23F92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X46" zoomScale="70" zoomScaleNormal="7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山梨県　富士川町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D4</v>
      </c>
      <c r="X8" s="49"/>
      <c r="Y8" s="49"/>
      <c r="Z8" s="49"/>
      <c r="AA8" s="49"/>
      <c r="AB8" s="49"/>
      <c r="AC8" s="49"/>
      <c r="AD8" s="49" t="str">
        <f>データ!$M$6</f>
        <v>非設置</v>
      </c>
      <c r="AE8" s="49"/>
      <c r="AF8" s="49"/>
      <c r="AG8" s="49"/>
      <c r="AH8" s="49"/>
      <c r="AI8" s="49"/>
      <c r="AJ8" s="49"/>
      <c r="AK8" s="2"/>
      <c r="AL8" s="50">
        <f>データ!$R$6</f>
        <v>15292</v>
      </c>
      <c r="AM8" s="50"/>
      <c r="AN8" s="50"/>
      <c r="AO8" s="50"/>
      <c r="AP8" s="50"/>
      <c r="AQ8" s="50"/>
      <c r="AR8" s="50"/>
      <c r="AS8" s="50"/>
      <c r="AT8" s="46">
        <f>データ!$S$6</f>
        <v>112</v>
      </c>
      <c r="AU8" s="46"/>
      <c r="AV8" s="46"/>
      <c r="AW8" s="46"/>
      <c r="AX8" s="46"/>
      <c r="AY8" s="46"/>
      <c r="AZ8" s="46"/>
      <c r="BA8" s="46"/>
      <c r="BB8" s="46">
        <f>データ!$T$6</f>
        <v>136.54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3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3"/>
      <c r="BK9" s="3"/>
      <c r="BL9" s="51" t="s">
        <v>19</v>
      </c>
      <c r="BM9" s="5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8.43</v>
      </c>
      <c r="Q10" s="46"/>
      <c r="R10" s="46"/>
      <c r="S10" s="46"/>
      <c r="T10" s="46"/>
      <c r="U10" s="46"/>
      <c r="V10" s="46"/>
      <c r="W10" s="50">
        <f>データ!$Q$6</f>
        <v>1770</v>
      </c>
      <c r="X10" s="50"/>
      <c r="Y10" s="50"/>
      <c r="Z10" s="50"/>
      <c r="AA10" s="50"/>
      <c r="AB10" s="50"/>
      <c r="AC10" s="50"/>
      <c r="AD10" s="2"/>
      <c r="AE10" s="2"/>
      <c r="AF10" s="2"/>
      <c r="AG10" s="2"/>
      <c r="AH10" s="2"/>
      <c r="AI10" s="2"/>
      <c r="AJ10" s="2"/>
      <c r="AK10" s="2"/>
      <c r="AL10" s="50">
        <f>データ!$U$6</f>
        <v>1281</v>
      </c>
      <c r="AM10" s="50"/>
      <c r="AN10" s="50"/>
      <c r="AO10" s="50"/>
      <c r="AP10" s="50"/>
      <c r="AQ10" s="50"/>
      <c r="AR10" s="50"/>
      <c r="AS10" s="50"/>
      <c r="AT10" s="46">
        <f>データ!$V$6</f>
        <v>42.13</v>
      </c>
      <c r="AU10" s="46"/>
      <c r="AV10" s="46"/>
      <c r="AW10" s="46"/>
      <c r="AX10" s="46"/>
      <c r="AY10" s="46"/>
      <c r="AZ10" s="46"/>
      <c r="BA10" s="46"/>
      <c r="BB10" s="46">
        <f>データ!$W$6</f>
        <v>30.41</v>
      </c>
      <c r="BC10" s="46"/>
      <c r="BD10" s="46"/>
      <c r="BE10" s="46"/>
      <c r="BF10" s="46"/>
      <c r="BG10" s="46"/>
      <c r="BH10" s="46"/>
      <c r="BI10" s="46"/>
      <c r="BJ10" s="2"/>
      <c r="BK10" s="2"/>
      <c r="BL10" s="53" t="s">
        <v>21</v>
      </c>
      <c r="BM10" s="54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55" t="s">
        <v>25</v>
      </c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58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60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112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5" t="s">
        <v>26</v>
      </c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7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8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60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1" t="s">
        <v>110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5" t="s">
        <v>28</v>
      </c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7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8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60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1" t="s">
        <v>111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【75.60】</v>
      </c>
      <c r="F85" s="27" t="s">
        <v>41</v>
      </c>
      <c r="G85" s="27" t="s">
        <v>42</v>
      </c>
      <c r="H85" s="27" t="str">
        <f>データ!BO6</f>
        <v>【1,074.14】</v>
      </c>
      <c r="I85" s="27" t="str">
        <f>データ!BZ6</f>
        <v>【54.36】</v>
      </c>
      <c r="J85" s="27" t="str">
        <f>データ!CK6</f>
        <v>【296.40】</v>
      </c>
      <c r="K85" s="27" t="str">
        <f>データ!CV6</f>
        <v>【55.95】</v>
      </c>
      <c r="L85" s="27" t="str">
        <f>データ!DG6</f>
        <v>【73.77】</v>
      </c>
      <c r="M85" s="27" t="s">
        <v>43</v>
      </c>
      <c r="N85" s="27" t="s">
        <v>41</v>
      </c>
      <c r="O85" s="27" t="str">
        <f>データ!EN6</f>
        <v>【0.54】</v>
      </c>
    </row>
  </sheetData>
  <sheetProtection algorithmName="SHA-512" hashValue="iBUDl/0mHcWUord4u2rthHknrccBXBbTo9dwEro/xM2/6+9ECS2BXh2SMhNAt2TEcHtP5ED4yjTvQIkKMHCnNg==" saltValue="BOa29lvDVPACZw57kvp0F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46</v>
      </c>
      <c r="B3" s="30" t="s">
        <v>47</v>
      </c>
      <c r="C3" s="30" t="s">
        <v>48</v>
      </c>
      <c r="D3" s="30" t="s">
        <v>49</v>
      </c>
      <c r="E3" s="30" t="s">
        <v>50</v>
      </c>
      <c r="F3" s="30" t="s">
        <v>51</v>
      </c>
      <c r="G3" s="30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54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55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9" t="s">
        <v>56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57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58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59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60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61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62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63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64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65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66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67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9" t="s">
        <v>68</v>
      </c>
      <c r="B5" s="32"/>
      <c r="C5" s="32"/>
      <c r="D5" s="32"/>
      <c r="E5" s="32"/>
      <c r="F5" s="32"/>
      <c r="G5" s="32"/>
      <c r="H5" s="33" t="s">
        <v>69</v>
      </c>
      <c r="I5" s="33" t="s">
        <v>70</v>
      </c>
      <c r="J5" s="33" t="s">
        <v>71</v>
      </c>
      <c r="K5" s="33" t="s">
        <v>72</v>
      </c>
      <c r="L5" s="33" t="s">
        <v>73</v>
      </c>
      <c r="M5" s="33" t="s">
        <v>74</v>
      </c>
      <c r="N5" s="33" t="s">
        <v>75</v>
      </c>
      <c r="O5" s="33" t="s">
        <v>76</v>
      </c>
      <c r="P5" s="33" t="s">
        <v>77</v>
      </c>
      <c r="Q5" s="33" t="s">
        <v>78</v>
      </c>
      <c r="R5" s="33" t="s">
        <v>79</v>
      </c>
      <c r="S5" s="33" t="s">
        <v>80</v>
      </c>
      <c r="T5" s="33" t="s">
        <v>81</v>
      </c>
      <c r="U5" s="33" t="s">
        <v>82</v>
      </c>
      <c r="V5" s="33" t="s">
        <v>83</v>
      </c>
      <c r="W5" s="33" t="s">
        <v>84</v>
      </c>
      <c r="X5" s="33" t="s">
        <v>85</v>
      </c>
      <c r="Y5" s="33" t="s">
        <v>86</v>
      </c>
      <c r="Z5" s="33" t="s">
        <v>87</v>
      </c>
      <c r="AA5" s="33" t="s">
        <v>88</v>
      </c>
      <c r="AB5" s="33" t="s">
        <v>89</v>
      </c>
      <c r="AC5" s="33" t="s">
        <v>90</v>
      </c>
      <c r="AD5" s="33" t="s">
        <v>91</v>
      </c>
      <c r="AE5" s="33" t="s">
        <v>92</v>
      </c>
      <c r="AF5" s="33" t="s">
        <v>93</v>
      </c>
      <c r="AG5" s="33" t="s">
        <v>94</v>
      </c>
      <c r="AH5" s="33" t="s">
        <v>29</v>
      </c>
      <c r="AI5" s="33" t="s">
        <v>85</v>
      </c>
      <c r="AJ5" s="33" t="s">
        <v>86</v>
      </c>
      <c r="AK5" s="33" t="s">
        <v>87</v>
      </c>
      <c r="AL5" s="33" t="s">
        <v>88</v>
      </c>
      <c r="AM5" s="33" t="s">
        <v>89</v>
      </c>
      <c r="AN5" s="33" t="s">
        <v>90</v>
      </c>
      <c r="AO5" s="33" t="s">
        <v>91</v>
      </c>
      <c r="AP5" s="33" t="s">
        <v>92</v>
      </c>
      <c r="AQ5" s="33" t="s">
        <v>93</v>
      </c>
      <c r="AR5" s="33" t="s">
        <v>94</v>
      </c>
      <c r="AS5" s="33" t="s">
        <v>95</v>
      </c>
      <c r="AT5" s="33" t="s">
        <v>85</v>
      </c>
      <c r="AU5" s="33" t="s">
        <v>86</v>
      </c>
      <c r="AV5" s="33" t="s">
        <v>87</v>
      </c>
      <c r="AW5" s="33" t="s">
        <v>88</v>
      </c>
      <c r="AX5" s="33" t="s">
        <v>89</v>
      </c>
      <c r="AY5" s="33" t="s">
        <v>90</v>
      </c>
      <c r="AZ5" s="33" t="s">
        <v>91</v>
      </c>
      <c r="BA5" s="33" t="s">
        <v>92</v>
      </c>
      <c r="BB5" s="33" t="s">
        <v>93</v>
      </c>
      <c r="BC5" s="33" t="s">
        <v>94</v>
      </c>
      <c r="BD5" s="33" t="s">
        <v>95</v>
      </c>
      <c r="BE5" s="33" t="s">
        <v>85</v>
      </c>
      <c r="BF5" s="33" t="s">
        <v>86</v>
      </c>
      <c r="BG5" s="33" t="s">
        <v>87</v>
      </c>
      <c r="BH5" s="33" t="s">
        <v>88</v>
      </c>
      <c r="BI5" s="33" t="s">
        <v>89</v>
      </c>
      <c r="BJ5" s="33" t="s">
        <v>90</v>
      </c>
      <c r="BK5" s="33" t="s">
        <v>91</v>
      </c>
      <c r="BL5" s="33" t="s">
        <v>92</v>
      </c>
      <c r="BM5" s="33" t="s">
        <v>93</v>
      </c>
      <c r="BN5" s="33" t="s">
        <v>94</v>
      </c>
      <c r="BO5" s="33" t="s">
        <v>95</v>
      </c>
      <c r="BP5" s="33" t="s">
        <v>85</v>
      </c>
      <c r="BQ5" s="33" t="s">
        <v>86</v>
      </c>
      <c r="BR5" s="33" t="s">
        <v>87</v>
      </c>
      <c r="BS5" s="33" t="s">
        <v>88</v>
      </c>
      <c r="BT5" s="33" t="s">
        <v>89</v>
      </c>
      <c r="BU5" s="33" t="s">
        <v>90</v>
      </c>
      <c r="BV5" s="33" t="s">
        <v>91</v>
      </c>
      <c r="BW5" s="33" t="s">
        <v>92</v>
      </c>
      <c r="BX5" s="33" t="s">
        <v>93</v>
      </c>
      <c r="BY5" s="33" t="s">
        <v>94</v>
      </c>
      <c r="BZ5" s="33" t="s">
        <v>95</v>
      </c>
      <c r="CA5" s="33" t="s">
        <v>85</v>
      </c>
      <c r="CB5" s="33" t="s">
        <v>86</v>
      </c>
      <c r="CC5" s="33" t="s">
        <v>87</v>
      </c>
      <c r="CD5" s="33" t="s">
        <v>88</v>
      </c>
      <c r="CE5" s="33" t="s">
        <v>89</v>
      </c>
      <c r="CF5" s="33" t="s">
        <v>90</v>
      </c>
      <c r="CG5" s="33" t="s">
        <v>91</v>
      </c>
      <c r="CH5" s="33" t="s">
        <v>92</v>
      </c>
      <c r="CI5" s="33" t="s">
        <v>93</v>
      </c>
      <c r="CJ5" s="33" t="s">
        <v>94</v>
      </c>
      <c r="CK5" s="33" t="s">
        <v>95</v>
      </c>
      <c r="CL5" s="33" t="s">
        <v>85</v>
      </c>
      <c r="CM5" s="33" t="s">
        <v>86</v>
      </c>
      <c r="CN5" s="33" t="s">
        <v>87</v>
      </c>
      <c r="CO5" s="33" t="s">
        <v>88</v>
      </c>
      <c r="CP5" s="33" t="s">
        <v>89</v>
      </c>
      <c r="CQ5" s="33" t="s">
        <v>90</v>
      </c>
      <c r="CR5" s="33" t="s">
        <v>91</v>
      </c>
      <c r="CS5" s="33" t="s">
        <v>92</v>
      </c>
      <c r="CT5" s="33" t="s">
        <v>93</v>
      </c>
      <c r="CU5" s="33" t="s">
        <v>94</v>
      </c>
      <c r="CV5" s="33" t="s">
        <v>95</v>
      </c>
      <c r="CW5" s="33" t="s">
        <v>85</v>
      </c>
      <c r="CX5" s="33" t="s">
        <v>86</v>
      </c>
      <c r="CY5" s="33" t="s">
        <v>87</v>
      </c>
      <c r="CZ5" s="33" t="s">
        <v>88</v>
      </c>
      <c r="DA5" s="33" t="s">
        <v>89</v>
      </c>
      <c r="DB5" s="33" t="s">
        <v>90</v>
      </c>
      <c r="DC5" s="33" t="s">
        <v>91</v>
      </c>
      <c r="DD5" s="33" t="s">
        <v>92</v>
      </c>
      <c r="DE5" s="33" t="s">
        <v>93</v>
      </c>
      <c r="DF5" s="33" t="s">
        <v>94</v>
      </c>
      <c r="DG5" s="33" t="s">
        <v>95</v>
      </c>
      <c r="DH5" s="33" t="s">
        <v>85</v>
      </c>
      <c r="DI5" s="33" t="s">
        <v>86</v>
      </c>
      <c r="DJ5" s="33" t="s">
        <v>87</v>
      </c>
      <c r="DK5" s="33" t="s">
        <v>88</v>
      </c>
      <c r="DL5" s="33" t="s">
        <v>89</v>
      </c>
      <c r="DM5" s="33" t="s">
        <v>90</v>
      </c>
      <c r="DN5" s="33" t="s">
        <v>91</v>
      </c>
      <c r="DO5" s="33" t="s">
        <v>92</v>
      </c>
      <c r="DP5" s="33" t="s">
        <v>93</v>
      </c>
      <c r="DQ5" s="33" t="s">
        <v>94</v>
      </c>
      <c r="DR5" s="33" t="s">
        <v>95</v>
      </c>
      <c r="DS5" s="33" t="s">
        <v>85</v>
      </c>
      <c r="DT5" s="33" t="s">
        <v>86</v>
      </c>
      <c r="DU5" s="33" t="s">
        <v>87</v>
      </c>
      <c r="DV5" s="33" t="s">
        <v>88</v>
      </c>
      <c r="DW5" s="33" t="s">
        <v>89</v>
      </c>
      <c r="DX5" s="33" t="s">
        <v>90</v>
      </c>
      <c r="DY5" s="33" t="s">
        <v>91</v>
      </c>
      <c r="DZ5" s="33" t="s">
        <v>92</v>
      </c>
      <c r="EA5" s="33" t="s">
        <v>93</v>
      </c>
      <c r="EB5" s="33" t="s">
        <v>94</v>
      </c>
      <c r="EC5" s="33" t="s">
        <v>95</v>
      </c>
      <c r="ED5" s="33" t="s">
        <v>85</v>
      </c>
      <c r="EE5" s="33" t="s">
        <v>86</v>
      </c>
      <c r="EF5" s="33" t="s">
        <v>87</v>
      </c>
      <c r="EG5" s="33" t="s">
        <v>88</v>
      </c>
      <c r="EH5" s="33" t="s">
        <v>89</v>
      </c>
      <c r="EI5" s="33" t="s">
        <v>90</v>
      </c>
      <c r="EJ5" s="33" t="s">
        <v>91</v>
      </c>
      <c r="EK5" s="33" t="s">
        <v>92</v>
      </c>
      <c r="EL5" s="33" t="s">
        <v>93</v>
      </c>
      <c r="EM5" s="33" t="s">
        <v>94</v>
      </c>
      <c r="EN5" s="33" t="s">
        <v>95</v>
      </c>
    </row>
    <row r="6" spans="1:144" s="37" customFormat="1" x14ac:dyDescent="0.15">
      <c r="A6" s="29" t="s">
        <v>96</v>
      </c>
      <c r="B6" s="34">
        <f>B7</f>
        <v>2018</v>
      </c>
      <c r="C6" s="34">
        <f t="shared" ref="C6:W6" si="3">C7</f>
        <v>193682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山梨県　富士川町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8.43</v>
      </c>
      <c r="Q6" s="35">
        <f t="shared" si="3"/>
        <v>1770</v>
      </c>
      <c r="R6" s="35">
        <f t="shared" si="3"/>
        <v>15292</v>
      </c>
      <c r="S6" s="35">
        <f t="shared" si="3"/>
        <v>112</v>
      </c>
      <c r="T6" s="35">
        <f t="shared" si="3"/>
        <v>136.54</v>
      </c>
      <c r="U6" s="35">
        <f t="shared" si="3"/>
        <v>1281</v>
      </c>
      <c r="V6" s="35">
        <f t="shared" si="3"/>
        <v>42.13</v>
      </c>
      <c r="W6" s="35">
        <f t="shared" si="3"/>
        <v>30.41</v>
      </c>
      <c r="X6" s="36">
        <f>IF(X7="",NA(),X7)</f>
        <v>67.97</v>
      </c>
      <c r="Y6" s="36">
        <f t="shared" ref="Y6:AG6" si="4">IF(Y7="",NA(),Y7)</f>
        <v>62.25</v>
      </c>
      <c r="Z6" s="36">
        <f t="shared" si="4"/>
        <v>60.97</v>
      </c>
      <c r="AA6" s="36">
        <f t="shared" si="4"/>
        <v>69.31</v>
      </c>
      <c r="AB6" s="36">
        <f t="shared" si="4"/>
        <v>65.290000000000006</v>
      </c>
      <c r="AC6" s="36">
        <f t="shared" si="4"/>
        <v>75.87</v>
      </c>
      <c r="AD6" s="36">
        <f t="shared" si="4"/>
        <v>76.27</v>
      </c>
      <c r="AE6" s="36">
        <f t="shared" si="4"/>
        <v>77.56</v>
      </c>
      <c r="AF6" s="36">
        <f t="shared" si="4"/>
        <v>74.05</v>
      </c>
      <c r="AG6" s="36">
        <f t="shared" si="4"/>
        <v>73.25</v>
      </c>
      <c r="AH6" s="35" t="str">
        <f>IF(AH7="","",IF(AH7="-","【-】","【"&amp;SUBSTITUTE(TEXT(AH7,"#,##0.00"),"-","△")&amp;"】"))</f>
        <v>【75.60】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2085.1799999999998</v>
      </c>
      <c r="BF6" s="36">
        <f t="shared" ref="BF6:BN6" si="7">IF(BF7="",NA(),BF7)</f>
        <v>2884.9</v>
      </c>
      <c r="BG6" s="36">
        <f t="shared" si="7"/>
        <v>2907.1</v>
      </c>
      <c r="BH6" s="36">
        <f t="shared" si="7"/>
        <v>2857.34</v>
      </c>
      <c r="BI6" s="36">
        <f t="shared" si="7"/>
        <v>2953.28</v>
      </c>
      <c r="BJ6" s="36">
        <f t="shared" si="7"/>
        <v>1125.69</v>
      </c>
      <c r="BK6" s="36">
        <f t="shared" si="7"/>
        <v>1134.67</v>
      </c>
      <c r="BL6" s="36">
        <f t="shared" si="7"/>
        <v>1144.79</v>
      </c>
      <c r="BM6" s="36">
        <f t="shared" si="7"/>
        <v>1302.33</v>
      </c>
      <c r="BN6" s="36">
        <f t="shared" si="7"/>
        <v>1274.21</v>
      </c>
      <c r="BO6" s="35" t="str">
        <f>IF(BO7="","",IF(BO7="-","【-】","【"&amp;SUBSTITUTE(TEXT(BO7,"#,##0.00"),"-","△")&amp;"】"))</f>
        <v>【1,074.14】</v>
      </c>
      <c r="BP6" s="36">
        <f>IF(BP7="",NA(),BP7)</f>
        <v>37.11</v>
      </c>
      <c r="BQ6" s="36">
        <f t="shared" ref="BQ6:BY6" si="8">IF(BQ7="",NA(),BQ7)</f>
        <v>29.22</v>
      </c>
      <c r="BR6" s="36">
        <f t="shared" si="8"/>
        <v>30.13</v>
      </c>
      <c r="BS6" s="36">
        <f t="shared" si="8"/>
        <v>26.07</v>
      </c>
      <c r="BT6" s="36">
        <f t="shared" si="8"/>
        <v>25.94</v>
      </c>
      <c r="BU6" s="36">
        <f t="shared" si="8"/>
        <v>46.48</v>
      </c>
      <c r="BV6" s="36">
        <f t="shared" si="8"/>
        <v>40.6</v>
      </c>
      <c r="BW6" s="36">
        <f t="shared" si="8"/>
        <v>56.04</v>
      </c>
      <c r="BX6" s="36">
        <f t="shared" si="8"/>
        <v>40.89</v>
      </c>
      <c r="BY6" s="36">
        <f t="shared" si="8"/>
        <v>41.25</v>
      </c>
      <c r="BZ6" s="35" t="str">
        <f>IF(BZ7="","",IF(BZ7="-","【-】","【"&amp;SUBSTITUTE(TEXT(BZ7,"#,##0.00"),"-","△")&amp;"】"))</f>
        <v>【54.36】</v>
      </c>
      <c r="CA6" s="36">
        <f>IF(CA7="",NA(),CA7)</f>
        <v>277.44</v>
      </c>
      <c r="CB6" s="36">
        <f t="shared" ref="CB6:CJ6" si="9">IF(CB7="",NA(),CB7)</f>
        <v>351.8</v>
      </c>
      <c r="CC6" s="36">
        <f t="shared" si="9"/>
        <v>333.51</v>
      </c>
      <c r="CD6" s="36">
        <f t="shared" si="9"/>
        <v>407.91</v>
      </c>
      <c r="CE6" s="36">
        <f t="shared" si="9"/>
        <v>417.75</v>
      </c>
      <c r="CF6" s="36">
        <f t="shared" si="9"/>
        <v>376.61</v>
      </c>
      <c r="CG6" s="36">
        <f t="shared" si="9"/>
        <v>440.03</v>
      </c>
      <c r="CH6" s="36">
        <f t="shared" si="9"/>
        <v>304.35000000000002</v>
      </c>
      <c r="CI6" s="36">
        <f t="shared" si="9"/>
        <v>383.2</v>
      </c>
      <c r="CJ6" s="36">
        <f t="shared" si="9"/>
        <v>383.25</v>
      </c>
      <c r="CK6" s="35" t="str">
        <f>IF(CK7="","",IF(CK7="-","【-】","【"&amp;SUBSTITUTE(TEXT(CK7,"#,##0.00"),"-","△")&amp;"】"))</f>
        <v>【296.40】</v>
      </c>
      <c r="CL6" s="36">
        <f>IF(CL7="",NA(),CL7)</f>
        <v>70.239999999999995</v>
      </c>
      <c r="CM6" s="36">
        <f t="shared" ref="CM6:CU6" si="10">IF(CM7="",NA(),CM7)</f>
        <v>62.81</v>
      </c>
      <c r="CN6" s="36">
        <f t="shared" si="10"/>
        <v>60.09</v>
      </c>
      <c r="CO6" s="36">
        <f t="shared" si="10"/>
        <v>44.79</v>
      </c>
      <c r="CP6" s="36">
        <f t="shared" si="10"/>
        <v>77.540000000000006</v>
      </c>
      <c r="CQ6" s="36">
        <f t="shared" si="10"/>
        <v>57.43</v>
      </c>
      <c r="CR6" s="36">
        <f t="shared" si="10"/>
        <v>57.29</v>
      </c>
      <c r="CS6" s="36">
        <f t="shared" si="10"/>
        <v>55.9</v>
      </c>
      <c r="CT6" s="36">
        <f t="shared" si="10"/>
        <v>47.95</v>
      </c>
      <c r="CU6" s="36">
        <f t="shared" si="10"/>
        <v>48.26</v>
      </c>
      <c r="CV6" s="35" t="str">
        <f>IF(CV7="","",IF(CV7="-","【-】","【"&amp;SUBSTITUTE(TEXT(CV7,"#,##0.00"),"-","△")&amp;"】"))</f>
        <v>【55.95】</v>
      </c>
      <c r="CW6" s="36">
        <f>IF(CW7="",NA(),CW7)</f>
        <v>67.540000000000006</v>
      </c>
      <c r="CX6" s="36">
        <f t="shared" ref="CX6:DF6" si="11">IF(CX7="",NA(),CX7)</f>
        <v>54.83</v>
      </c>
      <c r="CY6" s="36">
        <f t="shared" si="11"/>
        <v>58.45</v>
      </c>
      <c r="CZ6" s="36">
        <f t="shared" si="11"/>
        <v>61.17</v>
      </c>
      <c r="DA6" s="36">
        <f t="shared" si="11"/>
        <v>68.349999999999994</v>
      </c>
      <c r="DB6" s="36">
        <f t="shared" si="11"/>
        <v>73.83</v>
      </c>
      <c r="DC6" s="36">
        <f t="shared" si="11"/>
        <v>73.69</v>
      </c>
      <c r="DD6" s="36">
        <f t="shared" si="11"/>
        <v>73.28</v>
      </c>
      <c r="DE6" s="36">
        <f t="shared" si="11"/>
        <v>74.900000000000006</v>
      </c>
      <c r="DF6" s="36">
        <f t="shared" si="11"/>
        <v>72.72</v>
      </c>
      <c r="DG6" s="35" t="str">
        <f>IF(DG7="","",IF(DG7="-","【-】","【"&amp;SUBSTITUTE(TEXT(DG7,"#,##0.00"),"-","△")&amp;"】"))</f>
        <v>【73.77】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0.55000000000000004</v>
      </c>
      <c r="EE6" s="36">
        <f t="shared" ref="EE6:EM6" si="14">IF(EE7="",NA(),EE7)</f>
        <v>1.56</v>
      </c>
      <c r="EF6" s="36">
        <f t="shared" si="14"/>
        <v>0.3</v>
      </c>
      <c r="EG6" s="36">
        <f t="shared" si="14"/>
        <v>0.03</v>
      </c>
      <c r="EH6" s="36">
        <f t="shared" si="14"/>
        <v>0.76</v>
      </c>
      <c r="EI6" s="36">
        <f t="shared" si="14"/>
        <v>0.69</v>
      </c>
      <c r="EJ6" s="36">
        <f t="shared" si="14"/>
        <v>0.65</v>
      </c>
      <c r="EK6" s="36">
        <f t="shared" si="14"/>
        <v>0.53</v>
      </c>
      <c r="EL6" s="36">
        <f t="shared" si="14"/>
        <v>0.56999999999999995</v>
      </c>
      <c r="EM6" s="36">
        <f t="shared" si="14"/>
        <v>0.62</v>
      </c>
      <c r="EN6" s="35" t="str">
        <f>IF(EN7="","",IF(EN7="-","【-】","【"&amp;SUBSTITUTE(TEXT(EN7,"#,##0.00"),"-","△")&amp;"】"))</f>
        <v>【0.54】</v>
      </c>
    </row>
    <row r="7" spans="1:144" s="37" customFormat="1" x14ac:dyDescent="0.15">
      <c r="A7" s="29"/>
      <c r="B7" s="38">
        <v>2018</v>
      </c>
      <c r="C7" s="38">
        <v>193682</v>
      </c>
      <c r="D7" s="38">
        <v>47</v>
      </c>
      <c r="E7" s="38">
        <v>1</v>
      </c>
      <c r="F7" s="38">
        <v>0</v>
      </c>
      <c r="G7" s="38">
        <v>0</v>
      </c>
      <c r="H7" s="38" t="s">
        <v>97</v>
      </c>
      <c r="I7" s="38" t="s">
        <v>98</v>
      </c>
      <c r="J7" s="38" t="s">
        <v>99</v>
      </c>
      <c r="K7" s="38" t="s">
        <v>100</v>
      </c>
      <c r="L7" s="38" t="s">
        <v>101</v>
      </c>
      <c r="M7" s="38" t="s">
        <v>102</v>
      </c>
      <c r="N7" s="39" t="s">
        <v>103</v>
      </c>
      <c r="O7" s="39" t="s">
        <v>104</v>
      </c>
      <c r="P7" s="39">
        <v>8.43</v>
      </c>
      <c r="Q7" s="39">
        <v>1770</v>
      </c>
      <c r="R7" s="39">
        <v>15292</v>
      </c>
      <c r="S7" s="39">
        <v>112</v>
      </c>
      <c r="T7" s="39">
        <v>136.54</v>
      </c>
      <c r="U7" s="39">
        <v>1281</v>
      </c>
      <c r="V7" s="39">
        <v>42.13</v>
      </c>
      <c r="W7" s="39">
        <v>30.41</v>
      </c>
      <c r="X7" s="39">
        <v>67.97</v>
      </c>
      <c r="Y7" s="39">
        <v>62.25</v>
      </c>
      <c r="Z7" s="39">
        <v>60.97</v>
      </c>
      <c r="AA7" s="39">
        <v>69.31</v>
      </c>
      <c r="AB7" s="39">
        <v>65.290000000000006</v>
      </c>
      <c r="AC7" s="39">
        <v>75.87</v>
      </c>
      <c r="AD7" s="39">
        <v>76.27</v>
      </c>
      <c r="AE7" s="39">
        <v>77.56</v>
      </c>
      <c r="AF7" s="39">
        <v>74.05</v>
      </c>
      <c r="AG7" s="39">
        <v>73.25</v>
      </c>
      <c r="AH7" s="39">
        <v>75.599999999999994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2085.1799999999998</v>
      </c>
      <c r="BF7" s="39">
        <v>2884.9</v>
      </c>
      <c r="BG7" s="39">
        <v>2907.1</v>
      </c>
      <c r="BH7" s="39">
        <v>2857.34</v>
      </c>
      <c r="BI7" s="39">
        <v>2953.28</v>
      </c>
      <c r="BJ7" s="39">
        <v>1125.69</v>
      </c>
      <c r="BK7" s="39">
        <v>1134.67</v>
      </c>
      <c r="BL7" s="39">
        <v>1144.79</v>
      </c>
      <c r="BM7" s="39">
        <v>1302.33</v>
      </c>
      <c r="BN7" s="39">
        <v>1274.21</v>
      </c>
      <c r="BO7" s="39">
        <v>1074.1400000000001</v>
      </c>
      <c r="BP7" s="39">
        <v>37.11</v>
      </c>
      <c r="BQ7" s="39">
        <v>29.22</v>
      </c>
      <c r="BR7" s="39">
        <v>30.13</v>
      </c>
      <c r="BS7" s="39">
        <v>26.07</v>
      </c>
      <c r="BT7" s="39">
        <v>25.94</v>
      </c>
      <c r="BU7" s="39">
        <v>46.48</v>
      </c>
      <c r="BV7" s="39">
        <v>40.6</v>
      </c>
      <c r="BW7" s="39">
        <v>56.04</v>
      </c>
      <c r="BX7" s="39">
        <v>40.89</v>
      </c>
      <c r="BY7" s="39">
        <v>41.25</v>
      </c>
      <c r="BZ7" s="39">
        <v>54.36</v>
      </c>
      <c r="CA7" s="39">
        <v>277.44</v>
      </c>
      <c r="CB7" s="39">
        <v>351.8</v>
      </c>
      <c r="CC7" s="39">
        <v>333.51</v>
      </c>
      <c r="CD7" s="39">
        <v>407.91</v>
      </c>
      <c r="CE7" s="39">
        <v>417.75</v>
      </c>
      <c r="CF7" s="39">
        <v>376.61</v>
      </c>
      <c r="CG7" s="39">
        <v>440.03</v>
      </c>
      <c r="CH7" s="39">
        <v>304.35000000000002</v>
      </c>
      <c r="CI7" s="39">
        <v>383.2</v>
      </c>
      <c r="CJ7" s="39">
        <v>383.25</v>
      </c>
      <c r="CK7" s="39">
        <v>296.39999999999998</v>
      </c>
      <c r="CL7" s="39">
        <v>70.239999999999995</v>
      </c>
      <c r="CM7" s="39">
        <v>62.81</v>
      </c>
      <c r="CN7" s="39">
        <v>60.09</v>
      </c>
      <c r="CO7" s="39">
        <v>44.79</v>
      </c>
      <c r="CP7" s="39">
        <v>77.540000000000006</v>
      </c>
      <c r="CQ7" s="39">
        <v>57.43</v>
      </c>
      <c r="CR7" s="39">
        <v>57.29</v>
      </c>
      <c r="CS7" s="39">
        <v>55.9</v>
      </c>
      <c r="CT7" s="39">
        <v>47.95</v>
      </c>
      <c r="CU7" s="39">
        <v>48.26</v>
      </c>
      <c r="CV7" s="39">
        <v>55.95</v>
      </c>
      <c r="CW7" s="39">
        <v>67.540000000000006</v>
      </c>
      <c r="CX7" s="39">
        <v>54.83</v>
      </c>
      <c r="CY7" s="39">
        <v>58.45</v>
      </c>
      <c r="CZ7" s="39">
        <v>61.17</v>
      </c>
      <c r="DA7" s="39">
        <v>68.349999999999994</v>
      </c>
      <c r="DB7" s="39">
        <v>73.83</v>
      </c>
      <c r="DC7" s="39">
        <v>73.69</v>
      </c>
      <c r="DD7" s="39">
        <v>73.28</v>
      </c>
      <c r="DE7" s="39">
        <v>74.900000000000006</v>
      </c>
      <c r="DF7" s="39">
        <v>72.72</v>
      </c>
      <c r="DG7" s="39">
        <v>73.77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0.55000000000000004</v>
      </c>
      <c r="EE7" s="39">
        <v>1.56</v>
      </c>
      <c r="EF7" s="39">
        <v>0.3</v>
      </c>
      <c r="EG7" s="39">
        <v>0.03</v>
      </c>
      <c r="EH7" s="39">
        <v>0.76</v>
      </c>
      <c r="EI7" s="39">
        <v>0.69</v>
      </c>
      <c r="EJ7" s="39">
        <v>0.65</v>
      </c>
      <c r="EK7" s="39">
        <v>0.53</v>
      </c>
      <c r="EL7" s="39">
        <v>0.56999999999999995</v>
      </c>
      <c r="EM7" s="39">
        <v>0.62</v>
      </c>
      <c r="EN7" s="39">
        <v>0.54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105</v>
      </c>
      <c r="C9" s="41" t="s">
        <v>106</v>
      </c>
      <c r="D9" s="41" t="s">
        <v>107</v>
      </c>
      <c r="E9" s="41" t="s">
        <v>108</v>
      </c>
      <c r="F9" s="41" t="s">
        <v>109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47</v>
      </c>
      <c r="B10" s="42">
        <f>DATEVALUE($B$6-4&amp;"年1月1日")</f>
        <v>41640</v>
      </c>
      <c r="C10" s="42">
        <f>DATEVALUE($B$6-3&amp;"年1月1日")</f>
        <v>42005</v>
      </c>
      <c r="D10" s="42">
        <f>DATEVALUE($B$6-2&amp;"年1月1日")</f>
        <v>42370</v>
      </c>
      <c r="E10" s="42">
        <f>DATEVALUE($B$6-1&amp;"年1月1日")</f>
        <v>42736</v>
      </c>
      <c r="F10" s="42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FJPCA219028a</cp:lastModifiedBy>
  <cp:lastPrinted>2020-02-05T07:52:14Z</cp:lastPrinted>
  <dcterms:created xsi:type="dcterms:W3CDTF">2019-12-05T04:37:08Z</dcterms:created>
  <dcterms:modified xsi:type="dcterms:W3CDTF">2020-02-05T08:20:35Z</dcterms:modified>
  <cp:category/>
</cp:coreProperties>
</file>