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81 上下水道課\下水道担当\旧下水道\総務・管理担当\起債関係\起債申請\H31起債申請\20200131〆 公営企業に係る経営比較分析表（平成30年度決算）の分析等について\回答\"/>
    </mc:Choice>
  </mc:AlternateContent>
  <workbookProtection workbookAlgorithmName="SHA-512" workbookHashValue="0VKkhpRjFTTzPpWN+P0zD2MiwElbshCbNj6sBEo6FDBK+Ccm6IxCpKkjxePPrJI2mtbEBRk0fvOWiBYri2fh3w==" workbookSaltValue="5XLI1Z0EtO7D+o31X921s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<sst xmlns="http://schemas.openxmlformats.org/spreadsheetml/2006/main" count="228" uniqueCount="114">
  <si>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</si>
  <si>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</si>
  <si>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</si>
  <si>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</si>
  <si>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</si>
  <si>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</si>
  <si>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</si>
  <si>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</si>
  <si>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</si>
  <si>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</si>
  <si>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</si>
  <si>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</si>
  <si>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</si>
  <si>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</si>
  <si>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</si>
  <si>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</si>
  <si>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</si>
  <si>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</si>
  <si>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</si>
  <si>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</si>
  <si>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</si>
  <si>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</si>
  <si>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</si>
  <si>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</si>
  <si>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</si>
  <si>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</si>
  <si>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</si>
  <si>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</si>
  <si>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</si>
  <si>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</si>
  <si>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</si>
  <si>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</si>
  <si>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</si>
  <si>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</si>
  <si>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</si>
  <si>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</si>
  <si>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</si>
  <si>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</si>
  <si>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</si>
  <si>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</si>
  <si>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</si>
  <si>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</si>
  <si>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</si>
  <si>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</si>
  <si>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</si>
  <si>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</si>
  <si>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</si>
  <si>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</si>
  <si>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</si>
  <si>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</si>
  <si>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</si>
  <si>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</si>
  <si>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</si>
  <si>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</si>
  <si>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</si>
  <si>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</si>
  <si>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</si>
  <si>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</si>
  <si>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</si>
  <si>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</si>
  <si>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</si>
  <si>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</si>
  <si>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</si>
  <si>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</si>
  <si>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</si>
  <si>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</si>
  <si>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</si>
  <si>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</si>
  <si>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</si>
  <si>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</si>
  <si>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</si>
  <si>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</si>
  <si>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</si>
  <si>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</si>
  <si>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</si>
  <si>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</si>
  <si>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</si>
  <si>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</si>
  <si>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</si>
  <si>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</si>
  <si>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</si>
  <si>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</si>
  <si>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</si>
  <si>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</si>
  <si>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</si>
  <si>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</si>
  <si>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</si>
  <si>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</si>
  <si>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</si>
  <si>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</si>
  <si>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</si>
  <si>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</si>
  <si>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</si>
  <si>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</si>
  <si>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</si>
  <si>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</si>
  <si>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</si>
  <si>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</si>
  <si>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</si>
  <si>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</si>
  <si>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</si>
  <si>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</si>
  <si>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</si>
  <si>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</si>
  <si>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</si>
  <si>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</si>
  <si>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</si>
  <si>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</si>
  <si>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</si>
  <si>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</si>
  <si>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</si>
  <si>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特定環境保全公共下水道事業は、平成7年度から行われ、平成14年に整備を完了している。管渠は20km余りが布設済みで、施工から20年経過している管渠、同時期に竣工した処理場、大和浄化センターがある。現在の管渠の状況は良好であるが、処理場の経年劣化を踏まえ、流域下水道への接続を視野に入れ老朽化対策を検討していく必要がある。</t>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</si>
  <si>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見込みも今のところは無いため、経常費用の削減や下水道料金の増額等による経営改善を行う必要がある。また、施設の経年劣化を踏まえ、流域下水道への統合を視野に入れた老朽化対策を検討していく必要がある。</t>
    <phoneticPr fontId="4"/>
  </si>
  <si>
    <t>①収益的収支比率は100％に達しておらず、単年度の収支が赤字であることを示している。例年少しずつ右肩上がりで上がっているが、既に水洗化率、下水道接続率ともに高水準であり、今後大幅に処理区域内人口が増加する要素も今のところ見込めないため、経常費用の削減や下水道料金の増額等による経営改善を行う必要がある。
④企業債残高対事業規模比率は、類似団体と比較すると低い水準を示している。本市の場合は、まだ管渠更新の段階に差し掛かっていないため、投資規模が少なくなっていることが影響している。今後の管渠更新による投資規模の増大を踏まえ、料金水準の見直し等を行っていく必要がある。
⑤経費回収率は、100％を下回っており、料金収益だけでは汚水処理費用を賄えていないことを示している。汚水処理費用の縮減等、経営改善を検討していく必要がある。
⑥汚水処理原価は前年度と横ばい状態で、類似団体とほぼ同等の水準となっている。経常費用の削減による経営改善を検討する必要がある。
⑦施設利用率は、例年30％前後であり、類似団体平均値と比べても低く、これは施設が遊休状態になっている可能性を示すものである。大和浄化センターの耐用年数を踏まえ、流域下水道との接続等を検討する必要がある。
⑧水洗化率は、浄化槽事業とあわせると100％に近い値となっているため、問題はないと考える。</t>
    <rPh sb="375" eb="376">
      <t>ヨコ</t>
    </rPh>
    <rPh sb="378" eb="38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</si>
</sst>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94-4C7F-99FB-37AC78936F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2694-4C7F-99FB-37AC78936F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30.58</c:v>
                </c:pt>
                <c:pt idx="1">
                  <c:v>32.08</c:v>
                </c:pt>
                <c:pt idx="2">
                  <c:v>30.25</c:v>
                </c:pt>
                <c:pt idx="3">
                  <c:v>29.75</c:v>
                </c:pt>
                <c:pt idx="4">
                  <c:v>28.42</c:v>
                </c:pt>
              </c:numCache>
            </c:numRef>
          </c:val>
          <c:extLst>
            <c:ext xmlns:c16="http://schemas.microsoft.com/office/drawing/2014/chart" uri="{C3380CC4-5D6E-409C-BE32-E72D297353CC}">
              <c16:uniqueId val="{00000000-BBF2-4F66-A835-2B7913494F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BBF2-4F66-A835-2B7913494F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96.2</c:v>
                </c:pt>
                <c:pt idx="1">
                  <c:v>96.31</c:v>
                </c:pt>
                <c:pt idx="2">
                  <c:v>96.36</c:v>
                </c:pt>
                <c:pt idx="3">
                  <c:v>96.36</c:v>
                </c:pt>
                <c:pt idx="4">
                  <c:v>96.5</c:v>
                </c:pt>
              </c:numCache>
            </c:numRef>
          </c:val>
          <c:extLst>
            <c:ext xmlns:c16="http://schemas.microsoft.com/office/drawing/2014/chart" uri="{C3380CC4-5D6E-409C-BE32-E72D297353CC}">
              <c16:uniqueId val="{00000000-A637-4C67-B6FE-8BD4A71209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A637-4C67-B6FE-8BD4A71209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c:v>
                </c:pt>
                <c:pt idx="1">
                  <c:v>67.41</c:v>
                </c:pt>
                <c:pt idx="2">
                  <c:v>69.89</c:v>
                </c:pt>
                <c:pt idx="3">
                  <c:v>89.11</c:v>
                </c:pt>
                <c:pt idx="4">
                  <c:v>90.16</c:v>
                </c:pt>
              </c:numCache>
            </c:numRef>
          </c:val>
          <c:extLst>
            <c:ext xmlns:c16="http://schemas.microsoft.com/office/drawing/2014/chart" uri="{C3380CC4-5D6E-409C-BE32-E72D297353CC}">
              <c16:uniqueId val="{00000000-132D-4DFF-90AD-0594B9B5C9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D-4DFF-90AD-0594B9B5C9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F-4D26-B3D6-67260E157A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F-4D26-B3D6-67260E157A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E2-4071-82C1-D8EFDA9137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E2-4071-82C1-D8EFDA9137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B-41A4-9622-07AB07B311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B-41A4-9622-07AB07B311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3D-4337-9575-96F57E4178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3D-4337-9575-96F57E4178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980.8</c:v>
                </c:pt>
                <c:pt idx="1">
                  <c:v>759.51</c:v>
                </c:pt>
                <c:pt idx="2">
                  <c:v>707.13</c:v>
                </c:pt>
                <c:pt idx="3">
                  <c:v>698.43</c:v>
                </c:pt>
                <c:pt idx="4">
                  <c:v>561.11</c:v>
                </c:pt>
              </c:numCache>
            </c:numRef>
          </c:val>
          <c:extLst>
            <c:ext xmlns:c16="http://schemas.microsoft.com/office/drawing/2014/chart" uri="{C3380CC4-5D6E-409C-BE32-E72D297353CC}">
              <c16:uniqueId val="{00000000-C318-497A-9BEC-5ED5A27506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C318-497A-9BEC-5ED5A27506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22.22</c:v>
                </c:pt>
                <c:pt idx="1">
                  <c:v>25.84</c:v>
                </c:pt>
                <c:pt idx="2">
                  <c:v>27.07</c:v>
                </c:pt>
                <c:pt idx="3">
                  <c:v>57.75</c:v>
                </c:pt>
                <c:pt idx="4">
                  <c:v>57.78</c:v>
                </c:pt>
              </c:numCache>
            </c:numRef>
          </c:val>
          <c:extLst>
            <c:ext xmlns:c16="http://schemas.microsoft.com/office/drawing/2014/chart" uri="{C3380CC4-5D6E-409C-BE32-E72D297353CC}">
              <c16:uniqueId val="{00000000-7487-4C19-B650-14CCFB0DC4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7487-4C19-B650-14CCFB0DC4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387.22</c:v>
                </c:pt>
                <c:pt idx="1">
                  <c:v>410.04</c:v>
                </c:pt>
                <c:pt idx="2">
                  <c:v>392.35</c:v>
                </c:pt>
                <c:pt idx="3">
                  <c:v>218.18</c:v>
                </c:pt>
                <c:pt idx="4">
                  <c:v>222.37</c:v>
                </c:pt>
              </c:numCache>
            </c:numRef>
          </c:val>
          <c:extLst>
            <c:ext xmlns:c16="http://schemas.microsoft.com/office/drawing/2014/chart" uri="{C3380CC4-5D6E-409C-BE32-E72D297353CC}">
              <c16:uniqueId val="{00000000-A190-44A9-A749-A7BB9A3B01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A190-44A9-A749-A7BB9A3B01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6" zoomScaleNormal="100" workbookViewId="0">
      <selection activeCell="AP56" sqref="AP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31784</v>
      </c>
      <c r="AM8" s="68"/>
      <c r="AN8" s="68"/>
      <c r="AO8" s="68"/>
      <c r="AP8" s="68"/>
      <c r="AQ8" s="68"/>
      <c r="AR8" s="68"/>
      <c r="AS8" s="68"/>
      <c r="AT8" s="67">
        <f>データ!T6</f>
        <v>264.11</v>
      </c>
      <c r="AU8" s="67"/>
      <c r="AV8" s="67"/>
      <c r="AW8" s="67"/>
      <c r="AX8" s="67"/>
      <c r="AY8" s="67"/>
      <c r="AZ8" s="67"/>
      <c r="BA8" s="67"/>
      <c r="BB8" s="67">
        <f>データ!U6</f>
        <v>120.34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3.25</v>
      </c>
      <c r="Q10" s="67"/>
      <c r="R10" s="67"/>
      <c r="S10" s="67"/>
      <c r="T10" s="67"/>
      <c r="U10" s="67"/>
      <c r="V10" s="67"/>
      <c r="W10" s="67">
        <f>データ!Q6</f>
        <v>100</v>
      </c>
      <c r="X10" s="67"/>
      <c r="Y10" s="67"/>
      <c r="Z10" s="67"/>
      <c r="AA10" s="67"/>
      <c r="AB10" s="67"/>
      <c r="AC10" s="67"/>
      <c r="AD10" s="68">
        <f>データ!R6</f>
        <v>2280</v>
      </c>
      <c r="AE10" s="68"/>
      <c r="AF10" s="68"/>
      <c r="AG10" s="68"/>
      <c r="AH10" s="68"/>
      <c r="AI10" s="68"/>
      <c r="AJ10" s="68"/>
      <c r="AK10" s="2"/>
      <c r="AL10" s="68">
        <f>データ!V6</f>
        <v>1029</v>
      </c>
      <c r="AM10" s="68"/>
      <c r="AN10" s="68"/>
      <c r="AO10" s="68"/>
      <c r="AP10" s="68"/>
      <c r="AQ10" s="68"/>
      <c r="AR10" s="68"/>
      <c r="AS10" s="68"/>
      <c r="AT10" s="67">
        <f>データ!W6</f>
        <v>0.47</v>
      </c>
      <c r="AU10" s="67"/>
      <c r="AV10" s="67"/>
      <c r="AW10" s="67"/>
      <c r="AX10" s="67"/>
      <c r="AY10" s="67"/>
      <c r="AZ10" s="67"/>
      <c r="BA10" s="67"/>
      <c r="BB10" s="67">
        <f>データ!X6</f>
        <v>2189.36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uQn4T/1Cj7ven29NWmf4W/DRPBoDn8ZWb2vIU453hNiqhZmCGr/fEpsUHPApCXGbOoz0/IHj12/gMF73LJg57w==" saltValue="yF84C92nFE5f+CKuPEwV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192139</v>
      </c>
      <c r="D6" s="33">
        <f t="shared" si="3"/>
        <v>47</v>
      </c>
      <c r="E6" s="33">
        <f t="shared" si="3"/>
        <v>17</v>
      </c>
      <c r="F6" s="33">
        <f t="shared" si="3"/>
        <v>4</v>
      </c>
      <c r="G6" s="33">
        <f t="shared" si="3"/>
        <v>0</v>
      </c>
      <c r="H6" s="33" t="str">
        <f t="shared" si="3"/>
        <v>山梨県　甲州市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3.25</v>
      </c>
      <c r="Q6" s="34">
        <f t="shared" si="3"/>
        <v>100</v>
      </c>
      <c r="R6" s="34">
        <f t="shared" si="3"/>
        <v>2280</v>
      </c>
      <c r="S6" s="34">
        <f t="shared" si="3"/>
        <v>31784</v>
      </c>
      <c r="T6" s="34">
        <f t="shared" si="3"/>
        <v>264.11</v>
      </c>
      <c r="U6" s="34">
        <f t="shared" si="3"/>
        <v>120.34</v>
      </c>
      <c r="V6" s="34">
        <f t="shared" si="3"/>
        <v>1029</v>
      </c>
      <c r="W6" s="34">
        <f t="shared" si="3"/>
        <v>0.47</v>
      </c>
      <c r="X6" s="34">
        <f t="shared" si="3"/>
        <v>2189.36</v>
      </c>
      <c r="Y6" s="35">
        <f>IF(Y7="",NA(),Y7)</f>
        <v>67</v>
      </c>
      <c r="Z6" s="35">
        <f t="shared" ref="Z6:AH6" si="4">IF(Z7="",NA(),Z7)</f>
        <v>67.41</v>
      </c>
      <c r="AA6" s="35">
        <f t="shared" si="4"/>
        <v>69.89</v>
      </c>
      <c r="AB6" s="35">
        <f t="shared" si="4"/>
        <v>89.11</v>
      </c>
      <c r="AC6" s="35">
        <f t="shared" si="4"/>
        <v>90.16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980.8</v>
      </c>
      <c r="BG6" s="35">
        <f t="shared" ref="BG6:BO6" si="7">IF(BG7="",NA(),BG7)</f>
        <v>759.51</v>
      </c>
      <c r="BH6" s="35">
        <f t="shared" si="7"/>
        <v>707.13</v>
      </c>
      <c r="BI6" s="35">
        <f t="shared" si="7"/>
        <v>698.43</v>
      </c>
      <c r="BJ6" s="35">
        <f t="shared" si="7"/>
        <v>561.11</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22.22</v>
      </c>
      <c r="BR6" s="35">
        <f t="shared" ref="BR6:BZ6" si="8">IF(BR7="",NA(),BR7)</f>
        <v>25.84</v>
      </c>
      <c r="BS6" s="35">
        <f t="shared" si="8"/>
        <v>27.07</v>
      </c>
      <c r="BT6" s="35">
        <f t="shared" si="8"/>
        <v>57.75</v>
      </c>
      <c r="BU6" s="35">
        <f t="shared" si="8"/>
        <v>57.78</v>
      </c>
      <c r="BV6" s="35">
        <f t="shared" si="8"/>
        <v>50.54</v>
      </c>
      <c r="BW6" s="35">
        <f t="shared" si="8"/>
        <v>49.22</v>
      </c>
      <c r="BX6" s="35">
        <f t="shared" si="8"/>
        <v>69.87</v>
      </c>
      <c r="BY6" s="35">
        <f t="shared" si="8"/>
        <v>74.3</v>
      </c>
      <c r="BZ6" s="35">
        <f t="shared" si="8"/>
        <v>72.260000000000005</v>
      </c>
      <c r="CA6" s="34" t="str">
        <f>IF(CA7="","",IF(CA7="-","【-】","【"&amp;SUBSTITUTE(TEXT(CA7,"#,##0.00"),"-","△")&amp;"】"))</f>
        <v>【74.48】</v>
      </c>
      <c r="CB6" s="35">
        <f>IF(CB7="",NA(),CB7)</f>
        <v>387.22</v>
      </c>
      <c r="CC6" s="35">
        <f t="shared" ref="CC6:CK6" si="9">IF(CC7="",NA(),CC7)</f>
        <v>410.04</v>
      </c>
      <c r="CD6" s="35">
        <f t="shared" si="9"/>
        <v>392.35</v>
      </c>
      <c r="CE6" s="35">
        <f t="shared" si="9"/>
        <v>218.18</v>
      </c>
      <c r="CF6" s="35">
        <f t="shared" si="9"/>
        <v>222.37</v>
      </c>
      <c r="CG6" s="35">
        <f t="shared" si="9"/>
        <v>320.36</v>
      </c>
      <c r="CH6" s="35">
        <f t="shared" si="9"/>
        <v>332.02</v>
      </c>
      <c r="CI6" s="35">
        <f t="shared" si="9"/>
        <v>234.96</v>
      </c>
      <c r="CJ6" s="35">
        <f t="shared" si="9"/>
        <v>221.81</v>
      </c>
      <c r="CK6" s="35">
        <f t="shared" si="9"/>
        <v>230.02</v>
      </c>
      <c r="CL6" s="34" t="str">
        <f>IF(CL7="","",IF(CL7="-","【-】","【"&amp;SUBSTITUTE(TEXT(CL7,"#,##0.00"),"-","△")&amp;"】"))</f>
        <v>【219.46】</v>
      </c>
      <c r="CM6" s="35">
        <f>IF(CM7="",NA(),CM7)</f>
        <v>30.58</v>
      </c>
      <c r="CN6" s="35">
        <f t="shared" ref="CN6:CV6" si="10">IF(CN7="",NA(),CN7)</f>
        <v>32.08</v>
      </c>
      <c r="CO6" s="35">
        <f t="shared" si="10"/>
        <v>30.25</v>
      </c>
      <c r="CP6" s="35">
        <f t="shared" si="10"/>
        <v>29.75</v>
      </c>
      <c r="CQ6" s="35">
        <f t="shared" si="10"/>
        <v>28.42</v>
      </c>
      <c r="CR6" s="35">
        <f t="shared" si="10"/>
        <v>34.74</v>
      </c>
      <c r="CS6" s="35">
        <f t="shared" si="10"/>
        <v>36.65</v>
      </c>
      <c r="CT6" s="35">
        <f t="shared" si="10"/>
        <v>42.9</v>
      </c>
      <c r="CU6" s="35">
        <f t="shared" si="10"/>
        <v>43.36</v>
      </c>
      <c r="CV6" s="35">
        <f t="shared" si="10"/>
        <v>42.56</v>
      </c>
      <c r="CW6" s="34" t="str">
        <f>IF(CW7="","",IF(CW7="-","【-】","【"&amp;SUBSTITUTE(TEXT(CW7,"#,##0.00"),"-","△")&amp;"】"))</f>
        <v>【42.82】</v>
      </c>
      <c r="CX6" s="35">
        <f>IF(CX7="",NA(),CX7)</f>
        <v>96.2</v>
      </c>
      <c r="CY6" s="35">
        <f t="shared" ref="CY6:DG6" si="11">IF(CY7="",NA(),CY7)</f>
        <v>96.31</v>
      </c>
      <c r="CZ6" s="35">
        <f t="shared" si="11"/>
        <v>96.36</v>
      </c>
      <c r="DA6" s="35">
        <f t="shared" si="11"/>
        <v>96.36</v>
      </c>
      <c r="DB6" s="35">
        <f t="shared" si="11"/>
        <v>96.5</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192139</v>
      </c>
      <c r="D7" s="37">
        <v>47</v>
      </c>
      <c r="E7" s="37">
        <v>17</v>
      </c>
      <c r="F7" s="37">
        <v>4</v>
      </c>
      <c r="G7" s="37">
        <v>0</v>
      </c>
      <c r="H7" s="37" t="s">
        <v>98</v>
      </c>
      <c r="I7" s="37" t="s">
        <v>99</v>
      </c>
      <c r="J7" s="37" t="s">
        <v>100</v>
      </c>
      <c r="K7" s="37" t="s">
        <v>101</v>
      </c>
      <c r="L7" s="37" t="s">
        <v>102</v>
      </c>
      <c r="M7" s="37" t="s">
        <v>103</v>
      </c>
      <c r="N7" s="38" t="s">
        <v>104</v>
      </c>
      <c r="O7" s="38" t="s">
        <v>105</v>
      </c>
      <c r="P7" s="38">
        <v>3.25</v>
      </c>
      <c r="Q7" s="38">
        <v>100</v>
      </c>
      <c r="R7" s="38">
        <v>2280</v>
      </c>
      <c r="S7" s="38">
        <v>31784</v>
      </c>
      <c r="T7" s="38">
        <v>264.11</v>
      </c>
      <c r="U7" s="38">
        <v>120.34</v>
      </c>
      <c r="V7" s="38">
        <v>1029</v>
      </c>
      <c r="W7" s="38">
        <v>0.47</v>
      </c>
      <c r="X7" s="38">
        <v>2189.36</v>
      </c>
      <c r="Y7" s="38">
        <v>67</v>
      </c>
      <c r="Z7" s="38">
        <v>67.41</v>
      </c>
      <c r="AA7" s="38">
        <v>69.89</v>
      </c>
      <c r="AB7" s="38">
        <v>89.11</v>
      </c>
      <c r="AC7" s="38">
        <v>90.16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980.8</v>
      </c>
      <c r="BG7" s="38">
        <v>759.51</v>
      </c>
      <c r="BH7" s="38">
        <v>707.13</v>
      </c>
      <c r="BI7" s="38">
        <v>698.43</v>
      </c>
      <c r="BJ7" s="38">
        <v>561.11</v>
      </c>
      <c r="BK7" s="38">
        <v>1671.86</v>
      </c>
      <c r="BL7" s="38">
        <v>1673.47</v>
      </c>
      <c r="BM7" s="38">
        <v>1298.9100000000001</v>
      </c>
      <c r="BN7" s="38">
        <v>1243.71</v>
      </c>
      <c r="BO7" s="38">
        <v>1194.1500000000001</v>
      </c>
      <c r="BP7" s="38">
        <v>1209.4000000000001</v>
      </c>
      <c r="BQ7" s="38">
        <v>22.22</v>
      </c>
      <c r="BR7" s="38">
        <v>25.84</v>
      </c>
      <c r="BS7" s="38">
        <v>27.07</v>
      </c>
      <c r="BT7" s="38">
        <v>57.75</v>
      </c>
      <c r="BU7" s="38">
        <v>57.78</v>
      </c>
      <c r="BV7" s="38">
        <v>50.54</v>
      </c>
      <c r="BW7" s="38">
        <v>49.22</v>
      </c>
      <c r="BX7" s="38">
        <v>69.87</v>
      </c>
      <c r="BY7" s="38">
        <v>74.3</v>
      </c>
      <c r="BZ7" s="38">
        <v>72.260000000000005</v>
      </c>
      <c r="CA7" s="38">
        <v>74.48</v>
      </c>
      <c r="CB7" s="38">
        <v>387.22</v>
      </c>
      <c r="CC7" s="38">
        <v>410.04</v>
      </c>
      <c r="CD7" s="38">
        <v>392.35</v>
      </c>
      <c r="CE7" s="38">
        <v>218.18</v>
      </c>
      <c r="CF7" s="38">
        <v>222.37</v>
      </c>
      <c r="CG7" s="38">
        <v>320.36</v>
      </c>
      <c r="CH7" s="38">
        <v>332.02</v>
      </c>
      <c r="CI7" s="38">
        <v>234.96</v>
      </c>
      <c r="CJ7" s="38">
        <v>221.81</v>
      </c>
      <c r="CK7" s="38">
        <v>230.02</v>
      </c>
      <c r="CL7" s="38">
        <v>219.46</v>
      </c>
      <c r="CM7" s="38">
        <v>30.58</v>
      </c>
      <c r="CN7" s="38">
        <v>32.08</v>
      </c>
      <c r="CO7" s="38">
        <v>30.25</v>
      </c>
      <c r="CP7" s="38">
        <v>29.75</v>
      </c>
      <c r="CQ7" s="38">
        <v>28.42</v>
      </c>
      <c r="CR7" s="38">
        <v>34.74</v>
      </c>
      <c r="CS7" s="38">
        <v>36.65</v>
      </c>
      <c r="CT7" s="38">
        <v>42.9</v>
      </c>
      <c r="CU7" s="38">
        <v>43.36</v>
      </c>
      <c r="CV7" s="38">
        <v>42.56</v>
      </c>
      <c r="CW7" s="38">
        <v>42.82</v>
      </c>
      <c r="CX7" s="38">
        <v>96.2</v>
      </c>
      <c r="CY7" s="38">
        <v>96.31</v>
      </c>
      <c r="CZ7" s="38">
        <v>96.36</v>
      </c>
      <c r="DA7" s="38">
        <v>96.36</v>
      </c>
      <c r="DB7" s="38">
        <v>96.5</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2020-01-30T23:47:17Z</cp:lastPrinted>
  <dcterms:created xsi:type="dcterms:W3CDTF">2019-12-05T05:12:06Z</dcterms:created>
  <dcterms:modified xsi:type="dcterms:W3CDTF">2020-01-30T23:47:30Z</dcterms:modified>
  <cp:category/>
</cp:coreProperties>
</file>