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01\share\file\81 上下水道課\総務担当\水道課§総務leader\c県：市町村課⇔水道課\R1\20200121公営企業に係る経営比較分析表（平成30年度決算）の分析等について\"/>
    </mc:Choice>
  </mc:AlternateContent>
  <workbookProtection workbookAlgorithmName="SHA-512" workbookHashValue="QQzILTOPIiwwPuQGuI+m5T8o/vQ1zXOzv3sz2qvXGl1oP892gsTQZWjKem9Ww73Bi8gLz//AYF6eyehXvWUhHg==" workbookSaltValue="ywC9LbNXnDHLF43huZ4+V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<sst xmlns="http://schemas.openxmlformats.org/spreadsheetml/2006/main" count="220" uniqueCount="108">
  <si>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</si>
  <si>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</si>
  <si>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</si>
  <si>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</si>
  <si>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</si>
  <si>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</si>
  <si>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</si>
  <si>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</si>
  <si>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</si>
  <si>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</si>
  <si>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</si>
  <si>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</si>
  <si>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</si>
  <si>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</si>
  <si>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</si>
  <si>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</si>
  <si>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</si>
  <si>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</si>
  <si>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</si>
  <si>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</si>
  <si>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</si>
  <si>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</si>
  <si>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</si>
  <si>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</si>
  <si>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</si>
  <si>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</si>
  <si>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</si>
  <si>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</si>
  <si>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</si>
  <si>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</si>
  <si>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</si>
  <si>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</si>
  <si>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</si>
  <si>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</si>
  <si>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</si>
  <si>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</si>
  <si>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</si>
  <si>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</si>
  <si>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</si>
  <si>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</si>
  <si>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</si>
  <si>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</si>
  <si>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</si>
  <si>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</si>
  <si>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</si>
  <si>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</si>
  <si>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</si>
  <si>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</si>
  <si>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</si>
  <si>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</si>
  <si>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</si>
  <si>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</si>
  <si>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</si>
  <si>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</si>
  <si>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</si>
  <si>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</si>
  <si>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</si>
  <si>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</si>
  <si>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</si>
  <si>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</si>
  <si>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</si>
  <si>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</si>
  <si>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</si>
  <si>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</si>
  <si>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</si>
  <si>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</si>
  <si>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</si>
  <si>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</si>
  <si>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</si>
  <si>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</si>
  <si>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</si>
  <si>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</si>
  <si>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</si>
  <si>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</si>
  <si>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</si>
  <si>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</si>
  <si>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</si>
  <si>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</si>
  <si>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</si>
  <si>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</si>
  <si>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</si>
  <si>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</si>
  <si>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</si>
  <si>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</si>
  <si>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</si>
  <si>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</si>
  <si>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</si>
  <si>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</si>
  <si>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</si>
  <si>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</si>
  <si>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</si>
  <si>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</si>
  <si>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</si>
  <si>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甲州市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</si>
  <si>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</si>
  <si>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</si>
  <si>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</si>
  <si>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</si>
  <si>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</si>
  <si>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</si>
  <si>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</si>
  <si>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</si>
  <si>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</si>
  <si>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</si>
  <si>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</si>
  <si>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本市の上水道事業の経営状況は、人口減少や節水機器の普及などの影響により給水収益の減少が予想される。
　また、来年度から簡易水道事業と統合した場合、尚一層の経営努力と費用対効果の高い事業推進が必要になる。
このような状況の中、水道ビジョン・経営戦略を策定するにあたって、水道審議会を開催し、水道事業の運営に関する議論を深めている。当審議会での意見を踏まえ、安全・持続・強靭の３つの基本理念を掲げ、中期的の更新需要や財政見通しに基づく投資規模等の適正化を図るとともに、計画的な施設更新・資金確保を検討する。
　さらに、給水収益の減少は避けられない中で、広域連携についての検討会にも参加し、他事業者と情報共有を継続的に図っていく。インフラの分散化による非効率な給水サービスが続いていくものと考えることから、より効率的な水道事業を目指した水道施設の集約化を考えていく必要がある。</t>
    <rPh sb="23" eb="25">
      <t>キキ</t>
    </rPh>
    <rPh sb="26" eb="28">
      <t>フキュウ</t>
    </rPh>
    <phoneticPr fontId="4"/>
  </si>
  <si>
    <t>〇経常損益(経常収支比率)
類似団体と比較して高い水準となっている。100％を超え健全経営となっており、費用に見合った収益が確保されている。
〇累積欠損（累積欠損金比率）
平成26年度で解消しており中期的にも欠損金は生じない見通しである。
〇支払能力（流動比率）
今年度は減少しているが、毎年類似団体の平均値を上回り、現段階における当市水道事業運営資金は確保できている。
〇債務残高（企業債残高対給水収益比率）
平均値を下回っており、料金収入に対し企業債残高が少ないことを示している。今後の健全経営を中長期で行なっていけると考えられる。
〇料金水準の適切性（料金回収率）
平成26年度以後100％を上回っており適切な料金収入が確保されている。
〇費用の効率性（給水原価）
類似団体と比較して経費を低く抑えている状況であるが、今後施設の老朽化に伴う維持管理費の増加により、更なる経費削減等に取り組む必要がある。
〇施設の効率性（施設利用率）
有効性の低い原因は、人口減少及び節水志向により配水量が減少している事が原因と考える。今後は施設のダウンサイジング等の検討を行う必要がある。
〇供給した配水量の効率性（有収率）
類似団体と比較して低く、非効率な施設稼働があることを示している。原因としては、施設・管路の老朽化が進んでいることが考えられる。漏水等が発生することにより、生産された水が有収されないケースが多いため非効率になっているので、早急に調査等を行い有収率の改善や施設の必要最小限の改良・更新を実施し有収水量を高める必要がある。</t>
    <rPh sb="6" eb="8">
      <t>ケイジョウ</t>
    </rPh>
    <rPh sb="8" eb="10">
      <t>シュウシ</t>
    </rPh>
    <rPh sb="10" eb="12">
      <t>ヒリツ</t>
    </rPh>
    <rPh sb="77" eb="79">
      <t>ルイセキ</t>
    </rPh>
    <rPh sb="79" eb="81">
      <t>ケッソン</t>
    </rPh>
    <rPh sb="81" eb="82">
      <t>キン</t>
    </rPh>
    <rPh sb="82" eb="84">
      <t>ヒリツ</t>
    </rPh>
    <rPh sb="126" eb="128">
      <t>リュウドウ</t>
    </rPh>
    <rPh sb="128" eb="130">
      <t>ヒリツ</t>
    </rPh>
    <rPh sb="192" eb="194">
      <t>キギョウ</t>
    </rPh>
    <rPh sb="194" eb="195">
      <t>サイ</t>
    </rPh>
    <rPh sb="195" eb="197">
      <t>ザンダカ</t>
    </rPh>
    <rPh sb="197" eb="198">
      <t>タイ</t>
    </rPh>
    <rPh sb="198" eb="200">
      <t>キュウスイ</t>
    </rPh>
    <rPh sb="200" eb="202">
      <t>シュウエキ</t>
    </rPh>
    <rPh sb="202" eb="204">
      <t>ヒリツ</t>
    </rPh>
    <rPh sb="279" eb="281">
      <t>リョウキン</t>
    </rPh>
    <rPh sb="281" eb="283">
      <t>カイシュウ</t>
    </rPh>
    <rPh sb="283" eb="284">
      <t>リツ</t>
    </rPh>
    <rPh sb="330" eb="332">
      <t>キュウスイ</t>
    </rPh>
    <rPh sb="332" eb="334">
      <t>ゲンカ</t>
    </rPh>
    <rPh sb="413" eb="415">
      <t>シセツ</t>
    </rPh>
    <rPh sb="415" eb="417">
      <t>リヨウ</t>
    </rPh>
    <rPh sb="417" eb="418">
      <t>リツ</t>
    </rPh>
    <rPh sb="503" eb="504">
      <t>ユウ</t>
    </rPh>
    <rPh sb="504" eb="505">
      <t>シュウ</t>
    </rPh>
    <rPh sb="505" eb="506">
      <t>リツ</t>
    </rPh>
    <phoneticPr fontId="4"/>
  </si>
  <si>
    <t xml:space="preserve"> 管路更新につきましては、漏水が頻繁に発生している管路を重点路線として計画的に更新を進めている。
　また、供給施設の老朽化が進む中、耐震化計画を進めるなかで、耐震診断、補修、改修工事に多大な費用が必要となることから財政面で課題となっている。　
　今後の人口減少なども考慮しながら、水道料金回収率を上げながら財源を確保し、効率的に投資を行っていく。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</si>
</sst>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1.8</c:v>
                </c:pt>
                <c:pt idx="1">
                  <c:v>0.4</c:v>
                </c:pt>
                <c:pt idx="2">
                  <c:v>1.82</c:v>
                </c:pt>
                <c:pt idx="3">
                  <c:v>1.33</c:v>
                </c:pt>
                <c:pt idx="4">
                  <c:v>1.46</c:v>
                </c:pt>
              </c:numCache>
            </c:numRef>
          </c:val>
          <c:extLst>
            <c:ext xmlns:c16="http://schemas.microsoft.com/office/drawing/2014/chart" uri="{C3380CC4-5D6E-409C-BE32-E72D297353CC}">
              <c16:uniqueId val="{00000000-9FFF-416F-BEC8-18928729FA1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9FFF-416F-BEC8-18928729FA1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52.93</c:v>
                </c:pt>
                <c:pt idx="1">
                  <c:v>53.22</c:v>
                </c:pt>
                <c:pt idx="2">
                  <c:v>54.05</c:v>
                </c:pt>
                <c:pt idx="3">
                  <c:v>52.79</c:v>
                </c:pt>
                <c:pt idx="4">
                  <c:v>50.53</c:v>
                </c:pt>
              </c:numCache>
            </c:numRef>
          </c:val>
          <c:extLst>
            <c:ext xmlns:c16="http://schemas.microsoft.com/office/drawing/2014/chart" uri="{C3380CC4-5D6E-409C-BE32-E72D297353CC}">
              <c16:uniqueId val="{00000000-16B5-4991-BFBB-24DD394C52F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16B5-4991-BFBB-24DD394C52F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75.12</c:v>
                </c:pt>
                <c:pt idx="1">
                  <c:v>74.41</c:v>
                </c:pt>
                <c:pt idx="2">
                  <c:v>72.02</c:v>
                </c:pt>
                <c:pt idx="3">
                  <c:v>74.12</c:v>
                </c:pt>
                <c:pt idx="4">
                  <c:v>74.63</c:v>
                </c:pt>
              </c:numCache>
            </c:numRef>
          </c:val>
          <c:extLst>
            <c:ext xmlns:c16="http://schemas.microsoft.com/office/drawing/2014/chart" uri="{C3380CC4-5D6E-409C-BE32-E72D297353CC}">
              <c16:uniqueId val="{00000000-E264-4F06-BE10-D2ED90FABC7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E264-4F06-BE10-D2ED90FABC7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114.64</c:v>
                </c:pt>
                <c:pt idx="1">
                  <c:v>115.82</c:v>
                </c:pt>
                <c:pt idx="2">
                  <c:v>110.3</c:v>
                </c:pt>
                <c:pt idx="3">
                  <c:v>110.45</c:v>
                </c:pt>
                <c:pt idx="4">
                  <c:v>111.45</c:v>
                </c:pt>
              </c:numCache>
            </c:numRef>
          </c:val>
          <c:extLst>
            <c:ext xmlns:c16="http://schemas.microsoft.com/office/drawing/2014/chart" uri="{C3380CC4-5D6E-409C-BE32-E72D297353CC}">
              <c16:uniqueId val="{00000000-3D44-4D17-B89C-EE31906309E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3D44-4D17-B89C-EE31906309E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41.04</c:v>
                </c:pt>
                <c:pt idx="1">
                  <c:v>42.82</c:v>
                </c:pt>
                <c:pt idx="2">
                  <c:v>43.89</c:v>
                </c:pt>
                <c:pt idx="3">
                  <c:v>44.68</c:v>
                </c:pt>
                <c:pt idx="4">
                  <c:v>45.85</c:v>
                </c:pt>
              </c:numCache>
            </c:numRef>
          </c:val>
          <c:extLst>
            <c:ext xmlns:c16="http://schemas.microsoft.com/office/drawing/2014/chart" uri="{C3380CC4-5D6E-409C-BE32-E72D297353CC}">
              <c16:uniqueId val="{00000000-81C4-4480-B7FE-EC7EE961867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81C4-4480-B7FE-EC7EE961867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21.01</c:v>
                </c:pt>
                <c:pt idx="1">
                  <c:v>22.79</c:v>
                </c:pt>
                <c:pt idx="2">
                  <c:v>25.38</c:v>
                </c:pt>
                <c:pt idx="3">
                  <c:v>25.78</c:v>
                </c:pt>
                <c:pt idx="4">
                  <c:v>26.34</c:v>
                </c:pt>
              </c:numCache>
            </c:numRef>
          </c:val>
          <c:extLst>
            <c:ext xmlns:c16="http://schemas.microsoft.com/office/drawing/2014/chart" uri="{C3380CC4-5D6E-409C-BE32-E72D297353CC}">
              <c16:uniqueId val="{00000000-3294-4CDB-8FBC-2F88D1AE60A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3294-4CDB-8FBC-2F88D1AE60A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57-4054-AB3F-9FB14B6A780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A957-4054-AB3F-9FB14B6A780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937.19</c:v>
                </c:pt>
                <c:pt idx="1">
                  <c:v>1105.97</c:v>
                </c:pt>
                <c:pt idx="2">
                  <c:v>1102.55</c:v>
                </c:pt>
                <c:pt idx="3">
                  <c:v>830.84</c:v>
                </c:pt>
                <c:pt idx="4">
                  <c:v>670.39</c:v>
                </c:pt>
              </c:numCache>
            </c:numRef>
          </c:val>
          <c:extLst>
            <c:ext xmlns:c16="http://schemas.microsoft.com/office/drawing/2014/chart" uri="{C3380CC4-5D6E-409C-BE32-E72D297353CC}">
              <c16:uniqueId val="{00000000-1146-47EA-91F2-60822BFB73C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1146-47EA-91F2-60822BFB73C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313.14</c:v>
                </c:pt>
                <c:pt idx="1">
                  <c:v>302.58</c:v>
                </c:pt>
                <c:pt idx="2">
                  <c:v>292.02</c:v>
                </c:pt>
                <c:pt idx="3">
                  <c:v>269.94</c:v>
                </c:pt>
                <c:pt idx="4">
                  <c:v>259.2</c:v>
                </c:pt>
              </c:numCache>
            </c:numRef>
          </c:val>
          <c:extLst>
            <c:ext xmlns:c16="http://schemas.microsoft.com/office/drawing/2014/chart" uri="{C3380CC4-5D6E-409C-BE32-E72D297353CC}">
              <c16:uniqueId val="{00000000-614F-482C-B9D4-FC225A9625B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614F-482C-B9D4-FC225A9625B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110.01</c:v>
                </c:pt>
                <c:pt idx="1">
                  <c:v>111.49</c:v>
                </c:pt>
                <c:pt idx="2">
                  <c:v>104.35</c:v>
                </c:pt>
                <c:pt idx="3">
                  <c:v>103.79</c:v>
                </c:pt>
                <c:pt idx="4">
                  <c:v>106.84</c:v>
                </c:pt>
              </c:numCache>
            </c:numRef>
          </c:val>
          <c:extLst>
            <c:ext xmlns:c16="http://schemas.microsoft.com/office/drawing/2014/chart" uri="{C3380CC4-5D6E-409C-BE32-E72D297353CC}">
              <c16:uniqueId val="{00000000-985B-49C3-B242-4268E03797A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985B-49C3-B242-4268E03797A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159.49</c:v>
                </c:pt>
                <c:pt idx="1">
                  <c:v>156.72999999999999</c:v>
                </c:pt>
                <c:pt idx="2">
                  <c:v>166.55</c:v>
                </c:pt>
                <c:pt idx="3">
                  <c:v>168.44</c:v>
                </c:pt>
                <c:pt idx="4">
                  <c:v>164.3</c:v>
                </c:pt>
              </c:numCache>
            </c:numRef>
          </c:val>
          <c:extLst>
            <c:ext xmlns:c16="http://schemas.microsoft.com/office/drawing/2014/chart" uri="{C3380CC4-5D6E-409C-BE32-E72D297353CC}">
              <c16:uniqueId val="{00000000-0663-4CFD-9477-E64DDA07776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0663-4CFD-9477-E64DDA07776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P22" zoomScale="82" zoomScaleNormal="82"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山梨県　甲州市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A6</v>
      </c>
      <c r="X8" s="85"/>
      <c r="Y8" s="85"/>
      <c r="Z8" s="85"/>
      <c r="AA8" s="85"/>
      <c r="AB8" s="85"/>
      <c r="AC8" s="85"/>
      <c r="AD8" s="85" t="str">
        <f>データ!$M$6</f>
        <v>非設置</v>
      </c>
      <c r="AE8" s="85"/>
      <c r="AF8" s="85"/>
      <c r="AG8" s="85"/>
      <c r="AH8" s="85"/>
      <c r="AI8" s="85"/>
      <c r="AJ8" s="85"/>
      <c r="AK8" s="4"/>
      <c r="AL8" s="73">
        <f>データ!$R$6</f>
        <v>31784</v>
      </c>
      <c r="AM8" s="73"/>
      <c r="AN8" s="73"/>
      <c r="AO8" s="73"/>
      <c r="AP8" s="73"/>
      <c r="AQ8" s="73"/>
      <c r="AR8" s="73"/>
      <c r="AS8" s="73"/>
      <c r="AT8" s="69">
        <f>データ!$S$6</f>
        <v>264.11</v>
      </c>
      <c r="AU8" s="70"/>
      <c r="AV8" s="70"/>
      <c r="AW8" s="70"/>
      <c r="AX8" s="70"/>
      <c r="AY8" s="70"/>
      <c r="AZ8" s="70"/>
      <c r="BA8" s="70"/>
      <c r="BB8" s="72">
        <f>データ!$T$6</f>
        <v>120.34</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76.39</v>
      </c>
      <c r="J10" s="70"/>
      <c r="K10" s="70"/>
      <c r="L10" s="70"/>
      <c r="M10" s="70"/>
      <c r="N10" s="70"/>
      <c r="O10" s="71"/>
      <c r="P10" s="72">
        <f>データ!$P$6</f>
        <v>59.09</v>
      </c>
      <c r="Q10" s="72"/>
      <c r="R10" s="72"/>
      <c r="S10" s="72"/>
      <c r="T10" s="72"/>
      <c r="U10" s="72"/>
      <c r="V10" s="72"/>
      <c r="W10" s="73">
        <f>データ!$Q$6</f>
        <v>3016</v>
      </c>
      <c r="X10" s="73"/>
      <c r="Y10" s="73"/>
      <c r="Z10" s="73"/>
      <c r="AA10" s="73"/>
      <c r="AB10" s="73"/>
      <c r="AC10" s="73"/>
      <c r="AD10" s="2"/>
      <c r="AE10" s="2"/>
      <c r="AF10" s="2"/>
      <c r="AG10" s="2"/>
      <c r="AH10" s="4"/>
      <c r="AI10" s="4"/>
      <c r="AJ10" s="4"/>
      <c r="AK10" s="4"/>
      <c r="AL10" s="73">
        <f>データ!$U$6</f>
        <v>18672</v>
      </c>
      <c r="AM10" s="73"/>
      <c r="AN10" s="73"/>
      <c r="AO10" s="73"/>
      <c r="AP10" s="73"/>
      <c r="AQ10" s="73"/>
      <c r="AR10" s="73"/>
      <c r="AS10" s="73"/>
      <c r="AT10" s="69">
        <f>データ!$V$6</f>
        <v>14.86</v>
      </c>
      <c r="AU10" s="70"/>
      <c r="AV10" s="70"/>
      <c r="AW10" s="70"/>
      <c r="AX10" s="70"/>
      <c r="AY10" s="70"/>
      <c r="AZ10" s="70"/>
      <c r="BA10" s="70"/>
      <c r="BB10" s="72">
        <f>データ!$W$6</f>
        <v>1256.53</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106</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107</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nVTVPD0N/UdyFrLo3heGUkYxJrYlqNBuusgrLHV+jO9j9GEjCUZQ1Ck+kT7vevPD804zvS2Xs8jwpV3KLoBC5w==" saltValue="OmuKvQCIXiaEGaFAOgiNK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192139</v>
      </c>
      <c r="D6" s="34">
        <f t="shared" si="3"/>
        <v>46</v>
      </c>
      <c r="E6" s="34">
        <f t="shared" si="3"/>
        <v>1</v>
      </c>
      <c r="F6" s="34">
        <f t="shared" si="3"/>
        <v>0</v>
      </c>
      <c r="G6" s="34">
        <f t="shared" si="3"/>
        <v>1</v>
      </c>
      <c r="H6" s="34" t="str">
        <f t="shared" si="3"/>
        <v>山梨県　甲州市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76.39</v>
      </c>
      <c r="P6" s="35">
        <f t="shared" si="3"/>
        <v>59.09</v>
      </c>
      <c r="Q6" s="35">
        <f t="shared" si="3"/>
        <v>3016</v>
      </c>
      <c r="R6" s="35">
        <f t="shared" si="3"/>
        <v>31784</v>
      </c>
      <c r="S6" s="35">
        <f t="shared" si="3"/>
        <v>264.11</v>
      </c>
      <c r="T6" s="35">
        <f t="shared" si="3"/>
        <v>120.34</v>
      </c>
      <c r="U6" s="35">
        <f t="shared" si="3"/>
        <v>18672</v>
      </c>
      <c r="V6" s="35">
        <f t="shared" si="3"/>
        <v>14.86</v>
      </c>
      <c r="W6" s="35">
        <f t="shared" si="3"/>
        <v>1256.53</v>
      </c>
      <c r="X6" s="36">
        <f>IF(X7="",NA(),X7)</f>
        <v>114.64</v>
      </c>
      <c r="Y6" s="36">
        <f t="shared" ref="Y6:AG6" si="4">IF(Y7="",NA(),Y7)</f>
        <v>115.82</v>
      </c>
      <c r="Z6" s="36">
        <f t="shared" si="4"/>
        <v>110.3</v>
      </c>
      <c r="AA6" s="36">
        <f t="shared" si="4"/>
        <v>110.45</v>
      </c>
      <c r="AB6" s="36">
        <f t="shared" si="4"/>
        <v>111.45</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937.19</v>
      </c>
      <c r="AU6" s="36">
        <f t="shared" ref="AU6:BC6" si="6">IF(AU7="",NA(),AU7)</f>
        <v>1105.97</v>
      </c>
      <c r="AV6" s="36">
        <f t="shared" si="6"/>
        <v>1102.55</v>
      </c>
      <c r="AW6" s="36">
        <f t="shared" si="6"/>
        <v>830.84</v>
      </c>
      <c r="AX6" s="36">
        <f t="shared" si="6"/>
        <v>670.39</v>
      </c>
      <c r="AY6" s="36">
        <f t="shared" si="6"/>
        <v>381.53</v>
      </c>
      <c r="AZ6" s="36">
        <f t="shared" si="6"/>
        <v>391.54</v>
      </c>
      <c r="BA6" s="36">
        <f t="shared" si="6"/>
        <v>384.34</v>
      </c>
      <c r="BB6" s="36">
        <f t="shared" si="6"/>
        <v>359.47</v>
      </c>
      <c r="BC6" s="36">
        <f t="shared" si="6"/>
        <v>369.69</v>
      </c>
      <c r="BD6" s="35" t="str">
        <f>IF(BD7="","",IF(BD7="-","【-】","【"&amp;SUBSTITUTE(TEXT(BD7,"#,##0.00"),"-","△")&amp;"】"))</f>
        <v>【261.93】</v>
      </c>
      <c r="BE6" s="36">
        <f>IF(BE7="",NA(),BE7)</f>
        <v>313.14</v>
      </c>
      <c r="BF6" s="36">
        <f t="shared" ref="BF6:BN6" si="7">IF(BF7="",NA(),BF7)</f>
        <v>302.58</v>
      </c>
      <c r="BG6" s="36">
        <f t="shared" si="7"/>
        <v>292.02</v>
      </c>
      <c r="BH6" s="36">
        <f t="shared" si="7"/>
        <v>269.94</v>
      </c>
      <c r="BI6" s="36">
        <f t="shared" si="7"/>
        <v>259.2</v>
      </c>
      <c r="BJ6" s="36">
        <f t="shared" si="7"/>
        <v>393.27</v>
      </c>
      <c r="BK6" s="36">
        <f t="shared" si="7"/>
        <v>386.97</v>
      </c>
      <c r="BL6" s="36">
        <f t="shared" si="7"/>
        <v>380.58</v>
      </c>
      <c r="BM6" s="36">
        <f t="shared" si="7"/>
        <v>401.79</v>
      </c>
      <c r="BN6" s="36">
        <f t="shared" si="7"/>
        <v>402.99</v>
      </c>
      <c r="BO6" s="35" t="str">
        <f>IF(BO7="","",IF(BO7="-","【-】","【"&amp;SUBSTITUTE(TEXT(BO7,"#,##0.00"),"-","△")&amp;"】"))</f>
        <v>【270.46】</v>
      </c>
      <c r="BP6" s="36">
        <f>IF(BP7="",NA(),BP7)</f>
        <v>110.01</v>
      </c>
      <c r="BQ6" s="36">
        <f t="shared" ref="BQ6:BY6" si="8">IF(BQ7="",NA(),BQ7)</f>
        <v>111.49</v>
      </c>
      <c r="BR6" s="36">
        <f t="shared" si="8"/>
        <v>104.35</v>
      </c>
      <c r="BS6" s="36">
        <f t="shared" si="8"/>
        <v>103.79</v>
      </c>
      <c r="BT6" s="36">
        <f t="shared" si="8"/>
        <v>106.84</v>
      </c>
      <c r="BU6" s="36">
        <f t="shared" si="8"/>
        <v>100.47</v>
      </c>
      <c r="BV6" s="36">
        <f t="shared" si="8"/>
        <v>101.72</v>
      </c>
      <c r="BW6" s="36">
        <f t="shared" si="8"/>
        <v>102.38</v>
      </c>
      <c r="BX6" s="36">
        <f t="shared" si="8"/>
        <v>100.12</v>
      </c>
      <c r="BY6" s="36">
        <f t="shared" si="8"/>
        <v>98.66</v>
      </c>
      <c r="BZ6" s="35" t="str">
        <f>IF(BZ7="","",IF(BZ7="-","【-】","【"&amp;SUBSTITUTE(TEXT(BZ7,"#,##0.00"),"-","△")&amp;"】"))</f>
        <v>【103.91】</v>
      </c>
      <c r="CA6" s="36">
        <f>IF(CA7="",NA(),CA7)</f>
        <v>159.49</v>
      </c>
      <c r="CB6" s="36">
        <f t="shared" ref="CB6:CJ6" si="9">IF(CB7="",NA(),CB7)</f>
        <v>156.72999999999999</v>
      </c>
      <c r="CC6" s="36">
        <f t="shared" si="9"/>
        <v>166.55</v>
      </c>
      <c r="CD6" s="36">
        <f t="shared" si="9"/>
        <v>168.44</v>
      </c>
      <c r="CE6" s="36">
        <f t="shared" si="9"/>
        <v>164.3</v>
      </c>
      <c r="CF6" s="36">
        <f t="shared" si="9"/>
        <v>169.82</v>
      </c>
      <c r="CG6" s="36">
        <f t="shared" si="9"/>
        <v>168.2</v>
      </c>
      <c r="CH6" s="36">
        <f t="shared" si="9"/>
        <v>168.67</v>
      </c>
      <c r="CI6" s="36">
        <f t="shared" si="9"/>
        <v>174.97</v>
      </c>
      <c r="CJ6" s="36">
        <f t="shared" si="9"/>
        <v>178.59</v>
      </c>
      <c r="CK6" s="35" t="str">
        <f>IF(CK7="","",IF(CK7="-","【-】","【"&amp;SUBSTITUTE(TEXT(CK7,"#,##0.00"),"-","△")&amp;"】"))</f>
        <v>【167.11】</v>
      </c>
      <c r="CL6" s="36">
        <f>IF(CL7="",NA(),CL7)</f>
        <v>52.93</v>
      </c>
      <c r="CM6" s="36">
        <f t="shared" ref="CM6:CU6" si="10">IF(CM7="",NA(),CM7)</f>
        <v>53.22</v>
      </c>
      <c r="CN6" s="36">
        <f t="shared" si="10"/>
        <v>54.05</v>
      </c>
      <c r="CO6" s="36">
        <f t="shared" si="10"/>
        <v>52.79</v>
      </c>
      <c r="CP6" s="36">
        <f t="shared" si="10"/>
        <v>50.53</v>
      </c>
      <c r="CQ6" s="36">
        <f t="shared" si="10"/>
        <v>55.13</v>
      </c>
      <c r="CR6" s="36">
        <f t="shared" si="10"/>
        <v>54.77</v>
      </c>
      <c r="CS6" s="36">
        <f t="shared" si="10"/>
        <v>54.92</v>
      </c>
      <c r="CT6" s="36">
        <f t="shared" si="10"/>
        <v>55.63</v>
      </c>
      <c r="CU6" s="36">
        <f t="shared" si="10"/>
        <v>55.03</v>
      </c>
      <c r="CV6" s="35" t="str">
        <f>IF(CV7="","",IF(CV7="-","【-】","【"&amp;SUBSTITUTE(TEXT(CV7,"#,##0.00"),"-","△")&amp;"】"))</f>
        <v>【60.27】</v>
      </c>
      <c r="CW6" s="36">
        <f>IF(CW7="",NA(),CW7)</f>
        <v>75.12</v>
      </c>
      <c r="CX6" s="36">
        <f t="shared" ref="CX6:DF6" si="11">IF(CX7="",NA(),CX7)</f>
        <v>74.41</v>
      </c>
      <c r="CY6" s="36">
        <f t="shared" si="11"/>
        <v>72.02</v>
      </c>
      <c r="CZ6" s="36">
        <f t="shared" si="11"/>
        <v>74.12</v>
      </c>
      <c r="DA6" s="36">
        <f t="shared" si="11"/>
        <v>74.63</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41.04</v>
      </c>
      <c r="DI6" s="36">
        <f t="shared" ref="DI6:DQ6" si="12">IF(DI7="",NA(),DI7)</f>
        <v>42.82</v>
      </c>
      <c r="DJ6" s="36">
        <f t="shared" si="12"/>
        <v>43.89</v>
      </c>
      <c r="DK6" s="36">
        <f t="shared" si="12"/>
        <v>44.68</v>
      </c>
      <c r="DL6" s="36">
        <f t="shared" si="12"/>
        <v>45.85</v>
      </c>
      <c r="DM6" s="36">
        <f t="shared" si="12"/>
        <v>46.66</v>
      </c>
      <c r="DN6" s="36">
        <f t="shared" si="12"/>
        <v>47.46</v>
      </c>
      <c r="DO6" s="36">
        <f t="shared" si="12"/>
        <v>48.49</v>
      </c>
      <c r="DP6" s="36">
        <f t="shared" si="12"/>
        <v>48.05</v>
      </c>
      <c r="DQ6" s="36">
        <f t="shared" si="12"/>
        <v>48.87</v>
      </c>
      <c r="DR6" s="35" t="str">
        <f>IF(DR7="","",IF(DR7="-","【-】","【"&amp;SUBSTITUTE(TEXT(DR7,"#,##0.00"),"-","△")&amp;"】"))</f>
        <v>【48.85】</v>
      </c>
      <c r="DS6" s="36">
        <f>IF(DS7="",NA(),DS7)</f>
        <v>21.01</v>
      </c>
      <c r="DT6" s="36">
        <f t="shared" ref="DT6:EB6" si="13">IF(DT7="",NA(),DT7)</f>
        <v>22.79</v>
      </c>
      <c r="DU6" s="36">
        <f t="shared" si="13"/>
        <v>25.38</v>
      </c>
      <c r="DV6" s="36">
        <f t="shared" si="13"/>
        <v>25.78</v>
      </c>
      <c r="DW6" s="36">
        <f t="shared" si="13"/>
        <v>26.34</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1.8</v>
      </c>
      <c r="EE6" s="36">
        <f t="shared" ref="EE6:EM6" si="14">IF(EE7="",NA(),EE7)</f>
        <v>0.4</v>
      </c>
      <c r="EF6" s="36">
        <f t="shared" si="14"/>
        <v>1.82</v>
      </c>
      <c r="EG6" s="36">
        <f t="shared" si="14"/>
        <v>1.33</v>
      </c>
      <c r="EH6" s="36">
        <f t="shared" si="14"/>
        <v>1.46</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192139</v>
      </c>
      <c r="D7" s="38">
        <v>46</v>
      </c>
      <c r="E7" s="38">
        <v>1</v>
      </c>
      <c r="F7" s="38">
        <v>0</v>
      </c>
      <c r="G7" s="38">
        <v>1</v>
      </c>
      <c r="H7" s="38" t="s">
        <v>93</v>
      </c>
      <c r="I7" s="38" t="s">
        <v>94</v>
      </c>
      <c r="J7" s="38" t="s">
        <v>95</v>
      </c>
      <c r="K7" s="38" t="s">
        <v>96</v>
      </c>
      <c r="L7" s="38" t="s">
        <v>97</v>
      </c>
      <c r="M7" s="38" t="s">
        <v>98</v>
      </c>
      <c r="N7" s="39" t="s">
        <v>99</v>
      </c>
      <c r="O7" s="39">
        <v>76.39</v>
      </c>
      <c r="P7" s="39">
        <v>59.09</v>
      </c>
      <c r="Q7" s="39">
        <v>3016</v>
      </c>
      <c r="R7" s="39">
        <v>31784</v>
      </c>
      <c r="S7" s="39">
        <v>264.11</v>
      </c>
      <c r="T7" s="39">
        <v>120.34</v>
      </c>
      <c r="U7" s="39">
        <v>18672</v>
      </c>
      <c r="V7" s="39">
        <v>14.86</v>
      </c>
      <c r="W7" s="39">
        <v>1256.53</v>
      </c>
      <c r="X7" s="39">
        <v>114.64</v>
      </c>
      <c r="Y7" s="39">
        <v>115.82</v>
      </c>
      <c r="Z7" s="39">
        <v>110.3</v>
      </c>
      <c r="AA7" s="39">
        <v>110.45</v>
      </c>
      <c r="AB7" s="39">
        <v>111.45</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937.19</v>
      </c>
      <c r="AU7" s="39">
        <v>1105.97</v>
      </c>
      <c r="AV7" s="39">
        <v>1102.55</v>
      </c>
      <c r="AW7" s="39">
        <v>830.84</v>
      </c>
      <c r="AX7" s="39">
        <v>670.39</v>
      </c>
      <c r="AY7" s="39">
        <v>381.53</v>
      </c>
      <c r="AZ7" s="39">
        <v>391.54</v>
      </c>
      <c r="BA7" s="39">
        <v>384.34</v>
      </c>
      <c r="BB7" s="39">
        <v>359.47</v>
      </c>
      <c r="BC7" s="39">
        <v>369.69</v>
      </c>
      <c r="BD7" s="39">
        <v>261.93</v>
      </c>
      <c r="BE7" s="39">
        <v>313.14</v>
      </c>
      <c r="BF7" s="39">
        <v>302.58</v>
      </c>
      <c r="BG7" s="39">
        <v>292.02</v>
      </c>
      <c r="BH7" s="39">
        <v>269.94</v>
      </c>
      <c r="BI7" s="39">
        <v>259.2</v>
      </c>
      <c r="BJ7" s="39">
        <v>393.27</v>
      </c>
      <c r="BK7" s="39">
        <v>386.97</v>
      </c>
      <c r="BL7" s="39">
        <v>380.58</v>
      </c>
      <c r="BM7" s="39">
        <v>401.79</v>
      </c>
      <c r="BN7" s="39">
        <v>402.99</v>
      </c>
      <c r="BO7" s="39">
        <v>270.45999999999998</v>
      </c>
      <c r="BP7" s="39">
        <v>110.01</v>
      </c>
      <c r="BQ7" s="39">
        <v>111.49</v>
      </c>
      <c r="BR7" s="39">
        <v>104.35</v>
      </c>
      <c r="BS7" s="39">
        <v>103.79</v>
      </c>
      <c r="BT7" s="39">
        <v>106.84</v>
      </c>
      <c r="BU7" s="39">
        <v>100.47</v>
      </c>
      <c r="BV7" s="39">
        <v>101.72</v>
      </c>
      <c r="BW7" s="39">
        <v>102.38</v>
      </c>
      <c r="BX7" s="39">
        <v>100.12</v>
      </c>
      <c r="BY7" s="39">
        <v>98.66</v>
      </c>
      <c r="BZ7" s="39">
        <v>103.91</v>
      </c>
      <c r="CA7" s="39">
        <v>159.49</v>
      </c>
      <c r="CB7" s="39">
        <v>156.72999999999999</v>
      </c>
      <c r="CC7" s="39">
        <v>166.55</v>
      </c>
      <c r="CD7" s="39">
        <v>168.44</v>
      </c>
      <c r="CE7" s="39">
        <v>164.3</v>
      </c>
      <c r="CF7" s="39">
        <v>169.82</v>
      </c>
      <c r="CG7" s="39">
        <v>168.2</v>
      </c>
      <c r="CH7" s="39">
        <v>168.67</v>
      </c>
      <c r="CI7" s="39">
        <v>174.97</v>
      </c>
      <c r="CJ7" s="39">
        <v>178.59</v>
      </c>
      <c r="CK7" s="39">
        <v>167.11</v>
      </c>
      <c r="CL7" s="39">
        <v>52.93</v>
      </c>
      <c r="CM7" s="39">
        <v>53.22</v>
      </c>
      <c r="CN7" s="39">
        <v>54.05</v>
      </c>
      <c r="CO7" s="39">
        <v>52.79</v>
      </c>
      <c r="CP7" s="39">
        <v>50.53</v>
      </c>
      <c r="CQ7" s="39">
        <v>55.13</v>
      </c>
      <c r="CR7" s="39">
        <v>54.77</v>
      </c>
      <c r="CS7" s="39">
        <v>54.92</v>
      </c>
      <c r="CT7" s="39">
        <v>55.63</v>
      </c>
      <c r="CU7" s="39">
        <v>55.03</v>
      </c>
      <c r="CV7" s="39">
        <v>60.27</v>
      </c>
      <c r="CW7" s="39">
        <v>75.12</v>
      </c>
      <c r="CX7" s="39">
        <v>74.41</v>
      </c>
      <c r="CY7" s="39">
        <v>72.02</v>
      </c>
      <c r="CZ7" s="39">
        <v>74.12</v>
      </c>
      <c r="DA7" s="39">
        <v>74.63</v>
      </c>
      <c r="DB7" s="39">
        <v>83</v>
      </c>
      <c r="DC7" s="39">
        <v>82.89</v>
      </c>
      <c r="DD7" s="39">
        <v>82.66</v>
      </c>
      <c r="DE7" s="39">
        <v>82.04</v>
      </c>
      <c r="DF7" s="39">
        <v>81.900000000000006</v>
      </c>
      <c r="DG7" s="39">
        <v>89.92</v>
      </c>
      <c r="DH7" s="39">
        <v>41.04</v>
      </c>
      <c r="DI7" s="39">
        <v>42.82</v>
      </c>
      <c r="DJ7" s="39">
        <v>43.89</v>
      </c>
      <c r="DK7" s="39">
        <v>44.68</v>
      </c>
      <c r="DL7" s="39">
        <v>45.85</v>
      </c>
      <c r="DM7" s="39">
        <v>46.66</v>
      </c>
      <c r="DN7" s="39">
        <v>47.46</v>
      </c>
      <c r="DO7" s="39">
        <v>48.49</v>
      </c>
      <c r="DP7" s="39">
        <v>48.05</v>
      </c>
      <c r="DQ7" s="39">
        <v>48.87</v>
      </c>
      <c r="DR7" s="39">
        <v>48.85</v>
      </c>
      <c r="DS7" s="39">
        <v>21.01</v>
      </c>
      <c r="DT7" s="39">
        <v>22.79</v>
      </c>
      <c r="DU7" s="39">
        <v>25.38</v>
      </c>
      <c r="DV7" s="39">
        <v>25.78</v>
      </c>
      <c r="DW7" s="39">
        <v>26.34</v>
      </c>
      <c r="DX7" s="39">
        <v>9.85</v>
      </c>
      <c r="DY7" s="39">
        <v>9.7100000000000009</v>
      </c>
      <c r="DZ7" s="39">
        <v>12.79</v>
      </c>
      <c r="EA7" s="39">
        <v>13.39</v>
      </c>
      <c r="EB7" s="39">
        <v>14.85</v>
      </c>
      <c r="EC7" s="39">
        <v>17.8</v>
      </c>
      <c r="ED7" s="39">
        <v>1.8</v>
      </c>
      <c r="EE7" s="39">
        <v>0.4</v>
      </c>
      <c r="EF7" s="39">
        <v>1.82</v>
      </c>
      <c r="EG7" s="39">
        <v>1.33</v>
      </c>
      <c r="EH7" s="39">
        <v>1.46</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甲州市</cp:lastModifiedBy>
  <cp:lastPrinted>2020-01-31T06:58:58Z</cp:lastPrinted>
  <dcterms:created xsi:type="dcterms:W3CDTF">2019-12-05T04:15:25Z</dcterms:created>
  <dcterms:modified xsi:type="dcterms:W3CDTF">2020-01-31T06:59:39Z</dcterms:modified>
  <cp:category/>
</cp:coreProperties>
</file>