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下水道事業\07南アルプス市　0205\０２１０　修正\"/>
    </mc:Choice>
  </mc:AlternateContent>
  <workbookProtection workbookAlgorithmName="SHA-512" workbookHashValue="ZVwcabHUv43Kg5lo77q9kmVGxjUYrDSHJ+A8SLOfH7mgsMsZIt7VzYrdITumUNT6UixYa6eddzH/WpleNjN9Wg==" workbookSaltValue="QD9eqkgkuAJCOtSa3UXBcg==" workbookSpinCount="100000" lockStructure="1"/>
  <bookViews>
    <workbookView xWindow="20376" yWindow="-120" windowWidth="19440" windowHeight="15000"/>
  </bookViews>
  <sheets>
    <sheet name="法非適用_下水道事業" sheetId="4" r:id="rId1"/>
    <sheet name="データ" sheetId="5"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M6" i="5"/>
  <c r="AD8" i="4" s="1"/>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W10" i="4"/>
  <c r="P10" i="4"/>
  <c r="B10" i="4"/>
  <c r="BB8" i="4"/>
  <c r="AT8" i="4"/>
  <c r="W8" i="4"/>
  <c r="B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<sst xmlns="http://schemas.openxmlformats.org/spreadsheetml/2006/main" count="228" uniqueCount="113">
  <si>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</si>
  <si>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</si>
  <si>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</si>
  <si>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</si>
  <si>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</si>
  <si>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</si>
  <si>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</si>
  <si>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</si>
  <si>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</si>
  <si>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</si>
  <si>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</si>
  <si>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</si>
  <si>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</si>
  <si>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</si>
  <si>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</si>
  <si>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</si>
  <si>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</si>
  <si>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</si>
  <si>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</si>
  <si>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</si>
  <si>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</si>
  <si>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</si>
  <si>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</si>
  <si>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</si>
  <si>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</si>
  <si>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</si>
  <si>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</si>
  <si>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</si>
  <si>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</si>
  <si>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</si>
  <si>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</si>
  <si>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</si>
  <si>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</si>
  <si>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</si>
  <si>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</si>
  <si>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</si>
  <si>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</si>
  <si>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</si>
  <si>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</si>
  <si>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</si>
  <si>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</si>
  <si>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</si>
  <si>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</si>
  <si>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</si>
  <si>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</si>
  <si>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</si>
  <si>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</si>
  <si>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</si>
  <si>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</si>
  <si>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</si>
  <si>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</si>
  <si>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</si>
  <si>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</si>
  <si>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</si>
  <si>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</si>
  <si>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</si>
  <si>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</si>
  <si>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</si>
  <si>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</si>
  <si>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</si>
  <si>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</si>
  <si>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</si>
  <si>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</si>
  <si>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</si>
  <si>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</si>
  <si>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</si>
  <si>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</si>
  <si>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</si>
  <si>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</si>
  <si>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</si>
  <si>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</si>
  <si>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</si>
  <si>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</si>
  <si>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</si>
  <si>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</si>
  <si>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</si>
  <si>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</si>
  <si>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</si>
  <si>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</si>
  <si>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</si>
  <si>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</si>
  <si>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</si>
  <si>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</si>
  <si>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</si>
  <si>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</si>
  <si>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</si>
  <si>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</si>
  <si>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</si>
  <si>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</si>
  <si>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</si>
  <si>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</si>
  <si>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</si>
  <si>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</si>
  <si>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</si>
  <si>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</si>
  <si>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</si>
  <si>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</si>
  <si>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</si>
  <si>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</si>
  <si>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</si>
  <si>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</si>
  <si>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</si>
  <si>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</si>
  <si>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</si>
  <si>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</si>
  <si>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</si>
  <si>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</si>
  <si>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</si>
  <si>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</si>
  <si>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</si>
  <si>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農業集落排水事業は、農業用用排水の水質汚濁の防止、また地域に住む人の生活環境を快適にし、水環境を保全することを目的とした事業である。
　地形等の問題により下水道普及が困難な山村地域ではあるが、本市の水源にもあたる重要な地域であることから、一般財源を投入しても維持すべき事業と考える。
　経費回収率の改善は困難であるが、水洗化率向上に向けた取組み、適切な使用料の設定、今後の維持管理・老朽化対策等を検証をし、経営改善を図る。</t>
    <phoneticPr fontId="4"/>
  </si>
  <si>
    <t>　平成８年から共用開始され、処理場やポンプ施設において老朽化による修繕が必要とされる箇所が出てきている。
　今後は、平成30年度に策定した最適整備構想により、計画的に補修・部品交換等を行い、故障による機能停止といった最悪なケースを防ぐことができるよう対応していく。</t>
    <rPh sb="58" eb="60">
      <t>ヘイセイ</t>
    </rPh>
    <rPh sb="62" eb="63">
      <t>ネン</t>
    </rPh>
    <rPh sb="63" eb="64">
      <t>ド</t>
    </rPh>
    <rPh sb="65" eb="67">
      <t>サクテイ</t>
    </rPh>
    <rPh sb="69" eb="71">
      <t>サイテキ</t>
    </rPh>
    <rPh sb="71" eb="73">
      <t>セイビ</t>
    </rPh>
    <rPh sb="73" eb="75">
      <t>コウソウ</t>
    </rPh>
    <phoneticPr fontId="4"/>
  </si>
  <si>
    <r>
      <t>　収益的収支比率は昨年と変わらない状態である。
　企業債残高対事業規模比率は一昨年より操出基準割合算出方法の見直しにより減少している。
　経費回収率は例年同様に平均を大きく下回っており、適切な使用料設定が必要と考えられる。　
　汚水処理原価は、昨年同様に大きな修繕等が無かったため平均を下回っているが、年数の経過等により高くなることが予想される。
　施設利用率は100％近くと毎年変わらず、水洗化率も平均値を上回っている</t>
    </r>
    <r>
      <rPr>
        <sz val="11"/>
        <color rgb="FFFF0000"/>
        <rFont val="ＭＳ ゴシック"/>
        <family val="3"/>
        <charset val="128"/>
      </rPr>
      <t>。</t>
    </r>
    <rPh sb="38" eb="41">
      <t>イッサクネン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</si>
</sst>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33-4B56-BE6E-9D7FE143EE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8933-4B56-BE6E-9D7FE143EE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97.77</c:v>
                </c:pt>
                <c:pt idx="1">
                  <c:v>97.77</c:v>
                </c:pt>
                <c:pt idx="2">
                  <c:v>97.77</c:v>
                </c:pt>
                <c:pt idx="3">
                  <c:v>97.77</c:v>
                </c:pt>
                <c:pt idx="4">
                  <c:v>97.77</c:v>
                </c:pt>
              </c:numCache>
            </c:numRef>
          </c:val>
          <c:extLst>
            <c:ext xmlns:c16="http://schemas.microsoft.com/office/drawing/2014/chart" uri="{C3380CC4-5D6E-409C-BE32-E72D297353CC}">
              <c16:uniqueId val="{00000000-1DC1-4371-96C4-6CE0D028370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DC1-4371-96C4-6CE0D028370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84.89</c:v>
                </c:pt>
                <c:pt idx="1">
                  <c:v>87.71</c:v>
                </c:pt>
                <c:pt idx="2">
                  <c:v>85.92</c:v>
                </c:pt>
                <c:pt idx="3">
                  <c:v>85.39</c:v>
                </c:pt>
                <c:pt idx="4">
                  <c:v>87.3</c:v>
                </c:pt>
              </c:numCache>
            </c:numRef>
          </c:val>
          <c:extLst>
            <c:ext xmlns:c16="http://schemas.microsoft.com/office/drawing/2014/chart" uri="{C3380CC4-5D6E-409C-BE32-E72D297353CC}">
              <c16:uniqueId val="{00000000-6027-4596-A167-33A26295A0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027-4596-A167-33A26295A0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63.85</c:v>
                </c:pt>
                <c:pt idx="1">
                  <c:v>67.03</c:v>
                </c:pt>
                <c:pt idx="2">
                  <c:v>68.91</c:v>
                </c:pt>
                <c:pt idx="3">
                  <c:v>63.63</c:v>
                </c:pt>
                <c:pt idx="4">
                  <c:v>63.66</c:v>
                </c:pt>
              </c:numCache>
            </c:numRef>
          </c:val>
          <c:extLst>
            <c:ext xmlns:c16="http://schemas.microsoft.com/office/drawing/2014/chart" uri="{C3380CC4-5D6E-409C-BE32-E72D297353CC}">
              <c16:uniqueId val="{00000000-5623-4FDE-AD5C-FE88727E7A9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23-4FDE-AD5C-FE88727E7A9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15-48A7-8C3D-1C1D095776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15-48A7-8C3D-1C1D095776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C6-4494-95EC-C547CF4CAB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6-4494-95EC-C547CF4CAB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37-44D8-B892-826240AC0D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37-44D8-B892-826240AC0D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4-4F9D-941B-F78733DDBF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4-4F9D-941B-F78733DDBF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1325.85</c:v>
                </c:pt>
                <c:pt idx="1">
                  <c:v>1208.76</c:v>
                </c:pt>
                <c:pt idx="2">
                  <c:v>1188.54</c:v>
                </c:pt>
                <c:pt idx="3">
                  <c:v>343.06</c:v>
                </c:pt>
                <c:pt idx="4">
                  <c:v>193.57</c:v>
                </c:pt>
              </c:numCache>
            </c:numRef>
          </c:val>
          <c:extLst>
            <c:ext xmlns:c16="http://schemas.microsoft.com/office/drawing/2014/chart" uri="{C3380CC4-5D6E-409C-BE32-E72D297353CC}">
              <c16:uniqueId val="{00000000-C591-4DEA-9B21-8169EDB13B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591-4DEA-9B21-8169EDB13B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25.57</c:v>
                </c:pt>
                <c:pt idx="1">
                  <c:v>27.35</c:v>
                </c:pt>
                <c:pt idx="2">
                  <c:v>23.6</c:v>
                </c:pt>
                <c:pt idx="3">
                  <c:v>26.69</c:v>
                </c:pt>
                <c:pt idx="4">
                  <c:v>26.95</c:v>
                </c:pt>
              </c:numCache>
            </c:numRef>
          </c:val>
          <c:extLst>
            <c:ext xmlns:c16="http://schemas.microsoft.com/office/drawing/2014/chart" uri="{C3380CC4-5D6E-409C-BE32-E72D297353CC}">
              <c16:uniqueId val="{00000000-5533-4C25-A29A-F05AD0469C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533-4C25-A29A-F05AD0469C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205.51</c:v>
                </c:pt>
                <c:pt idx="1">
                  <c:v>210.73</c:v>
                </c:pt>
                <c:pt idx="2">
                  <c:v>226.19</c:v>
                </c:pt>
                <c:pt idx="3">
                  <c:v>188.66</c:v>
                </c:pt>
                <c:pt idx="4">
                  <c:v>186.22</c:v>
                </c:pt>
              </c:numCache>
            </c:numRef>
          </c:val>
          <c:extLst>
            <c:ext xmlns:c16="http://schemas.microsoft.com/office/drawing/2014/chart" uri="{C3380CC4-5D6E-409C-BE32-E72D297353CC}">
              <c16:uniqueId val="{00000000-0514-4BDD-A1CA-A3D4886657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514-4BDD-A1CA-A3D4886657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7" zoomScale="95" zoomScaleNormal="9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山梨県　南アルプス市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71858</v>
      </c>
      <c r="AM8" s="50"/>
      <c r="AN8" s="50"/>
      <c r="AO8" s="50"/>
      <c r="AP8" s="50"/>
      <c r="AQ8" s="50"/>
      <c r="AR8" s="50"/>
      <c r="AS8" s="50"/>
      <c r="AT8" s="45">
        <f>データ!T6</f>
        <v>264.14</v>
      </c>
      <c r="AU8" s="45"/>
      <c r="AV8" s="45"/>
      <c r="AW8" s="45"/>
      <c r="AX8" s="45"/>
      <c r="AY8" s="45"/>
      <c r="AZ8" s="45"/>
      <c r="BA8" s="45"/>
      <c r="BB8" s="45">
        <f>データ!U6</f>
        <v>272.05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0.35</v>
      </c>
      <c r="Q10" s="45"/>
      <c r="R10" s="45"/>
      <c r="S10" s="45"/>
      <c r="T10" s="45"/>
      <c r="U10" s="45"/>
      <c r="V10" s="45"/>
      <c r="W10" s="45">
        <f>データ!Q6</f>
        <v>100</v>
      </c>
      <c r="X10" s="45"/>
      <c r="Y10" s="45"/>
      <c r="Z10" s="45"/>
      <c r="AA10" s="45"/>
      <c r="AB10" s="45"/>
      <c r="AC10" s="45"/>
      <c r="AD10" s="50">
        <f>データ!R6</f>
        <v>2750</v>
      </c>
      <c r="AE10" s="50"/>
      <c r="AF10" s="50"/>
      <c r="AG10" s="50"/>
      <c r="AH10" s="50"/>
      <c r="AI10" s="50"/>
      <c r="AJ10" s="50"/>
      <c r="AK10" s="2"/>
      <c r="AL10" s="50">
        <f>データ!V6</f>
        <v>252</v>
      </c>
      <c r="AM10" s="50"/>
      <c r="AN10" s="50"/>
      <c r="AO10" s="50"/>
      <c r="AP10" s="50"/>
      <c r="AQ10" s="50"/>
      <c r="AR10" s="50"/>
      <c r="AS10" s="50"/>
      <c r="AT10" s="45">
        <f>データ!W6</f>
        <v>0.14000000000000001</v>
      </c>
      <c r="AU10" s="45"/>
      <c r="AV10" s="45"/>
      <c r="AW10" s="45"/>
      <c r="AX10" s="45"/>
      <c r="AY10" s="45"/>
      <c r="AZ10" s="45"/>
      <c r="BA10" s="45"/>
      <c r="BB10" s="45">
        <f>データ!X6</f>
        <v>1800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8KcVfZ5G03vhhgg+bg0XEg0cdf9eH19ypHL1s86N2qgAyDIhZLuCf9Bayu97iUUUfA0bo5QUXmo7FGjHQuV85Q==" saltValue="7EserDnNjUCSvndcGabI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192082</v>
      </c>
      <c r="D6" s="33">
        <f t="shared" si="3"/>
        <v>47</v>
      </c>
      <c r="E6" s="33">
        <f t="shared" si="3"/>
        <v>17</v>
      </c>
      <c r="F6" s="33">
        <f t="shared" si="3"/>
        <v>5</v>
      </c>
      <c r="G6" s="33">
        <f t="shared" si="3"/>
        <v>0</v>
      </c>
      <c r="H6" s="33" t="str">
        <f t="shared" si="3"/>
        <v>山梨県　南アルプス市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0.35</v>
      </c>
      <c r="Q6" s="34">
        <f t="shared" si="3"/>
        <v>100</v>
      </c>
      <c r="R6" s="34">
        <f t="shared" si="3"/>
        <v>2750</v>
      </c>
      <c r="S6" s="34">
        <f t="shared" si="3"/>
        <v>71858</v>
      </c>
      <c r="T6" s="34">
        <f t="shared" si="3"/>
        <v>264.14</v>
      </c>
      <c r="U6" s="34">
        <f t="shared" si="3"/>
        <v>272.05</v>
      </c>
      <c r="V6" s="34">
        <f t="shared" si="3"/>
        <v>252</v>
      </c>
      <c r="W6" s="34">
        <f t="shared" si="3"/>
        <v>0.14000000000000001</v>
      </c>
      <c r="X6" s="34">
        <f t="shared" si="3"/>
        <v>1800</v>
      </c>
      <c r="Y6" s="35">
        <f>IF(Y7="",NA(),Y7)</f>
        <v>63.85</v>
      </c>
      <c r="Z6" s="35">
        <f t="shared" ref="Z6:AH6" si="4">IF(Z7="",NA(),Z7)</f>
        <v>67.03</v>
      </c>
      <c r="AA6" s="35">
        <f t="shared" si="4"/>
        <v>68.91</v>
      </c>
      <c r="AB6" s="35">
        <f t="shared" si="4"/>
        <v>63.63</v>
      </c>
      <c r="AC6" s="35">
        <f t="shared" si="4"/>
        <v>63.66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1325.85</v>
      </c>
      <c r="BG6" s="35">
        <f t="shared" ref="BG6:BO6" si="7">IF(BG7="",NA(),BG7)</f>
        <v>1208.76</v>
      </c>
      <c r="BH6" s="35">
        <f t="shared" si="7"/>
        <v>1188.54</v>
      </c>
      <c r="BI6" s="35">
        <f t="shared" si="7"/>
        <v>343.06</v>
      </c>
      <c r="BJ6" s="35">
        <f t="shared" si="7"/>
        <v>193.57</v>
      </c>
      <c r="BK6" s="35">
        <f t="shared" si="7"/>
        <v>1044.8</v>
      </c>
      <c r="BL6" s="35">
        <f t="shared" si="7"/>
        <v>1081.8</v>
      </c>
      <c r="BM6" s="35">
        <f t="shared" si="7"/>
        <v>974.93</v>
      </c>
      <c r="BN6" s="35">
        <f t="shared" si="7"/>
        <v>855.8</v>
      </c>
      <c r="BO6" s="35">
        <f t="shared" si="7"/>
        <v>789.46</v>
      </c>
      <c r="BP6" s="34" t="str">
        <f>IF(BP7="","",IF(BP7="-","【-】","【"&amp;SUBSTITUTE(TEXT(BP7,"#,##0.00"),"-","△")&amp;"】"))</f>
        <v>【747.76】</v>
      </c>
      <c r="BQ6" s="35">
        <f>IF(BQ7="",NA(),BQ7)</f>
        <v>25.57</v>
      </c>
      <c r="BR6" s="35">
        <f t="shared" ref="BR6:BZ6" si="8">IF(BR7="",NA(),BR7)</f>
        <v>27.35</v>
      </c>
      <c r="BS6" s="35">
        <f t="shared" si="8"/>
        <v>23.6</v>
      </c>
      <c r="BT6" s="35">
        <f t="shared" si="8"/>
        <v>26.69</v>
      </c>
      <c r="BU6" s="35">
        <f t="shared" si="8"/>
        <v>26.95</v>
      </c>
      <c r="BV6" s="35">
        <f t="shared" si="8"/>
        <v>50.82</v>
      </c>
      <c r="BW6" s="35">
        <f t="shared" si="8"/>
        <v>52.19</v>
      </c>
      <c r="BX6" s="35">
        <f t="shared" si="8"/>
        <v>55.32</v>
      </c>
      <c r="BY6" s="35">
        <f t="shared" si="8"/>
        <v>59.8</v>
      </c>
      <c r="BZ6" s="35">
        <f t="shared" si="8"/>
        <v>57.77</v>
      </c>
      <c r="CA6" s="34" t="str">
        <f>IF(CA7="","",IF(CA7="-","【-】","【"&amp;SUBSTITUTE(TEXT(CA7,"#,##0.00"),"-","△")&amp;"】"))</f>
        <v>【59.51】</v>
      </c>
      <c r="CB6" s="35">
        <f>IF(CB7="",NA(),CB7)</f>
        <v>205.51</v>
      </c>
      <c r="CC6" s="35">
        <f t="shared" ref="CC6:CK6" si="9">IF(CC7="",NA(),CC7)</f>
        <v>210.73</v>
      </c>
      <c r="CD6" s="35">
        <f t="shared" si="9"/>
        <v>226.19</v>
      </c>
      <c r="CE6" s="35">
        <f t="shared" si="9"/>
        <v>188.66</v>
      </c>
      <c r="CF6" s="35">
        <f t="shared" si="9"/>
        <v>186.22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97.77</v>
      </c>
      <c r="CN6" s="35">
        <f t="shared" ref="CN6:CV6" si="10">IF(CN7="",NA(),CN7)</f>
        <v>97.77</v>
      </c>
      <c r="CO6" s="35">
        <f t="shared" si="10"/>
        <v>97.77</v>
      </c>
      <c r="CP6" s="35">
        <f t="shared" si="10"/>
        <v>97.77</v>
      </c>
      <c r="CQ6" s="35">
        <f t="shared" si="10"/>
        <v>97.77</v>
      </c>
      <c r="CR6" s="35">
        <f t="shared" si="10"/>
        <v>53.24</v>
      </c>
      <c r="CS6" s="35">
        <f t="shared" si="10"/>
        <v>52.31</v>
      </c>
      <c r="CT6" s="35">
        <f t="shared" si="10"/>
        <v>60.65</v>
      </c>
      <c r="CU6" s="35">
        <f t="shared" si="10"/>
        <v>51.75</v>
      </c>
      <c r="CV6" s="35">
        <f t="shared" si="10"/>
        <v>50.68</v>
      </c>
      <c r="CW6" s="34" t="str">
        <f>IF(CW7="","",IF(CW7="-","【-】","【"&amp;SUBSTITUTE(TEXT(CW7,"#,##0.00"),"-","△")&amp;"】"))</f>
        <v>【52.23】</v>
      </c>
      <c r="CX6" s="35">
        <f>IF(CX7="",NA(),CX7)</f>
        <v>84.89</v>
      </c>
      <c r="CY6" s="35">
        <f t="shared" ref="CY6:DG6" si="11">IF(CY7="",NA(),CY7)</f>
        <v>87.71</v>
      </c>
      <c r="CZ6" s="35">
        <f t="shared" si="11"/>
        <v>85.92</v>
      </c>
      <c r="DA6" s="35">
        <f t="shared" si="11"/>
        <v>85.39</v>
      </c>
      <c r="DB6" s="35">
        <f t="shared" si="11"/>
        <v>87.3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192082</v>
      </c>
      <c r="D7" s="37">
        <v>47</v>
      </c>
      <c r="E7" s="37">
        <v>17</v>
      </c>
      <c r="F7" s="37">
        <v>5</v>
      </c>
      <c r="G7" s="37">
        <v>0</v>
      </c>
      <c r="H7" s="37" t="s">
        <v>97</v>
      </c>
      <c r="I7" s="37" t="s">
        <v>98</v>
      </c>
      <c r="J7" s="37" t="s">
        <v>99</v>
      </c>
      <c r="K7" s="37" t="s">
        <v>100</v>
      </c>
      <c r="L7" s="37" t="s">
        <v>101</v>
      </c>
      <c r="M7" s="37" t="s">
        <v>102</v>
      </c>
      <c r="N7" s="38" t="s">
        <v>103</v>
      </c>
      <c r="O7" s="38" t="s">
        <v>104</v>
      </c>
      <c r="P7" s="38">
        <v>0.35</v>
      </c>
      <c r="Q7" s="38">
        <v>100</v>
      </c>
      <c r="R7" s="38">
        <v>2750</v>
      </c>
      <c r="S7" s="38">
        <v>71858</v>
      </c>
      <c r="T7" s="38">
        <v>264.14</v>
      </c>
      <c r="U7" s="38">
        <v>272.05</v>
      </c>
      <c r="V7" s="38">
        <v>252</v>
      </c>
      <c r="W7" s="38">
        <v>0.14000000000000001</v>
      </c>
      <c r="X7" s="38">
        <v>1800</v>
      </c>
      <c r="Y7" s="38">
        <v>63.85</v>
      </c>
      <c r="Z7" s="38">
        <v>67.03</v>
      </c>
      <c r="AA7" s="38">
        <v>68.91</v>
      </c>
      <c r="AB7" s="38">
        <v>63.63</v>
      </c>
      <c r="AC7" s="38">
        <v>63.66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1325.85</v>
      </c>
      <c r="BG7" s="38">
        <v>1208.76</v>
      </c>
      <c r="BH7" s="38">
        <v>1188.54</v>
      </c>
      <c r="BI7" s="38">
        <v>343.06</v>
      </c>
      <c r="BJ7" s="38">
        <v>193.57</v>
      </c>
      <c r="BK7" s="38">
        <v>1044.8</v>
      </c>
      <c r="BL7" s="38">
        <v>1081.8</v>
      </c>
      <c r="BM7" s="38">
        <v>974.93</v>
      </c>
      <c r="BN7" s="38">
        <v>855.8</v>
      </c>
      <c r="BO7" s="38">
        <v>789.46</v>
      </c>
      <c r="BP7" s="38">
        <v>747.76</v>
      </c>
      <c r="BQ7" s="38">
        <v>25.57</v>
      </c>
      <c r="BR7" s="38">
        <v>27.35</v>
      </c>
      <c r="BS7" s="38">
        <v>23.6</v>
      </c>
      <c r="BT7" s="38">
        <v>26.69</v>
      </c>
      <c r="BU7" s="38">
        <v>26.95</v>
      </c>
      <c r="BV7" s="38">
        <v>50.82</v>
      </c>
      <c r="BW7" s="38">
        <v>52.19</v>
      </c>
      <c r="BX7" s="38">
        <v>55.32</v>
      </c>
      <c r="BY7" s="38">
        <v>59.8</v>
      </c>
      <c r="BZ7" s="38">
        <v>57.77</v>
      </c>
      <c r="CA7" s="38">
        <v>59.51</v>
      </c>
      <c r="CB7" s="38">
        <v>205.51</v>
      </c>
      <c r="CC7" s="38">
        <v>210.73</v>
      </c>
      <c r="CD7" s="38">
        <v>226.19</v>
      </c>
      <c r="CE7" s="38">
        <v>188.66</v>
      </c>
      <c r="CF7" s="38">
        <v>186.22</v>
      </c>
      <c r="CG7" s="38">
        <v>300.52</v>
      </c>
      <c r="CH7" s="38">
        <v>296.14</v>
      </c>
      <c r="CI7" s="38">
        <v>283.17</v>
      </c>
      <c r="CJ7" s="38">
        <v>263.76</v>
      </c>
      <c r="CK7" s="38">
        <v>274.35000000000002</v>
      </c>
      <c r="CL7" s="38">
        <v>261.45999999999998</v>
      </c>
      <c r="CM7" s="38">
        <v>97.77</v>
      </c>
      <c r="CN7" s="38">
        <v>97.77</v>
      </c>
      <c r="CO7" s="38">
        <v>97.77</v>
      </c>
      <c r="CP7" s="38">
        <v>97.77</v>
      </c>
      <c r="CQ7" s="38">
        <v>97.77</v>
      </c>
      <c r="CR7" s="38">
        <v>53.24</v>
      </c>
      <c r="CS7" s="38">
        <v>52.31</v>
      </c>
      <c r="CT7" s="38">
        <v>60.65</v>
      </c>
      <c r="CU7" s="38">
        <v>51.75</v>
      </c>
      <c r="CV7" s="38">
        <v>50.68</v>
      </c>
      <c r="CW7" s="38">
        <v>52.23</v>
      </c>
      <c r="CX7" s="38">
        <v>84.89</v>
      </c>
      <c r="CY7" s="38">
        <v>87.71</v>
      </c>
      <c r="CZ7" s="38">
        <v>85.92</v>
      </c>
      <c r="DA7" s="38">
        <v>85.39</v>
      </c>
      <c r="DB7" s="38">
        <v>87.3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2019-12-05T05:19:18Z</dcterms:created>
  <dcterms:modified xsi:type="dcterms:W3CDTF">2020-02-10T05:28:54Z</dcterms:modified>
  <cp:category/>
</cp:coreProperties>
</file>