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33-都市整備担当\下水道関係\庶務計画関係\35公営企業会計関係\H31\調査メール\020122【依頼・25〆】公営企業に係る経営比較分析表（平成30年度決算）の分析等について\回答\修正020210\"/>
    </mc:Choice>
  </mc:AlternateContent>
  <workbookProtection workbookAlgorithmName="SHA-512" workbookHashValue="0/qARpCkWKVriXDTH/5F99jkzs/8qPJSUrjaICcAEG7poIr80wvikFJfh/o2N7GpOtDelNpT0DzZZBPwN0d17Q==" workbookSaltValue="vVuXskRRN4neuze5ERfW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<sst xmlns="http://schemas.openxmlformats.org/spreadsheetml/2006/main" count="229" uniqueCount="113">
  <si>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</si>
  <si>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</si>
  <si>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</si>
  <si>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</si>
  <si>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</si>
  <si>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</si>
  <si>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</si>
  <si>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</si>
  <si>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</si>
  <si>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</si>
  <si>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</si>
  <si>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</si>
  <si>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</si>
  <si>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</si>
  <si>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</si>
  <si>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</si>
  <si>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</si>
  <si>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</si>
  <si>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</si>
  <si>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</si>
  <si>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</si>
  <si>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</si>
  <si>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</si>
  <si>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</si>
  <si>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</si>
  <si>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</si>
  <si>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</si>
  <si>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</si>
  <si>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</si>
  <si>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</si>
  <si>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</si>
  <si>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</si>
  <si>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</si>
  <si>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</si>
  <si>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</si>
  <si>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</si>
  <si>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</si>
  <si>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</si>
  <si>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</si>
  <si>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</si>
  <si>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</si>
  <si>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</si>
  <si>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</si>
  <si>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</si>
  <si>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</si>
  <si>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</si>
  <si>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</si>
  <si>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</si>
  <si>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</si>
  <si>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</si>
  <si>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</si>
  <si>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</si>
  <si>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</si>
  <si>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</si>
  <si>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</si>
  <si>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</si>
  <si>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</si>
  <si>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</si>
  <si>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</si>
  <si>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</si>
  <si>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</si>
  <si>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</si>
  <si>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</si>
  <si>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</si>
  <si>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</si>
  <si>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</si>
  <si>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</si>
  <si>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</si>
  <si>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</si>
  <si>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</si>
  <si>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</si>
  <si>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</si>
  <si>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</si>
  <si>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</si>
  <si>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</si>
  <si>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</si>
  <si>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</si>
  <si>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</si>
  <si>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</si>
  <si>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</si>
  <si>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</si>
  <si>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</si>
  <si>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</si>
  <si>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</si>
  <si>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</si>
  <si>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</si>
  <si>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</si>
  <si>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</si>
  <si>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</si>
  <si>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</si>
  <si>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</si>
  <si>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</si>
  <si>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</si>
  <si>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</si>
  <si>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</si>
  <si>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</si>
  <si>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</si>
  <si>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</si>
  <si>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</si>
  <si>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</si>
  <si>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</si>
  <si>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</si>
  <si>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</si>
  <si>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</si>
  <si>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</si>
  <si>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</si>
  <si>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</si>
  <si>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</si>
  <si>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</si>
  <si>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</si>
  <si>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・本市の公共下水道は、平成16年供用開始のため管渠施設は比較的新しいが、マンホールポンプ施設が法定耐用年数の１５年を迎え、計画的な更新が必要である。</t>
    <phoneticPr fontId="4"/>
  </si>
  <si>
    <t>・各戸訪問等による普及啓発の強化を図ることで接続率向上・料金収入増加に努める。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・老朽化については、今後の管渠更新時期を向える前に、管渠等の資産把握や老朽化対策等の計画を策定し、長寿命化対策を含めた計画的な改築を推進する。</t>
    <phoneticPr fontId="4"/>
  </si>
  <si>
    <t>・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また、収益的収支比率が年々減少傾向にあるのは、企業債の償還金が増加傾向であるのに対し、料金収入が伸びないことが要因である。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・経費回収率が低い（汚水処理原価が高い）のは、供用開始後間もない地域があり、接続率が低く使用料収入（有収水量）が少ないこと等が要因である。
・水洗化率（接続率）は、平成３０年度に数値を見直したことが影響し、類似団体平均値を下回ってしまったので、公共用水域の水質保全や料金収入増を図るため、より一層水洗化率向上の取組が必要である。
・施設利用率について、大月市は、単独の終末処理場を有していないので該当数値はない。</t>
    <rPh sb="377" eb="37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</si>
</sst>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60-4356-8CF0-FE73DB41C9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1960-4356-8CF0-FE73DB41C9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39.89</c:v>
                </c:pt>
                <c:pt idx="1">
                  <c:v>40.729999999999997</c:v>
                </c:pt>
                <c:pt idx="2">
                  <c:v>42.1</c:v>
                </c:pt>
                <c:pt idx="3">
                  <c:v>42.1</c:v>
                </c:pt>
                <c:pt idx="4">
                  <c:v>0</c:v>
                </c:pt>
              </c:numCache>
            </c:numRef>
          </c:val>
          <c:extLst>
            <c:ext xmlns:c16="http://schemas.microsoft.com/office/drawing/2014/chart" uri="{C3380CC4-5D6E-409C-BE32-E72D297353CC}">
              <c16:uniqueId val="{00000000-4B34-4B48-82C8-BB46AE05BF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4B34-4B48-82C8-BB46AE05BF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65.41</c:v>
                </c:pt>
                <c:pt idx="1">
                  <c:v>66.67</c:v>
                </c:pt>
                <c:pt idx="2">
                  <c:v>69.37</c:v>
                </c:pt>
                <c:pt idx="3">
                  <c:v>69.37</c:v>
                </c:pt>
                <c:pt idx="4">
                  <c:v>54.91</c:v>
                </c:pt>
              </c:numCache>
            </c:numRef>
          </c:val>
          <c:extLst>
            <c:ext xmlns:c16="http://schemas.microsoft.com/office/drawing/2014/chart" uri="{C3380CC4-5D6E-409C-BE32-E72D297353CC}">
              <c16:uniqueId val="{00000000-6169-47EF-932F-6E1300312D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6169-47EF-932F-6E1300312D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35.700000000000003</c:v>
                </c:pt>
                <c:pt idx="1">
                  <c:v>32.04</c:v>
                </c:pt>
                <c:pt idx="2">
                  <c:v>32.909999999999997</c:v>
                </c:pt>
                <c:pt idx="3">
                  <c:v>31.51</c:v>
                </c:pt>
                <c:pt idx="4">
                  <c:v>31.23</c:v>
                </c:pt>
              </c:numCache>
            </c:numRef>
          </c:val>
          <c:extLst>
            <c:ext xmlns:c16="http://schemas.microsoft.com/office/drawing/2014/chart" uri="{C3380CC4-5D6E-409C-BE32-E72D297353CC}">
              <c16:uniqueId val="{00000000-F183-4DE6-A96A-51AE29EF29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3-4DE6-A96A-51AE29EF29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F-4032-8401-60BA835EEC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F-4032-8401-60BA835EEC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65-4176-8761-28AA65AB09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65-4176-8761-28AA65AB09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EC-4D49-A873-3EE1DC5314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EC-4D49-A873-3EE1DC5314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21-490D-A75C-3A18F5A2AF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21-490D-A75C-3A18F5A2AF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14051.49</c:v>
                </c:pt>
                <c:pt idx="1">
                  <c:v>13497.68</c:v>
                </c:pt>
                <c:pt idx="2">
                  <c:v>12443.03</c:v>
                </c:pt>
                <c:pt idx="3">
                  <c:v>11856.07</c:v>
                </c:pt>
                <c:pt idx="4">
                  <c:v>11521.42</c:v>
                </c:pt>
              </c:numCache>
            </c:numRef>
          </c:val>
          <c:extLst>
            <c:ext xmlns:c16="http://schemas.microsoft.com/office/drawing/2014/chart" uri="{C3380CC4-5D6E-409C-BE32-E72D297353CC}">
              <c16:uniqueId val="{00000000-B9FE-4AA2-ABC0-93FB342E95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B9FE-4AA2-ABC0-93FB342E95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11.61</c:v>
                </c:pt>
                <c:pt idx="1">
                  <c:v>11.82</c:v>
                </c:pt>
                <c:pt idx="2">
                  <c:v>11.46</c:v>
                </c:pt>
                <c:pt idx="3">
                  <c:v>10.92</c:v>
                </c:pt>
                <c:pt idx="4">
                  <c:v>10.4</c:v>
                </c:pt>
              </c:numCache>
            </c:numRef>
          </c:val>
          <c:extLst>
            <c:ext xmlns:c16="http://schemas.microsoft.com/office/drawing/2014/chart" uri="{C3380CC4-5D6E-409C-BE32-E72D297353CC}">
              <c16:uniqueId val="{00000000-8377-4A83-91FC-205581FEC2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8377-4A83-91FC-205581FEC2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1288.3900000000001</c:v>
                </c:pt>
                <c:pt idx="1">
                  <c:v>1289.9000000000001</c:v>
                </c:pt>
                <c:pt idx="2">
                  <c:v>1340.79</c:v>
                </c:pt>
                <c:pt idx="3">
                  <c:v>1445.48</c:v>
                </c:pt>
                <c:pt idx="4">
                  <c:v>1481.12</c:v>
                </c:pt>
              </c:numCache>
            </c:numRef>
          </c:val>
          <c:extLst>
            <c:ext xmlns:c16="http://schemas.microsoft.com/office/drawing/2014/chart" uri="{C3380CC4-5D6E-409C-BE32-E72D297353CC}">
              <c16:uniqueId val="{00000000-AAE2-4202-B75F-B5A595F7F9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AAE2-4202-B75F-B5A595F7F9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5" zoomScaleNormal="10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大月市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24289</v>
      </c>
      <c r="AM8" s="68"/>
      <c r="AN8" s="68"/>
      <c r="AO8" s="68"/>
      <c r="AP8" s="68"/>
      <c r="AQ8" s="68"/>
      <c r="AR8" s="68"/>
      <c r="AS8" s="68"/>
      <c r="AT8" s="67">
        <f>データ!T6</f>
        <v>280.25</v>
      </c>
      <c r="AU8" s="67"/>
      <c r="AV8" s="67"/>
      <c r="AW8" s="67"/>
      <c r="AX8" s="67"/>
      <c r="AY8" s="67"/>
      <c r="AZ8" s="67"/>
      <c r="BA8" s="67"/>
      <c r="BB8" s="67">
        <f>データ!U6</f>
        <v>86.67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1.65</v>
      </c>
      <c r="Q10" s="67"/>
      <c r="R10" s="67"/>
      <c r="S10" s="67"/>
      <c r="T10" s="67"/>
      <c r="U10" s="67"/>
      <c r="V10" s="67"/>
      <c r="W10" s="67">
        <f>データ!Q6</f>
        <v>100</v>
      </c>
      <c r="X10" s="67"/>
      <c r="Y10" s="67"/>
      <c r="Z10" s="67"/>
      <c r="AA10" s="67"/>
      <c r="AB10" s="67"/>
      <c r="AC10" s="67"/>
      <c r="AD10" s="68">
        <f>データ!R6</f>
        <v>2592</v>
      </c>
      <c r="AE10" s="68"/>
      <c r="AF10" s="68"/>
      <c r="AG10" s="68"/>
      <c r="AH10" s="68"/>
      <c r="AI10" s="68"/>
      <c r="AJ10" s="68"/>
      <c r="AK10" s="2"/>
      <c r="AL10" s="68">
        <f>データ!V6</f>
        <v>397</v>
      </c>
      <c r="AM10" s="68"/>
      <c r="AN10" s="68"/>
      <c r="AO10" s="68"/>
      <c r="AP10" s="68"/>
      <c r="AQ10" s="68"/>
      <c r="AR10" s="68"/>
      <c r="AS10" s="68"/>
      <c r="AT10" s="67">
        <f>データ!W6</f>
        <v>0.17</v>
      </c>
      <c r="AU10" s="67"/>
      <c r="AV10" s="67"/>
      <c r="AW10" s="67"/>
      <c r="AX10" s="67"/>
      <c r="AY10" s="67"/>
      <c r="AZ10" s="67"/>
      <c r="BA10" s="67"/>
      <c r="BB10" s="67">
        <f>データ!X6</f>
        <v>2335.29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HMI/Mk4VUusPSYbPsfhzeTwJ5VCwiLRYjPu06B/DOHWWqdqdSJKrKBigzfRemP0xjzdO8VT5+wHUp6uSXmLa4A==" saltValue="EKpIU5Kd7j/2XwVDX+4S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192066</v>
      </c>
      <c r="D6" s="33">
        <f t="shared" si="3"/>
        <v>47</v>
      </c>
      <c r="E6" s="33">
        <f t="shared" si="3"/>
        <v>17</v>
      </c>
      <c r="F6" s="33">
        <f t="shared" si="3"/>
        <v>4</v>
      </c>
      <c r="G6" s="33">
        <f t="shared" si="3"/>
        <v>0</v>
      </c>
      <c r="H6" s="33" t="str">
        <f t="shared" si="3"/>
        <v>山梨県　大月市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1.65</v>
      </c>
      <c r="Q6" s="34">
        <f t="shared" si="3"/>
        <v>100</v>
      </c>
      <c r="R6" s="34">
        <f t="shared" si="3"/>
        <v>2592</v>
      </c>
      <c r="S6" s="34">
        <f t="shared" si="3"/>
        <v>24289</v>
      </c>
      <c r="T6" s="34">
        <f t="shared" si="3"/>
        <v>280.25</v>
      </c>
      <c r="U6" s="34">
        <f t="shared" si="3"/>
        <v>86.67</v>
      </c>
      <c r="V6" s="34">
        <f t="shared" si="3"/>
        <v>397</v>
      </c>
      <c r="W6" s="34">
        <f t="shared" si="3"/>
        <v>0.17</v>
      </c>
      <c r="X6" s="34">
        <f t="shared" si="3"/>
        <v>2335.29</v>
      </c>
      <c r="Y6" s="35">
        <f>IF(Y7="",NA(),Y7)</f>
        <v>35.700000000000003</v>
      </c>
      <c r="Z6" s="35">
        <f t="shared" ref="Z6:AH6" si="4">IF(Z7="",NA(),Z7)</f>
        <v>32.04</v>
      </c>
      <c r="AA6" s="35">
        <f t="shared" si="4"/>
        <v>32.909999999999997</v>
      </c>
      <c r="AB6" s="35">
        <f t="shared" si="4"/>
        <v>31.51</v>
      </c>
      <c r="AC6" s="35">
        <f t="shared" si="4"/>
        <v>31.23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14051.49</v>
      </c>
      <c r="BG6" s="35">
        <f t="shared" ref="BG6:BO6" si="7">IF(BG7="",NA(),BG7)</f>
        <v>13497.68</v>
      </c>
      <c r="BH6" s="35">
        <f t="shared" si="7"/>
        <v>12443.03</v>
      </c>
      <c r="BI6" s="35">
        <f t="shared" si="7"/>
        <v>11856.07</v>
      </c>
      <c r="BJ6" s="35">
        <f t="shared" si="7"/>
        <v>11521.42</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11.61</v>
      </c>
      <c r="BR6" s="35">
        <f t="shared" ref="BR6:BZ6" si="8">IF(BR7="",NA(),BR7)</f>
        <v>11.82</v>
      </c>
      <c r="BS6" s="35">
        <f t="shared" si="8"/>
        <v>11.46</v>
      </c>
      <c r="BT6" s="35">
        <f t="shared" si="8"/>
        <v>10.92</v>
      </c>
      <c r="BU6" s="35">
        <f t="shared" si="8"/>
        <v>10.4</v>
      </c>
      <c r="BV6" s="35">
        <f t="shared" si="8"/>
        <v>50.54</v>
      </c>
      <c r="BW6" s="35">
        <f t="shared" si="8"/>
        <v>49.22</v>
      </c>
      <c r="BX6" s="35">
        <f t="shared" si="8"/>
        <v>53.7</v>
      </c>
      <c r="BY6" s="35">
        <f t="shared" si="8"/>
        <v>61.54</v>
      </c>
      <c r="BZ6" s="35">
        <f t="shared" si="8"/>
        <v>63.97</v>
      </c>
      <c r="CA6" s="34" t="str">
        <f>IF(CA7="","",IF(CA7="-","【-】","【"&amp;SUBSTITUTE(TEXT(CA7,"#,##0.00"),"-","△")&amp;"】"))</f>
        <v>【74.48】</v>
      </c>
      <c r="CB6" s="35">
        <f>IF(CB7="",NA(),CB7)</f>
        <v>1288.3900000000001</v>
      </c>
      <c r="CC6" s="35">
        <f t="shared" ref="CC6:CK6" si="9">IF(CC7="",NA(),CC7)</f>
        <v>1289.9000000000001</v>
      </c>
      <c r="CD6" s="35">
        <f t="shared" si="9"/>
        <v>1340.79</v>
      </c>
      <c r="CE6" s="35">
        <f t="shared" si="9"/>
        <v>1445.48</v>
      </c>
      <c r="CF6" s="35">
        <f t="shared" si="9"/>
        <v>1481.12</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39.89</v>
      </c>
      <c r="CN6" s="35">
        <f t="shared" ref="CN6:CV6" si="10">IF(CN7="",NA(),CN7)</f>
        <v>40.729999999999997</v>
      </c>
      <c r="CO6" s="35">
        <f t="shared" si="10"/>
        <v>42.1</v>
      </c>
      <c r="CP6" s="35">
        <f t="shared" si="10"/>
        <v>42.1</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65.41</v>
      </c>
      <c r="CY6" s="35">
        <f t="shared" ref="CY6:DG6" si="11">IF(CY7="",NA(),CY7)</f>
        <v>66.67</v>
      </c>
      <c r="CZ6" s="35">
        <f t="shared" si="11"/>
        <v>69.37</v>
      </c>
      <c r="DA6" s="35">
        <f t="shared" si="11"/>
        <v>69.37</v>
      </c>
      <c r="DB6" s="35">
        <f t="shared" si="11"/>
        <v>54.91</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192066</v>
      </c>
      <c r="D7" s="37">
        <v>47</v>
      </c>
      <c r="E7" s="37">
        <v>17</v>
      </c>
      <c r="F7" s="37">
        <v>4</v>
      </c>
      <c r="G7" s="37">
        <v>0</v>
      </c>
      <c r="H7" s="37" t="s">
        <v>97</v>
      </c>
      <c r="I7" s="37" t="s">
        <v>98</v>
      </c>
      <c r="J7" s="37" t="s">
        <v>99</v>
      </c>
      <c r="K7" s="37" t="s">
        <v>100</v>
      </c>
      <c r="L7" s="37" t="s">
        <v>101</v>
      </c>
      <c r="M7" s="37" t="s">
        <v>102</v>
      </c>
      <c r="N7" s="38" t="s">
        <v>103</v>
      </c>
      <c r="O7" s="38" t="s">
        <v>104</v>
      </c>
      <c r="P7" s="38">
        <v>1.65</v>
      </c>
      <c r="Q7" s="38">
        <v>100</v>
      </c>
      <c r="R7" s="38">
        <v>2592</v>
      </c>
      <c r="S7" s="38">
        <v>24289</v>
      </c>
      <c r="T7" s="38">
        <v>280.25</v>
      </c>
      <c r="U7" s="38">
        <v>86.67</v>
      </c>
      <c r="V7" s="38">
        <v>397</v>
      </c>
      <c r="W7" s="38">
        <v>0.17</v>
      </c>
      <c r="X7" s="38">
        <v>2335.29</v>
      </c>
      <c r="Y7" s="38">
        <v>35.700000000000003</v>
      </c>
      <c r="Z7" s="38">
        <v>32.04</v>
      </c>
      <c r="AA7" s="38">
        <v>32.909999999999997</v>
      </c>
      <c r="AB7" s="38">
        <v>31.51</v>
      </c>
      <c r="AC7" s="38">
        <v>31.23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14051.49</v>
      </c>
      <c r="BG7" s="38">
        <v>13497.68</v>
      </c>
      <c r="BH7" s="38">
        <v>12443.03</v>
      </c>
      <c r="BI7" s="38">
        <v>11856.07</v>
      </c>
      <c r="BJ7" s="38">
        <v>11521.42</v>
      </c>
      <c r="BK7" s="38">
        <v>1671.86</v>
      </c>
      <c r="BL7" s="38">
        <v>1673.47</v>
      </c>
      <c r="BM7" s="38">
        <v>1592.72</v>
      </c>
      <c r="BN7" s="38">
        <v>1223.96</v>
      </c>
      <c r="BO7" s="38">
        <v>1269.1500000000001</v>
      </c>
      <c r="BP7" s="38">
        <v>1209.4000000000001</v>
      </c>
      <c r="BQ7" s="38">
        <v>11.61</v>
      </c>
      <c r="BR7" s="38">
        <v>11.82</v>
      </c>
      <c r="BS7" s="38">
        <v>11.46</v>
      </c>
      <c r="BT7" s="38">
        <v>10.92</v>
      </c>
      <c r="BU7" s="38">
        <v>10.4</v>
      </c>
      <c r="BV7" s="38">
        <v>50.54</v>
      </c>
      <c r="BW7" s="38">
        <v>49.22</v>
      </c>
      <c r="BX7" s="38">
        <v>53.7</v>
      </c>
      <c r="BY7" s="38">
        <v>61.54</v>
      </c>
      <c r="BZ7" s="38">
        <v>63.97</v>
      </c>
      <c r="CA7" s="38">
        <v>74.48</v>
      </c>
      <c r="CB7" s="38">
        <v>1288.3900000000001</v>
      </c>
      <c r="CC7" s="38">
        <v>1289.9000000000001</v>
      </c>
      <c r="CD7" s="38">
        <v>1340.79</v>
      </c>
      <c r="CE7" s="38">
        <v>1445.48</v>
      </c>
      <c r="CF7" s="38">
        <v>1481.12</v>
      </c>
      <c r="CG7" s="38">
        <v>320.36</v>
      </c>
      <c r="CH7" s="38">
        <v>332.02</v>
      </c>
      <c r="CI7" s="38">
        <v>300.35000000000002</v>
      </c>
      <c r="CJ7" s="38">
        <v>267.86</v>
      </c>
      <c r="CK7" s="38">
        <v>256.82</v>
      </c>
      <c r="CL7" s="38">
        <v>219.46</v>
      </c>
      <c r="CM7" s="38">
        <v>39.89</v>
      </c>
      <c r="CN7" s="38">
        <v>40.729999999999997</v>
      </c>
      <c r="CO7" s="38">
        <v>42.1</v>
      </c>
      <c r="CP7" s="38">
        <v>42.1</v>
      </c>
      <c r="CQ7" s="38" t="s">
        <v>103</v>
      </c>
      <c r="CR7" s="38">
        <v>34.74</v>
      </c>
      <c r="CS7" s="38">
        <v>36.65</v>
      </c>
      <c r="CT7" s="38">
        <v>37.72</v>
      </c>
      <c r="CU7" s="38">
        <v>37.08</v>
      </c>
      <c r="CV7" s="38">
        <v>37.46</v>
      </c>
      <c r="CW7" s="38">
        <v>42.82</v>
      </c>
      <c r="CX7" s="38">
        <v>65.41</v>
      </c>
      <c r="CY7" s="38">
        <v>66.67</v>
      </c>
      <c r="CZ7" s="38">
        <v>69.37</v>
      </c>
      <c r="DA7" s="38">
        <v>69.37</v>
      </c>
      <c r="DB7" s="38">
        <v>54.91</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高取 義城</cp:lastModifiedBy>
  <dcterms:created xsi:type="dcterms:W3CDTF">2019-12-05T05:12:04Z</dcterms:created>
  <dcterms:modified xsi:type="dcterms:W3CDTF">2020-02-10T05:48:11Z</dcterms:modified>
  <cp:category/>
</cp:coreProperties>
</file>