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H31決算統計（公営企業）\12 ★経営比較分析表★\02　H30決算分\03　市町村等→県\下水道事業\04山梨市　0205\0210　修正\"/>
    </mc:Choice>
  </mc:AlternateContent>
  <workbookProtection workbookAlgorithmName="SHA-512" workbookHashValue="CImzKCML2/0ERrZKbxnTKswVy3RLK1c/GMHyOLsga7fInX2+3l+9ZRvy5FZzM50UeiN+gDakXRDgYUFV5cmmMw==" workbookSaltValue="vvdlwbNTipmIwLgAmy7oGw==" workbookSpinCount="100000" lockStructure="1"/>
  <bookViews>
    <workbookView xWindow="0" yWindow="0" windowWidth="23040" windowHeight="9168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E86" i="4"/>
  <c r="AL10" i="4"/>
  <c r="W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<sst xmlns="http://schemas.openxmlformats.org/spreadsheetml/2006/main" count="239" uniqueCount="114">
  <si>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</si>
  <si>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</si>
  <si>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</si>
  <si>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</si>
  <si>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</si>
  <si>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</si>
  <si>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</si>
  <si>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</si>
  <si>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</si>
  <si>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</si>
  <si>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</si>
  <si>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</si>
  <si>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</si>
  <si>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</si>
  <si>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</si>
  <si>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</si>
  <si>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</si>
  <si>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</si>
  <si>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</si>
  <si>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</si>
  <si>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</si>
  <si>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</si>
  <si>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</si>
  <si>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</si>
  <si>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</si>
  <si>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</si>
  <si>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</si>
  <si>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</si>
  <si>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</si>
  <si>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</si>
  <si>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</si>
  <si>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</si>
  <si>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</si>
  <si>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</si>
  <si>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</si>
  <si>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</si>
  <si>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</si>
  <si>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</si>
  <si>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</si>
  <si>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</si>
  <si>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</si>
  <si>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</si>
  <si>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</si>
  <si>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</si>
  <si>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</si>
  <si>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</si>
  <si>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</si>
  <si>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</si>
  <si>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</si>
  <si>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</si>
  <si>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</si>
  <si>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</si>
  <si>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</si>
  <si>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</si>
  <si>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</si>
  <si>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</si>
  <si>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</si>
  <si>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</si>
  <si>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</si>
  <si>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</si>
  <si>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</si>
  <si>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</si>
  <si>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</si>
  <si>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</si>
  <si>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</si>
  <si>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</si>
  <si>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</si>
  <si>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</si>
  <si>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</si>
  <si>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</si>
  <si>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</si>
  <si>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</si>
  <si>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</si>
  <si>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</si>
  <si>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</si>
  <si>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</si>
  <si>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</si>
  <si>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</si>
  <si>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</si>
  <si>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</si>
  <si>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</si>
  <si>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</si>
  <si>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</si>
  <si>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</si>
  <si>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</si>
  <si>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</si>
  <si>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</si>
  <si>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</si>
  <si>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</si>
  <si>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</si>
  <si>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</si>
  <si>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</si>
  <si>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</si>
  <si>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</si>
  <si>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</si>
  <si>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</si>
  <si>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</si>
  <si>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</si>
  <si>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山梨市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</si>
  <si>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</si>
  <si>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</si>
  <si>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</si>
  <si>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</si>
  <si>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</si>
  <si>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</si>
  <si>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</si>
  <si>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</si>
  <si>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</si>
  <si>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</si>
  <si>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</si>
  <si>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</si>
  <si>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事業開始から20年以上経過し、設備の老朽化が進んでいるため、維持管理の費用負担が多い。よって、⑤経費回収率は類似団体平均値より低い状況であるため、計画的な修繕を進めていく必要がある。</t>
    <rPh sb="0" eb="2">
      <t>ジギョウ</t>
    </rPh>
    <rPh sb="2" eb="4">
      <t>カイシ</t>
    </rPh>
    <rPh sb="8" eb="11">
      <t>ネンイジョウ</t>
    </rPh>
    <rPh sb="11" eb="13">
      <t>ケイカ</t>
    </rPh>
    <rPh sb="15" eb="17">
      <t>セツビ</t>
    </rPh>
    <rPh sb="18" eb="21">
      <t>ロウキュウカ</t>
    </rPh>
    <rPh sb="22" eb="23">
      <t>スス</t>
    </rPh>
    <rPh sb="30" eb="32">
      <t>イジ</t>
    </rPh>
    <rPh sb="32" eb="34">
      <t>カンリ</t>
    </rPh>
    <rPh sb="35" eb="37">
      <t>ヒヨウ</t>
    </rPh>
    <rPh sb="37" eb="39">
      <t>フタン</t>
    </rPh>
    <rPh sb="40" eb="41">
      <t>オオ</t>
    </rPh>
    <phoneticPr fontId="4"/>
  </si>
  <si>
    <t>単独浄化槽からの転換が進まない中、公営企業会計への移行が令和5年度までと義務付けられた。料金改定も含め、抜本的な市町村設置型浄化槽事業の見直し図る必要がある。</t>
    <rPh sb="0" eb="5">
      <t>タンドクジョウカソウ</t>
    </rPh>
    <rPh sb="8" eb="10">
      <t>テンカン</t>
    </rPh>
    <rPh sb="11" eb="12">
      <t>スス</t>
    </rPh>
    <rPh sb="15" eb="16">
      <t>ナカ</t>
    </rPh>
    <rPh sb="17" eb="19">
      <t>コウエイ</t>
    </rPh>
    <rPh sb="19" eb="21">
      <t>キギョウ</t>
    </rPh>
    <rPh sb="21" eb="23">
      <t>カイケイ</t>
    </rPh>
    <rPh sb="25" eb="27">
      <t>イコウ</t>
    </rPh>
    <rPh sb="28" eb="29">
      <t>レイ</t>
    </rPh>
    <rPh sb="29" eb="30">
      <t>ワ</t>
    </rPh>
    <rPh sb="31" eb="33">
      <t>ネンド</t>
    </rPh>
    <rPh sb="36" eb="39">
      <t>ギムヅ</t>
    </rPh>
    <rPh sb="44" eb="46">
      <t>リョウキン</t>
    </rPh>
    <rPh sb="46" eb="48">
      <t>カイテイ</t>
    </rPh>
    <rPh sb="49" eb="50">
      <t>フク</t>
    </rPh>
    <rPh sb="52" eb="55">
      <t>バッポンテキ</t>
    </rPh>
    <rPh sb="56" eb="62">
      <t>シチョウソンセッチガタ</t>
    </rPh>
    <rPh sb="62" eb="65">
      <t>ジョウカソウ</t>
    </rPh>
    <rPh sb="65" eb="67">
      <t>ジギョウ</t>
    </rPh>
    <rPh sb="68" eb="70">
      <t>ミナオ</t>
    </rPh>
    <rPh sb="71" eb="72">
      <t>ハカ</t>
    </rPh>
    <rPh sb="73" eb="75">
      <t>ヒツヨウ</t>
    </rPh>
    <phoneticPr fontId="4"/>
  </si>
  <si>
    <t>平成30年度は整備申請が少なかったため、①収益的収支比率が100％に近い数字となった。しかし、依然として、一般会計の繰入金に依存している。
年々整備申請数が減少しており、整備の大半が新築に伴うものであることから、本来の目的である単独浄化槽からの転換が進んでいない。本事業の見直しを検討する段階にある。
④企業債残高対事業規模比率に関しては、設置整備数が平成17年度をピークに大幅に減少しているため、企業債の借り入れもそれに比例し、減少している。</t>
    <rPh sb="0" eb="2">
      <t>ヘイセイ</t>
    </rPh>
    <rPh sb="4" eb="5">
      <t>ネン</t>
    </rPh>
    <rPh sb="5" eb="6">
      <t>ド</t>
    </rPh>
    <rPh sb="7" eb="9">
      <t>セイビ</t>
    </rPh>
    <rPh sb="9" eb="11">
      <t>シンセイ</t>
    </rPh>
    <rPh sb="12" eb="13">
      <t>スク</t>
    </rPh>
    <rPh sb="21" eb="24">
      <t>シュウエキテキ</t>
    </rPh>
    <rPh sb="24" eb="26">
      <t>シュウシ</t>
    </rPh>
    <rPh sb="26" eb="28">
      <t>ヒリツ</t>
    </rPh>
    <rPh sb="34" eb="35">
      <t>チカ</t>
    </rPh>
    <rPh sb="36" eb="38">
      <t>スウジ</t>
    </rPh>
    <rPh sb="47" eb="49">
      <t>イゼン</t>
    </rPh>
    <rPh sb="53" eb="57">
      <t>イッパンカイケイ</t>
    </rPh>
    <rPh sb="58" eb="60">
      <t>クリイレ</t>
    </rPh>
    <rPh sb="60" eb="61">
      <t>キン</t>
    </rPh>
    <rPh sb="62" eb="64">
      <t>イゾン</t>
    </rPh>
    <rPh sb="70" eb="72">
      <t>ネンネン</t>
    </rPh>
    <rPh sb="72" eb="74">
      <t>セイビ</t>
    </rPh>
    <rPh sb="74" eb="76">
      <t>シンセイ</t>
    </rPh>
    <rPh sb="76" eb="77">
      <t>スウ</t>
    </rPh>
    <rPh sb="78" eb="80">
      <t>ゲンショウ</t>
    </rPh>
    <rPh sb="85" eb="87">
      <t>セイビ</t>
    </rPh>
    <rPh sb="88" eb="90">
      <t>タイハン</t>
    </rPh>
    <rPh sb="91" eb="93">
      <t>シンチク</t>
    </rPh>
    <rPh sb="94" eb="95">
      <t>トモナ</t>
    </rPh>
    <rPh sb="106" eb="108">
      <t>ホンライ</t>
    </rPh>
    <rPh sb="109" eb="111">
      <t>モクテキ</t>
    </rPh>
    <rPh sb="114" eb="116">
      <t>タンドク</t>
    </rPh>
    <rPh sb="116" eb="119">
      <t>ジョウカソウ</t>
    </rPh>
    <rPh sb="122" eb="124">
      <t>テンカン</t>
    </rPh>
    <rPh sb="125" eb="126">
      <t>スス</t>
    </rPh>
    <rPh sb="132" eb="133">
      <t>ホン</t>
    </rPh>
    <rPh sb="133" eb="135">
      <t>ジギョウ</t>
    </rPh>
    <rPh sb="136" eb="138">
      <t>ミナオ</t>
    </rPh>
    <rPh sb="140" eb="142">
      <t>ケントウ</t>
    </rPh>
    <rPh sb="144" eb="146">
      <t>ダンカイ</t>
    </rPh>
    <rPh sb="152" eb="154">
      <t>キギョウ</t>
    </rPh>
    <rPh sb="154" eb="155">
      <t>サイ</t>
    </rPh>
    <rPh sb="155" eb="157">
      <t>ザンダカ</t>
    </rPh>
    <rPh sb="157" eb="158">
      <t>タイ</t>
    </rPh>
    <rPh sb="158" eb="160">
      <t>ジギョウ</t>
    </rPh>
    <rPh sb="160" eb="162">
      <t>キボ</t>
    </rPh>
    <rPh sb="162" eb="164">
      <t>ヒリツ</t>
    </rPh>
    <rPh sb="165" eb="166">
      <t>カン</t>
    </rPh>
    <rPh sb="176" eb="178">
      <t>ヘイセイ</t>
    </rPh>
    <rPh sb="180" eb="181">
      <t>ネン</t>
    </rPh>
    <rPh sb="181" eb="182">
      <t>ド</t>
    </rPh>
    <rPh sb="187" eb="189">
      <t>オオハバ</t>
    </rPh>
    <rPh sb="190" eb="192">
      <t>ゲンショウ</t>
    </rPh>
    <rPh sb="199" eb="201">
      <t>キギョウ</t>
    </rPh>
    <rPh sb="201" eb="202">
      <t>サイ</t>
    </rPh>
    <rPh sb="203" eb="204">
      <t>カ</t>
    </rPh>
    <rPh sb="205" eb="206">
      <t>イ</t>
    </rPh>
    <rPh sb="211" eb="213">
      <t>ヒレイ</t>
    </rPh>
    <rPh sb="215" eb="217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</si>
</sst>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4-4C7C-8193-B1B5F932F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48640"/>
        <c:axId val="109874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4-4C7C-8193-B1B5F932F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48640"/>
        <c:axId val="1098746464"/>
      </c:lineChart>
      <c:dateAx>
        <c:axId val="109874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46464"/>
        <c:crosses val="autoZero"/>
        <c:auto val="1"/>
        <c:lblOffset val="100"/>
        <c:baseTimeUnit val="years"/>
      </c:dateAx>
      <c:valAx>
        <c:axId val="109874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4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29.73</c:v>
                </c:pt>
                <c:pt idx="1">
                  <c:v>28.68</c:v>
                </c:pt>
                <c:pt idx="2">
                  <c:v>27.9</c:v>
                </c:pt>
                <c:pt idx="3">
                  <c:v>27.47</c:v>
                </c:pt>
                <c:pt idx="4">
                  <c:v>26.59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C-4F8B-81AF-0975700D8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730448"/>
        <c:axId val="111872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53.84</c:v>
                </c:pt>
                <c:pt idx="1">
                  <c:v>60.25</c:v>
                </c:pt>
                <c:pt idx="2">
                  <c:v>61.94</c:v>
                </c:pt>
                <c:pt idx="3">
                  <c:v>61.79</c:v>
                </c:pt>
                <c:pt idx="4">
                  <c:v>59.94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C-4F8B-81AF-0975700D8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30448"/>
        <c:axId val="1118728816"/>
      </c:lineChart>
      <c:dateAx>
        <c:axId val="111873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28816"/>
        <c:crosses val="autoZero"/>
        <c:auto val="1"/>
        <c:lblOffset val="100"/>
        <c:baseTimeUnit val="years"/>
      </c:dateAx>
      <c:valAx>
        <c:axId val="111872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73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A-4032-8E35-56C4FC5BE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721744"/>
        <c:axId val="111872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95.04</c:v>
                </c:pt>
                <c:pt idx="1">
                  <c:v>95.26</c:v>
                </c:pt>
                <c:pt idx="2">
                  <c:v>94.14</c:v>
                </c:pt>
                <c:pt idx="3">
                  <c:v>92.44</c:v>
                </c:pt>
                <c:pt idx="4">
                  <c:v>89.66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A-4032-8E35-56C4FC5BE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21744"/>
        <c:axId val="1118720656"/>
      </c:lineChart>
      <c:dateAx>
        <c:axId val="111872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20656"/>
        <c:crosses val="autoZero"/>
        <c:auto val="1"/>
        <c:lblOffset val="100"/>
        <c:baseTimeUnit val="years"/>
      </c:dateAx>
      <c:valAx>
        <c:axId val="111872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72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99.77</c:v>
                </c:pt>
                <c:pt idx="1">
                  <c:v>99.62</c:v>
                </c:pt>
                <c:pt idx="2">
                  <c:v>99.42</c:v>
                </c:pt>
                <c:pt idx="3">
                  <c:v>99.17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F-4267-A292-865254356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49184"/>
        <c:axId val="109874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F-4267-A292-865254356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49184"/>
        <c:axId val="1098749728"/>
      </c:lineChart>
      <c:dateAx>
        <c:axId val="109874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49728"/>
        <c:crosses val="autoZero"/>
        <c:auto val="1"/>
        <c:lblOffset val="100"/>
        <c:baseTimeUnit val="years"/>
      </c:dateAx>
      <c:valAx>
        <c:axId val="109874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4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9-4A7B-ABFC-E3F8784C0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47008"/>
        <c:axId val="109874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9-4A7B-ABFC-E3F8784C0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47008"/>
        <c:axId val="1098747552"/>
      </c:lineChart>
      <c:dateAx>
        <c:axId val="109874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47552"/>
        <c:crosses val="autoZero"/>
        <c:auto val="1"/>
        <c:lblOffset val="100"/>
        <c:baseTimeUnit val="years"/>
      </c:dateAx>
      <c:valAx>
        <c:axId val="109874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4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F-4608-8CDD-E914D0107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5168"/>
        <c:axId val="109875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F-4608-8CDD-E914D0107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5168"/>
        <c:axId val="1098751360"/>
      </c:lineChart>
      <c:dateAx>
        <c:axId val="109875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1360"/>
        <c:crosses val="autoZero"/>
        <c:auto val="1"/>
        <c:lblOffset val="100"/>
        <c:baseTimeUnit val="years"/>
      </c:dateAx>
      <c:valAx>
        <c:axId val="109875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6D-AD92-A37690867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3536"/>
        <c:axId val="109875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9-426D-AD92-A37690867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3536"/>
        <c:axId val="1098752992"/>
      </c:lineChart>
      <c:dateAx>
        <c:axId val="109875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2992"/>
        <c:crosses val="autoZero"/>
        <c:auto val="1"/>
        <c:lblOffset val="100"/>
        <c:baseTimeUnit val="years"/>
      </c:dateAx>
      <c:valAx>
        <c:axId val="109875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2-4540-975A-7344664CB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4624"/>
        <c:axId val="109875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2-4540-975A-7344664CB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4624"/>
        <c:axId val="1098755712"/>
      </c:lineChart>
      <c:dateAx>
        <c:axId val="109875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5712"/>
        <c:crosses val="autoZero"/>
        <c:auto val="1"/>
        <c:lblOffset val="100"/>
        <c:baseTimeUnit val="years"/>
      </c:dateAx>
      <c:valAx>
        <c:axId val="109875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1147.6099999999999</c:v>
                </c:pt>
                <c:pt idx="1">
                  <c:v>1109.1600000000001</c:v>
                </c:pt>
                <c:pt idx="2">
                  <c:v>1063.31</c:v>
                </c:pt>
                <c:pt idx="3">
                  <c:v>562.04999999999995</c:v>
                </c:pt>
                <c:pt idx="4">
                  <c:v>283.54000000000002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2-4650-8A75-3C938CF34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7344"/>
        <c:axId val="109874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261.08</c:v>
                </c:pt>
                <c:pt idx="1">
                  <c:v>241.49</c:v>
                </c:pt>
                <c:pt idx="2">
                  <c:v>248.44</c:v>
                </c:pt>
                <c:pt idx="3">
                  <c:v>244.85</c:v>
                </c:pt>
                <c:pt idx="4">
                  <c:v>296.89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2-4650-8A75-3C938CF34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7344"/>
        <c:axId val="1098743744"/>
      </c:lineChart>
      <c:dateAx>
        <c:axId val="109875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43744"/>
        <c:crosses val="autoZero"/>
        <c:auto val="1"/>
        <c:lblOffset val="100"/>
        <c:baseTimeUnit val="years"/>
      </c:dateAx>
      <c:valAx>
        <c:axId val="109874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61.84</c:v>
                </c:pt>
                <c:pt idx="1">
                  <c:v>57.67</c:v>
                </c:pt>
                <c:pt idx="2">
                  <c:v>61.22</c:v>
                </c:pt>
                <c:pt idx="3">
                  <c:v>59.94</c:v>
                </c:pt>
                <c:pt idx="4">
                  <c:v>56.25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A-40DD-A917-F00C966BA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8432"/>
        <c:axId val="109874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65.7</c:v>
                </c:pt>
                <c:pt idx="2">
                  <c:v>66.73</c:v>
                </c:pt>
                <c:pt idx="3">
                  <c:v>64.78</c:v>
                </c:pt>
                <c:pt idx="4">
                  <c:v>63.06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A-40DD-A917-F00C966BA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8432"/>
        <c:axId val="1098744288"/>
      </c:lineChart>
      <c:dateAx>
        <c:axId val="109875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44288"/>
        <c:crosses val="autoZero"/>
        <c:auto val="1"/>
        <c:lblOffset val="100"/>
        <c:baseTimeUnit val="years"/>
      </c:dateAx>
      <c:valAx>
        <c:axId val="109874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287.77999999999997</c:v>
                </c:pt>
                <c:pt idx="1">
                  <c:v>316.72000000000003</c:v>
                </c:pt>
                <c:pt idx="2">
                  <c:v>304.82</c:v>
                </c:pt>
                <c:pt idx="3">
                  <c:v>323.58</c:v>
                </c:pt>
                <c:pt idx="4">
                  <c:v>351.03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7-47FC-B83F-CF4F79B66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729904"/>
        <c:axId val="111872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241.18</c:v>
                </c:pt>
                <c:pt idx="1">
                  <c:v>247.94</c:v>
                </c:pt>
                <c:pt idx="2">
                  <c:v>241.29</c:v>
                </c:pt>
                <c:pt idx="3">
                  <c:v>250.21</c:v>
                </c:pt>
                <c:pt idx="4">
                  <c:v>264.77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7-47FC-B83F-CF4F79B66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29904"/>
        <c:axId val="1118722832"/>
      </c:lineChart>
      <c:dateAx>
        <c:axId val="111872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22832"/>
        <c:crosses val="autoZero"/>
        <c:auto val="1"/>
        <c:lblOffset val="100"/>
        <c:baseTimeUnit val="years"/>
      </c:dateAx>
      <c:valAx>
        <c:axId val="111872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72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【325.02】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7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山梨県　山梨市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特定地域生活排水処理</v>
      </c>
      <c r="Q8" s="71"/>
      <c r="R8" s="71"/>
      <c r="S8" s="71"/>
      <c r="T8" s="71"/>
      <c r="U8" s="71"/>
      <c r="V8" s="71"/>
      <c r="W8" s="71" t="str">
        <f>データ!L6</f>
        <v>K2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34980</v>
      </c>
      <c r="AM8" s="68"/>
      <c r="AN8" s="68"/>
      <c r="AO8" s="68"/>
      <c r="AP8" s="68"/>
      <c r="AQ8" s="68"/>
      <c r="AR8" s="68"/>
      <c r="AS8" s="68"/>
      <c r="AT8" s="67">
        <f>データ!T6</f>
        <v>289.8</v>
      </c>
      <c r="AU8" s="67"/>
      <c r="AV8" s="67"/>
      <c r="AW8" s="67"/>
      <c r="AX8" s="67"/>
      <c r="AY8" s="67"/>
      <c r="AZ8" s="67"/>
      <c r="BA8" s="67"/>
      <c r="BB8" s="67">
        <f>データ!U6</f>
        <v>120.7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4.24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3343</v>
      </c>
      <c r="AE10" s="68"/>
      <c r="AF10" s="68"/>
      <c r="AG10" s="68"/>
      <c r="AH10" s="68"/>
      <c r="AI10" s="68"/>
      <c r="AJ10" s="68"/>
      <c r="AK10" s="2"/>
      <c r="AL10" s="68">
        <f>データ!V6</f>
        <v>1476</v>
      </c>
      <c r="AM10" s="68"/>
      <c r="AN10" s="68"/>
      <c r="AO10" s="68"/>
      <c r="AP10" s="68"/>
      <c r="AQ10" s="68"/>
      <c r="AR10" s="68"/>
      <c r="AS10" s="68"/>
      <c r="AT10" s="67">
        <f>データ!W6</f>
        <v>9</v>
      </c>
      <c r="AU10" s="67"/>
      <c r="AV10" s="67"/>
      <c r="AW10" s="67"/>
      <c r="AX10" s="67"/>
      <c r="AY10" s="67"/>
      <c r="AZ10" s="67"/>
      <c r="BA10" s="67"/>
      <c r="BB10" s="67">
        <f>データ!X6</f>
        <v>164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2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2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3" t="s">
        <v>113</v>
      </c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3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3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3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3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3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3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3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3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3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3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3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3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3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3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3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3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3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3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3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3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3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3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3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3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3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3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3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6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2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2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【325.02】</v>
      </c>
      <c r="I86" s="26" t="str">
        <f>データ!CA6</f>
        <v>【60.61】</v>
      </c>
      <c r="J86" s="26" t="str">
        <f>データ!CL6</f>
        <v>【270.94】</v>
      </c>
      <c r="K86" s="26" t="str">
        <f>データ!CW6</f>
        <v>【57.80】</v>
      </c>
      <c r="L86" s="26" t="str">
        <f>データ!DH6</f>
        <v>【78.90】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q0Zu8jk1DdV5BcL/FlG82r0iw7lh+jFnGMwbAIytDRUwcp4C1UCvJq+EtMd/Ou8aU5JZsPD3QkN5RnDXN2rk7Q==" saltValue="p9PS9J94eme5BKYdhAM5E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2018</v>
      </c>
      <c r="C6" s="33">
        <f t="shared" ref="C6:X6" si="3">C7</f>
        <v>192058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山梨県　山梨市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4.24</v>
      </c>
      <c r="Q6" s="34">
        <f t="shared" si="3"/>
        <v>100</v>
      </c>
      <c r="R6" s="34">
        <f t="shared" si="3"/>
        <v>3343</v>
      </c>
      <c r="S6" s="34">
        <f t="shared" si="3"/>
        <v>34980</v>
      </c>
      <c r="T6" s="34">
        <f t="shared" si="3"/>
        <v>289.8</v>
      </c>
      <c r="U6" s="34">
        <f t="shared" si="3"/>
        <v>120.7</v>
      </c>
      <c r="V6" s="34">
        <f t="shared" si="3"/>
        <v>1476</v>
      </c>
      <c r="W6" s="34">
        <f t="shared" si="3"/>
        <v>9</v>
      </c>
      <c r="X6" s="34">
        <f t="shared" si="3"/>
        <v>164</v>
      </c>
      <c r="Y6" s="35">
        <f>IF(Y7="",NA(),Y7)</f>
        <v>99.77</v>
      </c>
      <c r="Z6" s="35">
        <f t="shared" ref="Z6:AH6" si="4">IF(Z7="",NA(),Z7)</f>
        <v>99.62</v>
      </c>
      <c r="AA6" s="35">
        <f t="shared" si="4"/>
        <v>99.42</v>
      </c>
      <c r="AB6" s="35">
        <f t="shared" si="4"/>
        <v>99.17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1147.6099999999999</v>
      </c>
      <c r="BG6" s="35">
        <f t="shared" ref="BG6:BO6" si="7">IF(BG7="",NA(),BG7)</f>
        <v>1109.1600000000001</v>
      </c>
      <c r="BH6" s="35">
        <f t="shared" si="7"/>
        <v>1063.31</v>
      </c>
      <c r="BI6" s="35">
        <f t="shared" si="7"/>
        <v>562.04999999999995</v>
      </c>
      <c r="BJ6" s="35">
        <f t="shared" si="7"/>
        <v>283.54000000000002</v>
      </c>
      <c r="BK6" s="35">
        <f t="shared" si="7"/>
        <v>261.08</v>
      </c>
      <c r="BL6" s="35">
        <f t="shared" si="7"/>
        <v>241.49</v>
      </c>
      <c r="BM6" s="35">
        <f t="shared" si="7"/>
        <v>248.44</v>
      </c>
      <c r="BN6" s="35">
        <f t="shared" si="7"/>
        <v>244.85</v>
      </c>
      <c r="BO6" s="35">
        <f t="shared" si="7"/>
        <v>296.89</v>
      </c>
      <c r="BP6" s="34" t="str">
        <f>IF(BP7="","",IF(BP7="-","【-】","【"&amp;SUBSTITUTE(TEXT(BP7,"#,##0.00"),"-","△")&amp;"】"))</f>
        <v>【325.02】</v>
      </c>
      <c r="BQ6" s="35">
        <f>IF(BQ7="",NA(),BQ7)</f>
        <v>61.84</v>
      </c>
      <c r="BR6" s="35">
        <f t="shared" ref="BR6:BZ6" si="8">IF(BR7="",NA(),BR7)</f>
        <v>57.67</v>
      </c>
      <c r="BS6" s="35">
        <f t="shared" si="8"/>
        <v>61.22</v>
      </c>
      <c r="BT6" s="35">
        <f t="shared" si="8"/>
        <v>59.94</v>
      </c>
      <c r="BU6" s="35">
        <f t="shared" si="8"/>
        <v>56.25</v>
      </c>
      <c r="BV6" s="35">
        <f t="shared" si="8"/>
        <v>68.61</v>
      </c>
      <c r="BW6" s="35">
        <f t="shared" si="8"/>
        <v>65.7</v>
      </c>
      <c r="BX6" s="35">
        <f t="shared" si="8"/>
        <v>66.73</v>
      </c>
      <c r="BY6" s="35">
        <f t="shared" si="8"/>
        <v>64.78</v>
      </c>
      <c r="BZ6" s="35">
        <f t="shared" si="8"/>
        <v>63.06</v>
      </c>
      <c r="CA6" s="34" t="str">
        <f>IF(CA7="","",IF(CA7="-","【-】","【"&amp;SUBSTITUTE(TEXT(CA7,"#,##0.00"),"-","△")&amp;"】"))</f>
        <v>【60.61】</v>
      </c>
      <c r="CB6" s="35">
        <f>IF(CB7="",NA(),CB7)</f>
        <v>287.77999999999997</v>
      </c>
      <c r="CC6" s="35">
        <f t="shared" ref="CC6:CK6" si="9">IF(CC7="",NA(),CC7)</f>
        <v>316.72000000000003</v>
      </c>
      <c r="CD6" s="35">
        <f t="shared" si="9"/>
        <v>304.82</v>
      </c>
      <c r="CE6" s="35">
        <f t="shared" si="9"/>
        <v>323.58</v>
      </c>
      <c r="CF6" s="35">
        <f t="shared" si="9"/>
        <v>351.03</v>
      </c>
      <c r="CG6" s="35">
        <f t="shared" si="9"/>
        <v>241.18</v>
      </c>
      <c r="CH6" s="35">
        <f t="shared" si="9"/>
        <v>247.94</v>
      </c>
      <c r="CI6" s="35">
        <f t="shared" si="9"/>
        <v>241.29</v>
      </c>
      <c r="CJ6" s="35">
        <f t="shared" si="9"/>
        <v>250.21</v>
      </c>
      <c r="CK6" s="35">
        <f t="shared" si="9"/>
        <v>264.77</v>
      </c>
      <c r="CL6" s="34" t="str">
        <f>IF(CL7="","",IF(CL7="-","【-】","【"&amp;SUBSTITUTE(TEXT(CL7,"#,##0.00"),"-","△")&amp;"】"))</f>
        <v>【270.94】</v>
      </c>
      <c r="CM6" s="35">
        <f>IF(CM7="",NA(),CM7)</f>
        <v>29.73</v>
      </c>
      <c r="CN6" s="35">
        <f t="shared" ref="CN6:CV6" si="10">IF(CN7="",NA(),CN7)</f>
        <v>28.68</v>
      </c>
      <c r="CO6" s="35">
        <f t="shared" si="10"/>
        <v>27.9</v>
      </c>
      <c r="CP6" s="35">
        <f t="shared" si="10"/>
        <v>27.47</v>
      </c>
      <c r="CQ6" s="35">
        <f t="shared" si="10"/>
        <v>26.59</v>
      </c>
      <c r="CR6" s="35">
        <f t="shared" si="10"/>
        <v>53.84</v>
      </c>
      <c r="CS6" s="35">
        <f t="shared" si="10"/>
        <v>60.25</v>
      </c>
      <c r="CT6" s="35">
        <f t="shared" si="10"/>
        <v>61.94</v>
      </c>
      <c r="CU6" s="35">
        <f t="shared" si="10"/>
        <v>61.79</v>
      </c>
      <c r="CV6" s="35">
        <f t="shared" si="10"/>
        <v>59.94</v>
      </c>
      <c r="CW6" s="34" t="str">
        <f>IF(CW7="","",IF(CW7="-","【-】","【"&amp;SUBSTITUTE(TEXT(CW7,"#,##0.00"),"-","△")&amp;"】"))</f>
        <v>【57.80】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95.04</v>
      </c>
      <c r="DD6" s="35">
        <f t="shared" si="11"/>
        <v>95.26</v>
      </c>
      <c r="DE6" s="35">
        <f t="shared" si="11"/>
        <v>94.14</v>
      </c>
      <c r="DF6" s="35">
        <f t="shared" si="11"/>
        <v>92.44</v>
      </c>
      <c r="DG6" s="35">
        <f t="shared" si="11"/>
        <v>89.66</v>
      </c>
      <c r="DH6" s="34" t="str">
        <f>IF(DH7="","",IF(DH7="-","【-】","【"&amp;SUBSTITUTE(TEXT(DH7,"#,##0.00"),"-","△")&amp;"】"))</f>
        <v>【78.90】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2">
      <c r="A7" s="28"/>
      <c r="B7" s="37">
        <v>2018</v>
      </c>
      <c r="C7" s="37">
        <v>192058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4.24</v>
      </c>
      <c r="Q7" s="38">
        <v>100</v>
      </c>
      <c r="R7" s="38">
        <v>3343</v>
      </c>
      <c r="S7" s="38">
        <v>34980</v>
      </c>
      <c r="T7" s="38">
        <v>289.8</v>
      </c>
      <c r="U7" s="38">
        <v>120.7</v>
      </c>
      <c r="V7" s="38">
        <v>1476</v>
      </c>
      <c r="W7" s="38">
        <v>9</v>
      </c>
      <c r="X7" s="38">
        <v>164</v>
      </c>
      <c r="Y7" s="38">
        <v>99.77</v>
      </c>
      <c r="Z7" s="38">
        <v>99.62</v>
      </c>
      <c r="AA7" s="38">
        <v>99.42</v>
      </c>
      <c r="AB7" s="38">
        <v>99.17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1147.6099999999999</v>
      </c>
      <c r="BG7" s="38">
        <v>1109.1600000000001</v>
      </c>
      <c r="BH7" s="38">
        <v>1063.31</v>
      </c>
      <c r="BI7" s="38">
        <v>562.04999999999995</v>
      </c>
      <c r="BJ7" s="38">
        <v>283.54000000000002</v>
      </c>
      <c r="BK7" s="38">
        <v>261.08</v>
      </c>
      <c r="BL7" s="38">
        <v>241.49</v>
      </c>
      <c r="BM7" s="38">
        <v>248.44</v>
      </c>
      <c r="BN7" s="38">
        <v>244.85</v>
      </c>
      <c r="BO7" s="38">
        <v>296.89</v>
      </c>
      <c r="BP7" s="38">
        <v>325.02</v>
      </c>
      <c r="BQ7" s="38">
        <v>61.84</v>
      </c>
      <c r="BR7" s="38">
        <v>57.67</v>
      </c>
      <c r="BS7" s="38">
        <v>61.22</v>
      </c>
      <c r="BT7" s="38">
        <v>59.94</v>
      </c>
      <c r="BU7" s="38">
        <v>56.25</v>
      </c>
      <c r="BV7" s="38">
        <v>68.61</v>
      </c>
      <c r="BW7" s="38">
        <v>65.7</v>
      </c>
      <c r="BX7" s="38">
        <v>66.73</v>
      </c>
      <c r="BY7" s="38">
        <v>64.78</v>
      </c>
      <c r="BZ7" s="38">
        <v>63.06</v>
      </c>
      <c r="CA7" s="38">
        <v>60.61</v>
      </c>
      <c r="CB7" s="38">
        <v>287.77999999999997</v>
      </c>
      <c r="CC7" s="38">
        <v>316.72000000000003</v>
      </c>
      <c r="CD7" s="38">
        <v>304.82</v>
      </c>
      <c r="CE7" s="38">
        <v>323.58</v>
      </c>
      <c r="CF7" s="38">
        <v>351.03</v>
      </c>
      <c r="CG7" s="38">
        <v>241.18</v>
      </c>
      <c r="CH7" s="38">
        <v>247.94</v>
      </c>
      <c r="CI7" s="38">
        <v>241.29</v>
      </c>
      <c r="CJ7" s="38">
        <v>250.21</v>
      </c>
      <c r="CK7" s="38">
        <v>264.77</v>
      </c>
      <c r="CL7" s="38">
        <v>270.94</v>
      </c>
      <c r="CM7" s="38">
        <v>29.73</v>
      </c>
      <c r="CN7" s="38">
        <v>28.68</v>
      </c>
      <c r="CO7" s="38">
        <v>27.9</v>
      </c>
      <c r="CP7" s="38">
        <v>27.47</v>
      </c>
      <c r="CQ7" s="38">
        <v>26.59</v>
      </c>
      <c r="CR7" s="38">
        <v>53.84</v>
      </c>
      <c r="CS7" s="38">
        <v>60.25</v>
      </c>
      <c r="CT7" s="38">
        <v>61.94</v>
      </c>
      <c r="CU7" s="38">
        <v>61.79</v>
      </c>
      <c r="CV7" s="38">
        <v>59.94</v>
      </c>
      <c r="CW7" s="38">
        <v>57.8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95.04</v>
      </c>
      <c r="DD7" s="38">
        <v>95.26</v>
      </c>
      <c r="DE7" s="38">
        <v>94.14</v>
      </c>
      <c r="DF7" s="38">
        <v>92.44</v>
      </c>
      <c r="DG7" s="38">
        <v>89.66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2020-02-10T07:09:24Z</cp:lastPrinted>
  <dcterms:created xsi:type="dcterms:W3CDTF">2019-12-05T05:29:11Z</dcterms:created>
  <dcterms:modified xsi:type="dcterms:W3CDTF">2020-02-10T07:09:26Z</dcterms:modified>
  <cp:category/>
</cp:coreProperties>
</file>