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H31決算統計（公営企業）\12 ★経営比較分析表★\02　H30決算分\03　市町村等→県\下水道事業\03都留市　0205\都留市\都留市\"/>
    </mc:Choice>
  </mc:AlternateContent>
  <workbookProtection workbookAlgorithmName="SHA-512" workbookHashValue="kiigDBvJqJxwHyruLGYv6GUJT9LjZIVsqSNTRoWEZWCtyroN4gxeHaLy67pwxSMdxPtmfWCCTLtKLpYcJts/tw==" workbookSaltValue="UArXAVZYAo12Oxp2uhiTxg==" workbookSpinCount="100000" lockStructure="1"/>
  <bookViews>
    <workbookView xWindow="0" yWindow="0" windowWidth="13680" windowHeight="7308"/>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<sst xmlns="http://schemas.openxmlformats.org/spreadsheetml/2006/main" count="229" uniqueCount="113">
  <si>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</si>
  <si>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</si>
  <si>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</si>
  <si>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</si>
  <si>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</si>
  <si>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</si>
  <si>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</si>
  <si>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</si>
  <si>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</si>
  <si>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</si>
  <si>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</si>
  <si>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</si>
  <si>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</si>
  <si>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</si>
  <si>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</si>
  <si>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</si>
  <si>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</si>
  <si>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</si>
  <si>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</si>
  <si>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</si>
  <si>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</si>
  <si>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</si>
  <si>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</si>
  <si>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</si>
  <si>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</si>
  <si>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</si>
  <si>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</si>
  <si>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</si>
  <si>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</si>
  <si>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</si>
  <si>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</si>
  <si>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</si>
  <si>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</si>
  <si>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</si>
  <si>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</si>
  <si>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</si>
  <si>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</si>
  <si>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</si>
  <si>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</si>
  <si>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</si>
  <si>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</si>
  <si>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</si>
  <si>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</si>
  <si>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</si>
  <si>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</si>
  <si>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</si>
  <si>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</si>
  <si>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</si>
  <si>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</si>
  <si>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</si>
  <si>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</si>
  <si>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</si>
  <si>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</si>
  <si>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</si>
  <si>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</si>
  <si>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</si>
  <si>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</si>
  <si>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</si>
  <si>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</si>
  <si>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</si>
  <si>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</si>
  <si>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</si>
  <si>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</si>
  <si>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</si>
  <si>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</si>
  <si>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</si>
  <si>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</si>
  <si>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</si>
  <si>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</si>
  <si>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</si>
  <si>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</si>
  <si>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</si>
  <si>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</si>
  <si>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</si>
  <si>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</si>
  <si>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</si>
  <si>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</si>
  <si>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</si>
  <si>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</si>
  <si>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</si>
  <si>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</si>
  <si>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</si>
  <si>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</si>
  <si>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</si>
  <si>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</si>
  <si>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</si>
  <si>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</si>
  <si>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</si>
  <si>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</si>
  <si>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</si>
  <si>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</si>
  <si>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</si>
  <si>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</si>
  <si>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</si>
  <si>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</si>
  <si>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</si>
  <si>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</si>
  <si>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</si>
  <si>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</si>
  <si>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</si>
  <si>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</si>
  <si>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</si>
  <si>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</si>
  <si>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</si>
  <si>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</si>
  <si>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</si>
  <si>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</si>
  <si>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</si>
  <si>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</si>
  <si>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</si>
  <si>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都留市では、平成6年度より管渠整備を行い、平成16年供用開始した。比較的新しい施設であり、現時点では老朽化対策を行っていない。
　しかし、更新・改良・修繕を下水道布設延長のうち毎年2%ずつ行うとすれば、すべてを更新するのに50年かかることになるので、ストックマネジメント計画等を立てて投資の平準化を図る必要がある。</t>
    <phoneticPr fontId="4"/>
  </si>
  <si>
    <t>①収益的収支比率が上昇した主たる要因は、決算上、収益的収支における一般会計からの繰入金が増加したことによる。使用料収入は微増、流域下水道での汚水処理費は増加、地方債の償還金は漸減であるが、総務省繰出基準より、使用料でまかなえない地方債の償還金が一般会計から繰り出されている。使用料収入が年々増加しているため上向き傾向にあるが、いまだ100％には満たない状況にあるため、経営改善を図っていく必要がある。
④地方債の償還を総務省繰出基準に基づいた一般会計繰入によりまかなっており、指標が算出されない。指標を算出する要素をみる限り、歳出を抑制し地方債残高を減らすこと、建設費を計画的かつ効果的に投資すること、使用料水準の検討等が必要である。
⑤公費負担分を除く汚水処理費は、使用料により６０％まかなっている。今後、工場や開発地域の接続により使用料収入が増加する見込みである。
⑥汚水処理原価は、類似団体と同水準である。供用開始後１５年が経過し、流域下水道処理施設の緊急修繕費などが発生しており注視していく必要がある。また、普及促進との兼ね合いも見極め、使用料水準の検討が必要である。
⑧水洗化率は、類似団体平均値よりも低い。平成27年度都留市汚水処理施設整備構想を基に公共用水域の水質保全や使用料収入の増加を図るため水洗化率向上の取組が必要である。</t>
    <rPh sb="137" eb="140">
      <t>シヨウリョウ</t>
    </rPh>
    <rPh sb="140" eb="142">
      <t>シュウニュウ</t>
    </rPh>
    <rPh sb="143" eb="145">
      <t>ネンネン</t>
    </rPh>
    <rPh sb="145" eb="147">
      <t>ゾウカ</t>
    </rPh>
    <rPh sb="153" eb="155">
      <t>ウワム</t>
    </rPh>
    <rPh sb="156" eb="158">
      <t>ケイコウ</t>
    </rPh>
    <rPh sb="172" eb="173">
      <t>ミ</t>
    </rPh>
    <rPh sb="176" eb="178">
      <t>ジョウキョウ</t>
    </rPh>
    <phoneticPr fontId="4"/>
  </si>
  <si>
    <t>類似団体と比較し経費回収率、水洗化率が低く、接続戸数の増加を図る必要がある。接続率向上を優先して考えると、使用料水準を引き上げることは難しいものと認識している。これらのことから、引き続き下水道の啓発活動を積極的に行い、使用料収入の増加、安定した財源の確保を図る必要がある。
　また、未普及地域が多いため、10年概成に向けて整備区域の見直しを検討するなど、計画的かつ効果的な投資を行っていく必要がある。
　供用開始後間もないため、更新等の維持管理に多くの経費がかかる時期ではないが、将来の更新時期に備え、経営改善の実施や投資計画等の見直しなどを行う必要がある。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</si>
</sst>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E1-4458-8860-889BC8AF48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28E1-4458-8860-889BC8AF48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39.89</c:v>
                </c:pt>
                <c:pt idx="1">
                  <c:v>40.729999999999997</c:v>
                </c:pt>
                <c:pt idx="2">
                  <c:v>42.1</c:v>
                </c:pt>
                <c:pt idx="3">
                  <c:v>42.35</c:v>
                </c:pt>
                <c:pt idx="4">
                  <c:v>0</c:v>
                </c:pt>
              </c:numCache>
            </c:numRef>
          </c:val>
          <c:extLst>
            <c:ext xmlns:c16="http://schemas.microsoft.com/office/drawing/2014/chart" uri="{C3380CC4-5D6E-409C-BE32-E72D297353CC}">
              <c16:uniqueId val="{00000000-235F-4641-8201-C2E8DA1BD7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235F-4641-8201-C2E8DA1BD7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62.48</c:v>
                </c:pt>
                <c:pt idx="1">
                  <c:v>71.86</c:v>
                </c:pt>
                <c:pt idx="2">
                  <c:v>54.57</c:v>
                </c:pt>
                <c:pt idx="3">
                  <c:v>56.74</c:v>
                </c:pt>
                <c:pt idx="4">
                  <c:v>59.1</c:v>
                </c:pt>
              </c:numCache>
            </c:numRef>
          </c:val>
          <c:extLst>
            <c:ext xmlns:c16="http://schemas.microsoft.com/office/drawing/2014/chart" uri="{C3380CC4-5D6E-409C-BE32-E72D297353CC}">
              <c16:uniqueId val="{00000000-F9A5-4AE0-85E4-192169D1B54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F9A5-4AE0-85E4-192169D1B54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57.18</c:v>
                </c:pt>
                <c:pt idx="1">
                  <c:v>55.02</c:v>
                </c:pt>
                <c:pt idx="2">
                  <c:v>53.99</c:v>
                </c:pt>
                <c:pt idx="3">
                  <c:v>68.83</c:v>
                </c:pt>
                <c:pt idx="4">
                  <c:v>70.22</c:v>
                </c:pt>
              </c:numCache>
            </c:numRef>
          </c:val>
          <c:extLst>
            <c:ext xmlns:c16="http://schemas.microsoft.com/office/drawing/2014/chart" uri="{C3380CC4-5D6E-409C-BE32-E72D297353CC}">
              <c16:uniqueId val="{00000000-64DD-478B-AADD-0F14EEFF49D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DD-478B-AADD-0F14EEFF49D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7C-4E17-8219-D6B21723D0D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7C-4E17-8219-D6B21723D0D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AC-48B2-92DB-B644DFED136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AC-48B2-92DB-B644DFED136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41-42FD-A843-328EEF8F4A6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41-42FD-A843-328EEF8F4A6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E3-4658-B4B5-6657A794B4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E3-4658-B4B5-6657A794B4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CF-496C-BB6C-F396D404439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7BCF-496C-BB6C-F396D404439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33.33</c:v>
                </c:pt>
                <c:pt idx="1">
                  <c:v>32.32</c:v>
                </c:pt>
                <c:pt idx="2">
                  <c:v>34.51</c:v>
                </c:pt>
                <c:pt idx="3">
                  <c:v>67.91</c:v>
                </c:pt>
                <c:pt idx="4">
                  <c:v>60.33</c:v>
                </c:pt>
              </c:numCache>
            </c:numRef>
          </c:val>
          <c:extLst>
            <c:ext xmlns:c16="http://schemas.microsoft.com/office/drawing/2014/chart" uri="{C3380CC4-5D6E-409C-BE32-E72D297353CC}">
              <c16:uniqueId val="{00000000-C909-4D79-AD8C-2A7BCB76C10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C909-4D79-AD8C-2A7BCB76C10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435.39</c:v>
                </c:pt>
                <c:pt idx="1">
                  <c:v>441.1</c:v>
                </c:pt>
                <c:pt idx="2">
                  <c:v>420.62</c:v>
                </c:pt>
                <c:pt idx="3">
                  <c:v>215.79</c:v>
                </c:pt>
                <c:pt idx="4">
                  <c:v>242.59</c:v>
                </c:pt>
              </c:numCache>
            </c:numRef>
          </c:val>
          <c:extLst>
            <c:ext xmlns:c16="http://schemas.microsoft.com/office/drawing/2014/chart" uri="{C3380CC4-5D6E-409C-BE32-E72D297353CC}">
              <c16:uniqueId val="{00000000-56A2-466D-99DA-4C2BFA7AE8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56A2-466D-99DA-4C2BFA7AE8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25"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山梨県　都留市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tr">
        <f>データ!$M$6</f>
        <v>非設置</v>
      </c>
      <c r="AE8" s="49"/>
      <c r="AF8" s="49"/>
      <c r="AG8" s="49"/>
      <c r="AH8" s="49"/>
      <c r="AI8" s="49"/>
      <c r="AJ8" s="49"/>
      <c r="AK8" s="3"/>
      <c r="AL8" s="50">
        <f>データ!S6</f>
        <v>30669</v>
      </c>
      <c r="AM8" s="50"/>
      <c r="AN8" s="50"/>
      <c r="AO8" s="50"/>
      <c r="AP8" s="50"/>
      <c r="AQ8" s="50"/>
      <c r="AR8" s="50"/>
      <c r="AS8" s="50"/>
      <c r="AT8" s="45">
        <f>データ!T6</f>
        <v>161.63</v>
      </c>
      <c r="AU8" s="45"/>
      <c r="AV8" s="45"/>
      <c r="AW8" s="45"/>
      <c r="AX8" s="45"/>
      <c r="AY8" s="45"/>
      <c r="AZ8" s="45"/>
      <c r="BA8" s="45"/>
      <c r="BB8" s="45">
        <f>データ!U6</f>
        <v>189.75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26.97</v>
      </c>
      <c r="Q10" s="45"/>
      <c r="R10" s="45"/>
      <c r="S10" s="45"/>
      <c r="T10" s="45"/>
      <c r="U10" s="45"/>
      <c r="V10" s="45"/>
      <c r="W10" s="45">
        <f>データ!Q6</f>
        <v>107.72</v>
      </c>
      <c r="X10" s="45"/>
      <c r="Y10" s="45"/>
      <c r="Z10" s="45"/>
      <c r="AA10" s="45"/>
      <c r="AB10" s="45"/>
      <c r="AC10" s="45"/>
      <c r="AD10" s="50">
        <f>データ!R6</f>
        <v>2370</v>
      </c>
      <c r="AE10" s="50"/>
      <c r="AF10" s="50"/>
      <c r="AG10" s="50"/>
      <c r="AH10" s="50"/>
      <c r="AI10" s="50"/>
      <c r="AJ10" s="50"/>
      <c r="AK10" s="2"/>
      <c r="AL10" s="50">
        <f>データ!V6</f>
        <v>8164</v>
      </c>
      <c r="AM10" s="50"/>
      <c r="AN10" s="50"/>
      <c r="AO10" s="50"/>
      <c r="AP10" s="50"/>
      <c r="AQ10" s="50"/>
      <c r="AR10" s="50"/>
      <c r="AS10" s="50"/>
      <c r="AT10" s="45">
        <f>データ!W6</f>
        <v>2.37</v>
      </c>
      <c r="AU10" s="45"/>
      <c r="AV10" s="45"/>
      <c r="AW10" s="45"/>
      <c r="AX10" s="45"/>
      <c r="AY10" s="45"/>
      <c r="AZ10" s="45"/>
      <c r="BA10" s="45"/>
      <c r="BB10" s="45">
        <f>データ!X6</f>
        <v>3444.73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76"/>
      <c r="BN16" s="76"/>
      <c r="BO16" s="76"/>
      <c r="BP16" s="76"/>
      <c r="BQ16" s="76"/>
      <c r="BR16" s="76"/>
      <c r="BS16" s="76"/>
      <c r="BT16" s="76"/>
      <c r="BU16" s="76"/>
      <c r="BV16" s="76"/>
      <c r="BW16" s="76"/>
      <c r="BX16" s="76"/>
      <c r="BY16" s="76"/>
      <c r="BZ16" s="7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LRHTY26MoLtOlc92OPYCFSWZ5cvKWfjAwMfFD6xjaJt5Vvnz33ewKSMW4C9Maq6ug4Iig+93IJ6avsqsgCiOdA==" saltValue="3o7Bpng/KnorYefL5f1O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192040</v>
      </c>
      <c r="D6" s="33">
        <f t="shared" si="3"/>
        <v>47</v>
      </c>
      <c r="E6" s="33">
        <f t="shared" si="3"/>
        <v>17</v>
      </c>
      <c r="F6" s="33">
        <f t="shared" si="3"/>
        <v>1</v>
      </c>
      <c r="G6" s="33">
        <f t="shared" si="3"/>
        <v>0</v>
      </c>
      <c r="H6" s="33" t="str">
        <f t="shared" si="3"/>
        <v>山梨県　都留市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26.97</v>
      </c>
      <c r="Q6" s="34">
        <f t="shared" si="3"/>
        <v>107.72</v>
      </c>
      <c r="R6" s="34">
        <f t="shared" si="3"/>
        <v>2370</v>
      </c>
      <c r="S6" s="34">
        <f t="shared" si="3"/>
        <v>30669</v>
      </c>
      <c r="T6" s="34">
        <f t="shared" si="3"/>
        <v>161.63</v>
      </c>
      <c r="U6" s="34">
        <f t="shared" si="3"/>
        <v>189.75</v>
      </c>
      <c r="V6" s="34">
        <f t="shared" si="3"/>
        <v>8164</v>
      </c>
      <c r="W6" s="34">
        <f t="shared" si="3"/>
        <v>2.37</v>
      </c>
      <c r="X6" s="34">
        <f t="shared" si="3"/>
        <v>3444.73</v>
      </c>
      <c r="Y6" s="35">
        <f>IF(Y7="",NA(),Y7)</f>
        <v>57.18</v>
      </c>
      <c r="Z6" s="35">
        <f t="shared" ref="Z6:AH6" si="4">IF(Z7="",NA(),Z7)</f>
        <v>55.02</v>
      </c>
      <c r="AA6" s="35">
        <f t="shared" si="4"/>
        <v>53.99</v>
      </c>
      <c r="AB6" s="35">
        <f t="shared" si="4"/>
        <v>68.83</v>
      </c>
      <c r="AC6" s="35">
        <f t="shared" si="4"/>
        <v>70.22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33.33</v>
      </c>
      <c r="BR6" s="35">
        <f t="shared" ref="BR6:BZ6" si="8">IF(BR7="",NA(),BR7)</f>
        <v>32.32</v>
      </c>
      <c r="BS6" s="35">
        <f t="shared" si="8"/>
        <v>34.51</v>
      </c>
      <c r="BT6" s="35">
        <f t="shared" si="8"/>
        <v>67.91</v>
      </c>
      <c r="BU6" s="35">
        <f t="shared" si="8"/>
        <v>60.33</v>
      </c>
      <c r="BV6" s="35">
        <f t="shared" si="8"/>
        <v>60.78</v>
      </c>
      <c r="BW6" s="35">
        <f t="shared" si="8"/>
        <v>60.17</v>
      </c>
      <c r="BX6" s="35">
        <f t="shared" si="8"/>
        <v>65.569999999999993</v>
      </c>
      <c r="BY6" s="35">
        <f t="shared" si="8"/>
        <v>75.7</v>
      </c>
      <c r="BZ6" s="35">
        <f t="shared" si="8"/>
        <v>74.61</v>
      </c>
      <c r="CA6" s="34" t="str">
        <f>IF(CA7="","",IF(CA7="-","【-】","【"&amp;SUBSTITUTE(TEXT(CA7,"#,##0.00"),"-","△")&amp;"】"))</f>
        <v>【100.91】</v>
      </c>
      <c r="CB6" s="35">
        <f>IF(CB7="",NA(),CB7)</f>
        <v>435.39</v>
      </c>
      <c r="CC6" s="35">
        <f t="shared" ref="CC6:CK6" si="9">IF(CC7="",NA(),CC7)</f>
        <v>441.1</v>
      </c>
      <c r="CD6" s="35">
        <f t="shared" si="9"/>
        <v>420.62</v>
      </c>
      <c r="CE6" s="35">
        <f t="shared" si="9"/>
        <v>215.79</v>
      </c>
      <c r="CF6" s="35">
        <f t="shared" si="9"/>
        <v>242.59</v>
      </c>
      <c r="CG6" s="35">
        <f t="shared" si="9"/>
        <v>276.26</v>
      </c>
      <c r="CH6" s="35">
        <f t="shared" si="9"/>
        <v>281.52999999999997</v>
      </c>
      <c r="CI6" s="35">
        <f t="shared" si="9"/>
        <v>263.04000000000002</v>
      </c>
      <c r="CJ6" s="35">
        <f t="shared" si="9"/>
        <v>230.04</v>
      </c>
      <c r="CK6" s="35">
        <f t="shared" si="9"/>
        <v>233.5</v>
      </c>
      <c r="CL6" s="34" t="str">
        <f>IF(CL7="","",IF(CL7="-","【-】","【"&amp;SUBSTITUTE(TEXT(CL7,"#,##0.00"),"-","△")&amp;"】"))</f>
        <v>【136.86】</v>
      </c>
      <c r="CM6" s="35">
        <f>IF(CM7="",NA(),CM7)</f>
        <v>39.89</v>
      </c>
      <c r="CN6" s="35">
        <f t="shared" ref="CN6:CV6" si="10">IF(CN7="",NA(),CN7)</f>
        <v>40.729999999999997</v>
      </c>
      <c r="CO6" s="35">
        <f t="shared" si="10"/>
        <v>42.1</v>
      </c>
      <c r="CP6" s="35">
        <f t="shared" si="10"/>
        <v>42.35</v>
      </c>
      <c r="CQ6" s="35" t="str">
        <f t="shared" si="10"/>
        <v>-</v>
      </c>
      <c r="CR6" s="35">
        <f t="shared" si="10"/>
        <v>41.63</v>
      </c>
      <c r="CS6" s="35">
        <f t="shared" si="10"/>
        <v>44.89</v>
      </c>
      <c r="CT6" s="35">
        <f t="shared" si="10"/>
        <v>40.75</v>
      </c>
      <c r="CU6" s="35">
        <f t="shared" si="10"/>
        <v>42.4</v>
      </c>
      <c r="CV6" s="35">
        <f t="shared" si="10"/>
        <v>45.44</v>
      </c>
      <c r="CW6" s="34" t="str">
        <f>IF(CW7="","",IF(CW7="-","【-】","【"&amp;SUBSTITUTE(TEXT(CW7,"#,##0.00"),"-","△")&amp;"】"))</f>
        <v>【58.98】</v>
      </c>
      <c r="CX6" s="35">
        <f>IF(CX7="",NA(),CX7)</f>
        <v>62.48</v>
      </c>
      <c r="CY6" s="35">
        <f t="shared" ref="CY6:DG6" si="11">IF(CY7="",NA(),CY7)</f>
        <v>71.86</v>
      </c>
      <c r="CZ6" s="35">
        <f t="shared" si="11"/>
        <v>54.57</v>
      </c>
      <c r="DA6" s="35">
        <f t="shared" si="11"/>
        <v>56.74</v>
      </c>
      <c r="DB6" s="35">
        <f t="shared" si="11"/>
        <v>59.1</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2">
      <c r="A7" s="28"/>
      <c r="B7" s="37">
        <v>2018</v>
      </c>
      <c r="C7" s="37">
        <v>192040</v>
      </c>
      <c r="D7" s="37">
        <v>47</v>
      </c>
      <c r="E7" s="37">
        <v>17</v>
      </c>
      <c r="F7" s="37">
        <v>1</v>
      </c>
      <c r="G7" s="37">
        <v>0</v>
      </c>
      <c r="H7" s="37" t="s">
        <v>97</v>
      </c>
      <c r="I7" s="37" t="s">
        <v>98</v>
      </c>
      <c r="J7" s="37" t="s">
        <v>99</v>
      </c>
      <c r="K7" s="37" t="s">
        <v>100</v>
      </c>
      <c r="L7" s="37" t="s">
        <v>101</v>
      </c>
      <c r="M7" s="37" t="s">
        <v>102</v>
      </c>
      <c r="N7" s="38" t="s">
        <v>103</v>
      </c>
      <c r="O7" s="38" t="s">
        <v>104</v>
      </c>
      <c r="P7" s="38">
        <v>26.97</v>
      </c>
      <c r="Q7" s="38">
        <v>107.72</v>
      </c>
      <c r="R7" s="38">
        <v>2370</v>
      </c>
      <c r="S7" s="38">
        <v>30669</v>
      </c>
      <c r="T7" s="38">
        <v>161.63</v>
      </c>
      <c r="U7" s="38">
        <v>189.75</v>
      </c>
      <c r="V7" s="38">
        <v>8164</v>
      </c>
      <c r="W7" s="38">
        <v>2.37</v>
      </c>
      <c r="X7" s="38">
        <v>3444.73</v>
      </c>
      <c r="Y7" s="38">
        <v>57.18</v>
      </c>
      <c r="Z7" s="38">
        <v>55.02</v>
      </c>
      <c r="AA7" s="38">
        <v>53.99</v>
      </c>
      <c r="AB7" s="38">
        <v>68.83</v>
      </c>
      <c r="AC7" s="38">
        <v>70.22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1315.67</v>
      </c>
      <c r="BL7" s="38">
        <v>1240.1600000000001</v>
      </c>
      <c r="BM7" s="38">
        <v>1193.49</v>
      </c>
      <c r="BN7" s="38">
        <v>876.19</v>
      </c>
      <c r="BO7" s="38">
        <v>722.53</v>
      </c>
      <c r="BP7" s="38">
        <v>682.78</v>
      </c>
      <c r="BQ7" s="38">
        <v>33.33</v>
      </c>
      <c r="BR7" s="38">
        <v>32.32</v>
      </c>
      <c r="BS7" s="38">
        <v>34.51</v>
      </c>
      <c r="BT7" s="38">
        <v>67.91</v>
      </c>
      <c r="BU7" s="38">
        <v>60.33</v>
      </c>
      <c r="BV7" s="38">
        <v>60.78</v>
      </c>
      <c r="BW7" s="38">
        <v>60.17</v>
      </c>
      <c r="BX7" s="38">
        <v>65.569999999999993</v>
      </c>
      <c r="BY7" s="38">
        <v>75.7</v>
      </c>
      <c r="BZ7" s="38">
        <v>74.61</v>
      </c>
      <c r="CA7" s="38">
        <v>100.91</v>
      </c>
      <c r="CB7" s="38">
        <v>435.39</v>
      </c>
      <c r="CC7" s="38">
        <v>441.1</v>
      </c>
      <c r="CD7" s="38">
        <v>420.62</v>
      </c>
      <c r="CE7" s="38">
        <v>215.79</v>
      </c>
      <c r="CF7" s="38">
        <v>242.59</v>
      </c>
      <c r="CG7" s="38">
        <v>276.26</v>
      </c>
      <c r="CH7" s="38">
        <v>281.52999999999997</v>
      </c>
      <c r="CI7" s="38">
        <v>263.04000000000002</v>
      </c>
      <c r="CJ7" s="38">
        <v>230.04</v>
      </c>
      <c r="CK7" s="38">
        <v>233.5</v>
      </c>
      <c r="CL7" s="38">
        <v>136.86000000000001</v>
      </c>
      <c r="CM7" s="38">
        <v>39.89</v>
      </c>
      <c r="CN7" s="38">
        <v>40.729999999999997</v>
      </c>
      <c r="CO7" s="38">
        <v>42.1</v>
      </c>
      <c r="CP7" s="38">
        <v>42.35</v>
      </c>
      <c r="CQ7" s="38" t="s">
        <v>103</v>
      </c>
      <c r="CR7" s="38">
        <v>41.63</v>
      </c>
      <c r="CS7" s="38">
        <v>44.89</v>
      </c>
      <c r="CT7" s="38">
        <v>40.75</v>
      </c>
      <c r="CU7" s="38">
        <v>42.4</v>
      </c>
      <c r="CV7" s="38">
        <v>45.44</v>
      </c>
      <c r="CW7" s="38">
        <v>58.98</v>
      </c>
      <c r="CX7" s="38">
        <v>62.48</v>
      </c>
      <c r="CY7" s="38">
        <v>71.86</v>
      </c>
      <c r="CZ7" s="38">
        <v>54.57</v>
      </c>
      <c r="DA7" s="38">
        <v>56.74</v>
      </c>
      <c r="DB7" s="38">
        <v>59.1</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2020-02-10T05:12:14Z</cp:lastPrinted>
  <dcterms:created xsi:type="dcterms:W3CDTF">2019-12-05T05:04:13Z</dcterms:created>
  <dcterms:modified xsi:type="dcterms:W3CDTF">2020-02-10T05:12:34Z</dcterms:modified>
  <cp:category/>
</cp:coreProperties>
</file>