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C30-総務担当\Z　随時処理\190117_58　公営企業に係る経営比較分析表（平成29年度決算）の分析等について\提出\"/>
    </mc:Choice>
  </mc:AlternateContent>
  <workbookProtection workbookAlgorithmName="SHA-512" workbookHashValue="lQF+2xiXnUdqpKbac4nk1sTfhZPehcQIPE+zG/7fvCbx32ckjkDjhQsErRRX597myt7kQaAox/At8DprdFutWw==" workbookSaltValue="M9zIcj7+tCde2SlUq4vr6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<sst xmlns="http://schemas.openxmlformats.org/spreadsheetml/2006/main" count="235" uniqueCount="120">
  <si>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</si>
  <si>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</si>
  <si>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</si>
  <si>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</si>
  <si>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</si>
  <si>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</si>
  <si>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</si>
  <si>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</si>
  <si>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</si>
  <si>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</si>
  <si>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</si>
  <si>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</si>
  <si>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</si>
  <si>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</si>
  <si>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</si>
  <si>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</si>
  <si>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</si>
  <si>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</si>
  <si>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</si>
  <si>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</si>
  <si>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</si>
  <si>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</si>
  <si>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</si>
  <si>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</si>
  <si>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</si>
  <si>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</si>
  <si>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</si>
  <si>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</si>
  <si>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</si>
  <si>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</si>
  <si>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</si>
  <si>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</si>
  <si>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</si>
  <si>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</si>
  <si>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</si>
  <si>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</si>
  <si>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</si>
  <si>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</si>
  <si>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</si>
  <si>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</si>
  <si>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</si>
  <si>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</si>
  <si>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</si>
  <si>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</si>
  <si>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</si>
  <si>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</si>
  <si>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</si>
  <si>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</si>
  <si>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</si>
  <si>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</si>
  <si>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</si>
  <si>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</si>
  <si>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</si>
  <si>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</si>
  <si>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</si>
  <si>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</si>
  <si>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</si>
  <si>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</si>
  <si>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</si>
  <si>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</si>
  <si>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</si>
  <si>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</si>
  <si>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</si>
  <si>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</si>
  <si>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</si>
  <si>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</si>
  <si>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</si>
  <si>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</si>
  <si>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</si>
  <si>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</si>
  <si>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</si>
  <si>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</si>
  <si>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</si>
  <si>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</si>
  <si>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</si>
  <si>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</si>
  <si>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</si>
  <si>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</si>
  <si>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</si>
  <si>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</si>
  <si>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</si>
  <si>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</si>
  <si>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</si>
  <si>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</si>
  <si>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</si>
  <si>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</si>
  <si>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</si>
  <si>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</si>
  <si>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</si>
  <si>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</si>
  <si>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</si>
  <si>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</si>
  <si>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</si>
  <si>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</si>
  <si>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</si>
  <si>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</si>
  <si>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</si>
  <si>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</si>
  <si>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</si>
  <si>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</si>
  <si>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</si>
  <si>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</si>
  <si>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</si>
  <si>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</si>
  <si>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</si>
  <si>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東部地域広域水道企業団</t>
  </si>
  <si>
    <t>法適用</t>
  </si>
  <si>
    <t>水道事業</t>
  </si>
  <si>
    <t>末端給水事業</t>
  </si>
  <si>
    <t>A5</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</si>
  <si>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</si>
  <si>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</si>
  <si>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</si>
  <si>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</si>
  <si>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</si>
  <si>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</si>
  <si>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</si>
  <si>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は年々改善が見られるが、まだ単年度収支は赤字が続いている。累積欠損金については、平成27年度に固定資産台帳の整理を実施したことにより大幅に減額したが、類似団体と比べると突出して多い状況である。
　また、流動比率は前年より若干改善されたが、約62％と危機的状況が続いている。
　企業債残高対給水収益比率は、過去5年間1,000％以上の値で推移していたが、平成29年度は約920％と改善が見られた。
　料金回収率は、約65％と改善されたが、依然類似団体に比べると低い状況である。構成市からの繰出基準外の繰入金によって補てんをしていることもあり更なる対応が必要である。
　水道料金の適切性については、平成29年4月から平均20％の料金値上げを実施したが、流動比率の大幅な改善には至らなかった。また、施設利用率及び有収率が類似団体よりも低いため、今後施設整備を進め改善を図る予定であるが、企業債残高が極端に多いため、この元利償還が経営を圧迫している状況である。
</t>
    <phoneticPr fontId="4"/>
  </si>
  <si>
    <t>有形固定資産減価償却率は、約32％にとどまっているが、管路経年化率は約20％で類似団体の2倍近くとなっている。管路の更新は喫緊の課題であるが、厳しい財政状況のため更新率は低く、有収率も低い状況である。
　今後、年々減少する給水人口に見合った施設更新と施設のダウンサイジングを図ることにより、更新コストの削減と効率性の向上に努めたい。</t>
    <rPh sb="145" eb="147">
      <t>コウシン</t>
    </rPh>
    <rPh sb="151" eb="153">
      <t>サクゲン</t>
    </rPh>
    <phoneticPr fontId="4"/>
  </si>
  <si>
    <t>4月からの約19.86％の水道料金値上げの実施により多少の改善が見られる項目もあったが、類似団体と比較するとまだかなり低い水準となっている。しかし、これ以上の料金値上げには否定的な意見が多いことから、平成３０年から１０年計画とした生活基盤等耐震化交付金事業により企業債の増加を抑えることとし、また、構成市と連携強化して安定した水道事業運営に努めていきたい。</t>
    <rPh sb="110" eb="112">
      <t>ケイカク</t>
    </rPh>
    <rPh sb="126" eb="12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</si>
</sst>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0.13</c:v>
                </c:pt>
                <c:pt idx="2">
                  <c:v>0.44</c:v>
                </c:pt>
                <c:pt idx="3">
                  <c:v>0.04</c:v>
                </c:pt>
                <c:pt idx="4">
                  <c:v>0.43</c:v>
                </c:pt>
              </c:numCache>
            </c:numRef>
          </c:val>
          <c:extLst>
            <c:ext xmlns:c16="http://schemas.microsoft.com/office/drawing/2014/chart" uri="{C3380CC4-5D6E-409C-BE32-E72D297353CC}">
              <c16:uniqueId val="{00000000-7B9B-4066-A5FD-BE891C16E7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7B9B-4066-A5FD-BE891C16E7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47.7</c:v>
                </c:pt>
                <c:pt idx="1">
                  <c:v>45.76</c:v>
                </c:pt>
                <c:pt idx="2">
                  <c:v>46</c:v>
                </c:pt>
                <c:pt idx="3">
                  <c:v>44.11</c:v>
                </c:pt>
                <c:pt idx="4">
                  <c:v>44.19</c:v>
                </c:pt>
              </c:numCache>
            </c:numRef>
          </c:val>
          <c:extLst>
            <c:ext xmlns:c16="http://schemas.microsoft.com/office/drawing/2014/chart" uri="{C3380CC4-5D6E-409C-BE32-E72D297353CC}">
              <c16:uniqueId val="{00000000-1661-493D-9404-E028EEE8D1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1661-493D-9404-E028EEE8D1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71.98</c:v>
                </c:pt>
                <c:pt idx="1">
                  <c:v>72.150000000000006</c:v>
                </c:pt>
                <c:pt idx="2">
                  <c:v>70.599999999999994</c:v>
                </c:pt>
                <c:pt idx="3">
                  <c:v>73.36</c:v>
                </c:pt>
                <c:pt idx="4">
                  <c:v>73.41</c:v>
                </c:pt>
              </c:numCache>
            </c:numRef>
          </c:val>
          <c:extLst>
            <c:ext xmlns:c16="http://schemas.microsoft.com/office/drawing/2014/chart" uri="{C3380CC4-5D6E-409C-BE32-E72D297353CC}">
              <c16:uniqueId val="{00000000-8AA3-4FBC-9215-35CA1DE41A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8AA3-4FBC-9215-35CA1DE41A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79.569999999999993</c:v>
                </c:pt>
                <c:pt idx="1">
                  <c:v>83.04</c:v>
                </c:pt>
                <c:pt idx="2">
                  <c:v>81.97</c:v>
                </c:pt>
                <c:pt idx="3">
                  <c:v>90.07</c:v>
                </c:pt>
                <c:pt idx="4">
                  <c:v>99.12</c:v>
                </c:pt>
              </c:numCache>
            </c:numRef>
          </c:val>
          <c:extLst>
            <c:ext xmlns:c16="http://schemas.microsoft.com/office/drawing/2014/chart" uri="{C3380CC4-5D6E-409C-BE32-E72D297353CC}">
              <c16:uniqueId val="{00000000-6185-4E06-AD91-831B839BD7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6185-4E06-AD91-831B839BD7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15.36</c:v>
                </c:pt>
                <c:pt idx="1">
                  <c:v>26.45</c:v>
                </c:pt>
                <c:pt idx="2">
                  <c:v>26.91</c:v>
                </c:pt>
                <c:pt idx="3">
                  <c:v>29.42</c:v>
                </c:pt>
                <c:pt idx="4">
                  <c:v>31.89</c:v>
                </c:pt>
              </c:numCache>
            </c:numRef>
          </c:val>
          <c:extLst>
            <c:ext xmlns:c16="http://schemas.microsoft.com/office/drawing/2014/chart" uri="{C3380CC4-5D6E-409C-BE32-E72D297353CC}">
              <c16:uniqueId val="{00000000-CA50-45C4-B7A5-0C2EB37B3C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CA50-45C4-B7A5-0C2EB37B3C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20.94</c:v>
                </c:pt>
                <c:pt idx="1">
                  <c:v>20.16</c:v>
                </c:pt>
                <c:pt idx="2">
                  <c:v>29.91</c:v>
                </c:pt>
                <c:pt idx="3">
                  <c:v>20.149999999999999</c:v>
                </c:pt>
                <c:pt idx="4">
                  <c:v>19.989999999999998</c:v>
                </c:pt>
              </c:numCache>
            </c:numRef>
          </c:val>
          <c:extLst>
            <c:ext xmlns:c16="http://schemas.microsoft.com/office/drawing/2014/chart" uri="{C3380CC4-5D6E-409C-BE32-E72D297353CC}">
              <c16:uniqueId val="{00000000-D2FF-4B45-AF3E-BA0D554397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D2FF-4B45-AF3E-BA0D554397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257.27999999999997</c:v>
                </c:pt>
                <c:pt idx="1">
                  <c:v>304.54000000000002</c:v>
                </c:pt>
                <c:pt idx="2">
                  <c:v>62.65</c:v>
                </c:pt>
                <c:pt idx="3">
                  <c:v>120.73</c:v>
                </c:pt>
                <c:pt idx="4">
                  <c:v>107.49</c:v>
                </c:pt>
              </c:numCache>
            </c:numRef>
          </c:val>
          <c:extLst>
            <c:ext xmlns:c16="http://schemas.microsoft.com/office/drawing/2014/chart" uri="{C3380CC4-5D6E-409C-BE32-E72D297353CC}">
              <c16:uniqueId val="{00000000-E0F7-40EB-8CC2-3B7B74FE44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E0F7-40EB-8CC2-3B7B74FE44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302.17</c:v>
                </c:pt>
                <c:pt idx="1">
                  <c:v>37.590000000000003</c:v>
                </c:pt>
                <c:pt idx="2">
                  <c:v>41.31</c:v>
                </c:pt>
                <c:pt idx="3">
                  <c:v>41.38</c:v>
                </c:pt>
                <c:pt idx="4">
                  <c:v>62.07</c:v>
                </c:pt>
              </c:numCache>
            </c:numRef>
          </c:val>
          <c:extLst>
            <c:ext xmlns:c16="http://schemas.microsoft.com/office/drawing/2014/chart" uri="{C3380CC4-5D6E-409C-BE32-E72D297353CC}">
              <c16:uniqueId val="{00000000-1323-4427-8397-9E71E52FD1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1323-4427-8397-9E71E52FD1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1242.33</c:v>
                </c:pt>
                <c:pt idx="1">
                  <c:v>1228.3</c:v>
                </c:pt>
                <c:pt idx="2">
                  <c:v>1193.1099999999999</c:v>
                </c:pt>
                <c:pt idx="3">
                  <c:v>1151.3399999999999</c:v>
                </c:pt>
                <c:pt idx="4">
                  <c:v>922.2</c:v>
                </c:pt>
              </c:numCache>
            </c:numRef>
          </c:val>
          <c:extLst>
            <c:ext xmlns:c16="http://schemas.microsoft.com/office/drawing/2014/chart" uri="{C3380CC4-5D6E-409C-BE32-E72D297353CC}">
              <c16:uniqueId val="{00000000-1F99-4D36-9274-F33C1320AB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1F99-4D36-9274-F33C1320AB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51.24</c:v>
                </c:pt>
                <c:pt idx="1">
                  <c:v>49.95</c:v>
                </c:pt>
                <c:pt idx="2">
                  <c:v>49.13</c:v>
                </c:pt>
                <c:pt idx="3">
                  <c:v>53.04</c:v>
                </c:pt>
                <c:pt idx="4">
                  <c:v>65.62</c:v>
                </c:pt>
              </c:numCache>
            </c:numRef>
          </c:val>
          <c:extLst>
            <c:ext xmlns:c16="http://schemas.microsoft.com/office/drawing/2014/chart" uri="{C3380CC4-5D6E-409C-BE32-E72D297353CC}">
              <c16:uniqueId val="{00000000-7431-4316-8040-1926DED32C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7431-4316-8040-1926DED32C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321.25</c:v>
                </c:pt>
                <c:pt idx="1">
                  <c:v>338.53</c:v>
                </c:pt>
                <c:pt idx="2">
                  <c:v>344.55</c:v>
                </c:pt>
                <c:pt idx="3">
                  <c:v>319.42</c:v>
                </c:pt>
                <c:pt idx="4">
                  <c:v>307.26</c:v>
                </c:pt>
              </c:numCache>
            </c:numRef>
          </c:val>
          <c:extLst>
            <c:ext xmlns:c16="http://schemas.microsoft.com/office/drawing/2014/chart" uri="{C3380CC4-5D6E-409C-BE32-E72D297353CC}">
              <c16:uniqueId val="{00000000-BB2D-4F21-8A87-4F64D9DD69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BB2D-4F21-8A87-4F64D9DD69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0" zoomScaleNormal="100" workbookViewId="0">
      <selection activeCell="CC16" sqref="CC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山梨県　東部地域広域水道企業団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73.13</v>
      </c>
      <c r="J10" s="67"/>
      <c r="K10" s="67"/>
      <c r="L10" s="67"/>
      <c r="M10" s="67"/>
      <c r="N10" s="67"/>
      <c r="O10" s="68"/>
      <c r="P10" s="69">
        <f>データ!$P$6</f>
        <v>73.53</v>
      </c>
      <c r="Q10" s="69"/>
      <c r="R10" s="69"/>
      <c r="S10" s="69"/>
      <c r="T10" s="69"/>
      <c r="U10" s="69"/>
      <c r="V10" s="69"/>
      <c r="W10" s="70">
        <f>データ!$Q$6</f>
        <v>3575</v>
      </c>
      <c r="X10" s="70"/>
      <c r="Y10" s="70"/>
      <c r="Z10" s="70"/>
      <c r="AA10" s="70"/>
      <c r="AB10" s="70"/>
      <c r="AC10" s="70"/>
      <c r="AD10" s="2"/>
      <c r="AE10" s="2"/>
      <c r="AF10" s="2"/>
      <c r="AG10" s="2"/>
      <c r="AH10" s="4"/>
      <c r="AI10" s="4"/>
      <c r="AJ10" s="4"/>
      <c r="AK10" s="4"/>
      <c r="AL10" s="70">
        <f>データ!$U$6</f>
        <v>35438</v>
      </c>
      <c r="AM10" s="70"/>
      <c r="AN10" s="70"/>
      <c r="AO10" s="70"/>
      <c r="AP10" s="70"/>
      <c r="AQ10" s="70"/>
      <c r="AR10" s="70"/>
      <c r="AS10" s="70"/>
      <c r="AT10" s="66">
        <f>データ!$V$6</f>
        <v>50</v>
      </c>
      <c r="AU10" s="67"/>
      <c r="AV10" s="67"/>
      <c r="AW10" s="67"/>
      <c r="AX10" s="67"/>
      <c r="AY10" s="67"/>
      <c r="AZ10" s="67"/>
      <c r="BA10" s="67"/>
      <c r="BB10" s="69">
        <f>データ!$W$6</f>
        <v>708.76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y/mhiMp1bNcZW1VOxOW8WP9LdCdjlLvbSbcffXzrmXZKLcZ124/dVkvY+hE+P0+d/6qKfw37RV7EI45ii3PDQ==" saltValue="bfpYCf1GeXCNrUy6pFJ4O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199389</v>
      </c>
      <c r="D6" s="33">
        <f t="shared" si="3"/>
        <v>46</v>
      </c>
      <c r="E6" s="33">
        <f t="shared" si="3"/>
        <v>1</v>
      </c>
      <c r="F6" s="33">
        <f t="shared" si="3"/>
        <v>0</v>
      </c>
      <c r="G6" s="33">
        <f t="shared" si="3"/>
        <v>1</v>
      </c>
      <c r="H6" s="33" t="str">
        <f t="shared" si="3"/>
        <v>山梨県　東部地域広域水道企業団</v>
      </c>
      <c r="I6" s="33" t="str">
        <f t="shared" si="3"/>
        <v>法適用</v>
      </c>
      <c r="J6" s="33" t="str">
        <f t="shared" si="3"/>
        <v>水道事業</v>
      </c>
      <c r="K6" s="33" t="str">
        <f t="shared" si="3"/>
        <v>末端給水事業</v>
      </c>
      <c r="L6" s="33" t="str">
        <f t="shared" si="3"/>
        <v>A5</v>
      </c>
      <c r="M6" s="33" t="str">
        <f t="shared" si="3"/>
        <v>その他</v>
      </c>
      <c r="N6" s="34" t="str">
        <f t="shared" si="3"/>
        <v>-</v>
      </c>
      <c r="O6" s="34">
        <f t="shared" si="3"/>
        <v>73.13</v>
      </c>
      <c r="P6" s="34">
        <f t="shared" si="3"/>
        <v>73.53</v>
      </c>
      <c r="Q6" s="34">
        <f t="shared" si="3"/>
        <v>3575</v>
      </c>
      <c r="R6" s="34" t="str">
        <f t="shared" si="3"/>
        <v>-</v>
      </c>
      <c r="S6" s="34" t="str">
        <f t="shared" si="3"/>
        <v>-</v>
      </c>
      <c r="T6" s="34" t="str">
        <f t="shared" si="3"/>
        <v>-</v>
      </c>
      <c r="U6" s="34">
        <f t="shared" si="3"/>
        <v>35438</v>
      </c>
      <c r="V6" s="34">
        <f t="shared" si="3"/>
        <v>50</v>
      </c>
      <c r="W6" s="34">
        <f t="shared" si="3"/>
        <v>708.76</v>
      </c>
      <c r="X6" s="35">
        <f>IF(X7="",NA(),X7)</f>
        <v>79.569999999999993</v>
      </c>
      <c r="Y6" s="35">
        <f t="shared" ref="Y6:AG6" si="4">IF(Y7="",NA(),Y7)</f>
        <v>83.04</v>
      </c>
      <c r="Z6" s="35">
        <f t="shared" si="4"/>
        <v>81.97</v>
      </c>
      <c r="AA6" s="35">
        <f t="shared" si="4"/>
        <v>90.07</v>
      </c>
      <c r="AB6" s="35">
        <f t="shared" si="4"/>
        <v>99.12</v>
      </c>
      <c r="AC6" s="35">
        <f t="shared" si="4"/>
        <v>106.89</v>
      </c>
      <c r="AD6" s="35">
        <f t="shared" si="4"/>
        <v>109.04</v>
      </c>
      <c r="AE6" s="35">
        <f t="shared" si="4"/>
        <v>109.64</v>
      </c>
      <c r="AF6" s="35">
        <f t="shared" si="4"/>
        <v>110.95</v>
      </c>
      <c r="AG6" s="35">
        <f t="shared" si="4"/>
        <v>110.68</v>
      </c>
      <c r="AH6" s="34" t="str">
        <f>IF(AH7="","",IF(AH7="-","【-】","【"&amp;SUBSTITUTE(TEXT(AH7,"#,##0.00"),"-","△")&amp;"】"))</f>
        <v>【113.39】</v>
      </c>
      <c r="AI6" s="35">
        <f>IF(AI7="",NA(),AI7)</f>
        <v>257.27999999999997</v>
      </c>
      <c r="AJ6" s="35">
        <f t="shared" ref="AJ6:AR6" si="5">IF(AJ7="",NA(),AJ7)</f>
        <v>304.54000000000002</v>
      </c>
      <c r="AK6" s="35">
        <f t="shared" si="5"/>
        <v>62.65</v>
      </c>
      <c r="AL6" s="35">
        <f t="shared" si="5"/>
        <v>120.73</v>
      </c>
      <c r="AM6" s="35">
        <f t="shared" si="5"/>
        <v>107.49</v>
      </c>
      <c r="AN6" s="35">
        <f t="shared" si="5"/>
        <v>7.76</v>
      </c>
      <c r="AO6" s="35">
        <f t="shared" si="5"/>
        <v>3.77</v>
      </c>
      <c r="AP6" s="35">
        <f t="shared" si="5"/>
        <v>3.62</v>
      </c>
      <c r="AQ6" s="35">
        <f t="shared" si="5"/>
        <v>3.91</v>
      </c>
      <c r="AR6" s="35">
        <f t="shared" si="5"/>
        <v>3.56</v>
      </c>
      <c r="AS6" s="34" t="str">
        <f>IF(AS7="","",IF(AS7="-","【-】","【"&amp;SUBSTITUTE(TEXT(AS7,"#,##0.00"),"-","△")&amp;"】"))</f>
        <v>【0.85】</v>
      </c>
      <c r="AT6" s="35">
        <f>IF(AT7="",NA(),AT7)</f>
        <v>302.17</v>
      </c>
      <c r="AU6" s="35">
        <f t="shared" ref="AU6:BC6" si="6">IF(AU7="",NA(),AU7)</f>
        <v>37.590000000000003</v>
      </c>
      <c r="AV6" s="35">
        <f t="shared" si="6"/>
        <v>41.31</v>
      </c>
      <c r="AW6" s="35">
        <f t="shared" si="6"/>
        <v>41.38</v>
      </c>
      <c r="AX6" s="35">
        <f t="shared" si="6"/>
        <v>62.07</v>
      </c>
      <c r="AY6" s="35">
        <f t="shared" si="6"/>
        <v>909.68</v>
      </c>
      <c r="AZ6" s="35">
        <f t="shared" si="6"/>
        <v>382.09</v>
      </c>
      <c r="BA6" s="35">
        <f t="shared" si="6"/>
        <v>371.31</v>
      </c>
      <c r="BB6" s="35">
        <f t="shared" si="6"/>
        <v>377.63</v>
      </c>
      <c r="BC6" s="35">
        <f t="shared" si="6"/>
        <v>357.34</v>
      </c>
      <c r="BD6" s="34" t="str">
        <f>IF(BD7="","",IF(BD7="-","【-】","【"&amp;SUBSTITUTE(TEXT(BD7,"#,##0.00"),"-","△")&amp;"】"))</f>
        <v>【264.34】</v>
      </c>
      <c r="BE6" s="35">
        <f>IF(BE7="",NA(),BE7)</f>
        <v>1242.33</v>
      </c>
      <c r="BF6" s="35">
        <f t="shared" ref="BF6:BN6" si="7">IF(BF7="",NA(),BF7)</f>
        <v>1228.3</v>
      </c>
      <c r="BG6" s="35">
        <f t="shared" si="7"/>
        <v>1193.1099999999999</v>
      </c>
      <c r="BH6" s="35">
        <f t="shared" si="7"/>
        <v>1151.3399999999999</v>
      </c>
      <c r="BI6" s="35">
        <f t="shared" si="7"/>
        <v>922.2</v>
      </c>
      <c r="BJ6" s="35">
        <f t="shared" si="7"/>
        <v>382.65</v>
      </c>
      <c r="BK6" s="35">
        <f t="shared" si="7"/>
        <v>385.06</v>
      </c>
      <c r="BL6" s="35">
        <f t="shared" si="7"/>
        <v>373.09</v>
      </c>
      <c r="BM6" s="35">
        <f t="shared" si="7"/>
        <v>364.71</v>
      </c>
      <c r="BN6" s="35">
        <f t="shared" si="7"/>
        <v>373.69</v>
      </c>
      <c r="BO6" s="34" t="str">
        <f>IF(BO7="","",IF(BO7="-","【-】","【"&amp;SUBSTITUTE(TEXT(BO7,"#,##0.00"),"-","△")&amp;"】"))</f>
        <v>【274.27】</v>
      </c>
      <c r="BP6" s="35">
        <f>IF(BP7="",NA(),BP7)</f>
        <v>51.24</v>
      </c>
      <c r="BQ6" s="35">
        <f t="shared" ref="BQ6:BY6" si="8">IF(BQ7="",NA(),BQ7)</f>
        <v>49.95</v>
      </c>
      <c r="BR6" s="35">
        <f t="shared" si="8"/>
        <v>49.13</v>
      </c>
      <c r="BS6" s="35">
        <f t="shared" si="8"/>
        <v>53.04</v>
      </c>
      <c r="BT6" s="35">
        <f t="shared" si="8"/>
        <v>65.62</v>
      </c>
      <c r="BU6" s="35">
        <f t="shared" si="8"/>
        <v>96.1</v>
      </c>
      <c r="BV6" s="35">
        <f t="shared" si="8"/>
        <v>99.07</v>
      </c>
      <c r="BW6" s="35">
        <f t="shared" si="8"/>
        <v>99.99</v>
      </c>
      <c r="BX6" s="35">
        <f t="shared" si="8"/>
        <v>100.65</v>
      </c>
      <c r="BY6" s="35">
        <f t="shared" si="8"/>
        <v>99.87</v>
      </c>
      <c r="BZ6" s="34" t="str">
        <f>IF(BZ7="","",IF(BZ7="-","【-】","【"&amp;SUBSTITUTE(TEXT(BZ7,"#,##0.00"),"-","△")&amp;"】"))</f>
        <v>【104.36】</v>
      </c>
      <c r="CA6" s="35">
        <f>IF(CA7="",NA(),CA7)</f>
        <v>321.25</v>
      </c>
      <c r="CB6" s="35">
        <f t="shared" ref="CB6:CJ6" si="9">IF(CB7="",NA(),CB7)</f>
        <v>338.53</v>
      </c>
      <c r="CC6" s="35">
        <f t="shared" si="9"/>
        <v>344.55</v>
      </c>
      <c r="CD6" s="35">
        <f t="shared" si="9"/>
        <v>319.42</v>
      </c>
      <c r="CE6" s="35">
        <f t="shared" si="9"/>
        <v>307.26</v>
      </c>
      <c r="CF6" s="35">
        <f t="shared" si="9"/>
        <v>178.39</v>
      </c>
      <c r="CG6" s="35">
        <f t="shared" si="9"/>
        <v>173.03</v>
      </c>
      <c r="CH6" s="35">
        <f t="shared" si="9"/>
        <v>171.15</v>
      </c>
      <c r="CI6" s="35">
        <f t="shared" si="9"/>
        <v>170.19</v>
      </c>
      <c r="CJ6" s="35">
        <f t="shared" si="9"/>
        <v>171.81</v>
      </c>
      <c r="CK6" s="34" t="str">
        <f>IF(CK7="","",IF(CK7="-","【-】","【"&amp;SUBSTITUTE(TEXT(CK7,"#,##0.00"),"-","△")&amp;"】"))</f>
        <v>【165.71】</v>
      </c>
      <c r="CL6" s="35">
        <f>IF(CL7="",NA(),CL7)</f>
        <v>47.7</v>
      </c>
      <c r="CM6" s="35">
        <f t="shared" ref="CM6:CU6" si="10">IF(CM7="",NA(),CM7)</f>
        <v>45.76</v>
      </c>
      <c r="CN6" s="35">
        <f t="shared" si="10"/>
        <v>46</v>
      </c>
      <c r="CO6" s="35">
        <f t="shared" si="10"/>
        <v>44.11</v>
      </c>
      <c r="CP6" s="35">
        <f t="shared" si="10"/>
        <v>44.19</v>
      </c>
      <c r="CQ6" s="35">
        <f t="shared" si="10"/>
        <v>59.23</v>
      </c>
      <c r="CR6" s="35">
        <f t="shared" si="10"/>
        <v>58.58</v>
      </c>
      <c r="CS6" s="35">
        <f t="shared" si="10"/>
        <v>58.53</v>
      </c>
      <c r="CT6" s="35">
        <f t="shared" si="10"/>
        <v>59.01</v>
      </c>
      <c r="CU6" s="35">
        <f t="shared" si="10"/>
        <v>60.03</v>
      </c>
      <c r="CV6" s="34" t="str">
        <f>IF(CV7="","",IF(CV7="-","【-】","【"&amp;SUBSTITUTE(TEXT(CV7,"#,##0.00"),"-","△")&amp;"】"))</f>
        <v>【60.41】</v>
      </c>
      <c r="CW6" s="35">
        <f>IF(CW7="",NA(),CW7)</f>
        <v>71.98</v>
      </c>
      <c r="CX6" s="35">
        <f t="shared" ref="CX6:DF6" si="11">IF(CX7="",NA(),CX7)</f>
        <v>72.150000000000006</v>
      </c>
      <c r="CY6" s="35">
        <f t="shared" si="11"/>
        <v>70.599999999999994</v>
      </c>
      <c r="CZ6" s="35">
        <f t="shared" si="11"/>
        <v>73.36</v>
      </c>
      <c r="DA6" s="35">
        <f t="shared" si="11"/>
        <v>73.41</v>
      </c>
      <c r="DB6" s="35">
        <f t="shared" si="11"/>
        <v>85.53</v>
      </c>
      <c r="DC6" s="35">
        <f t="shared" si="11"/>
        <v>85.23</v>
      </c>
      <c r="DD6" s="35">
        <f t="shared" si="11"/>
        <v>85.26</v>
      </c>
      <c r="DE6" s="35">
        <f t="shared" si="11"/>
        <v>85.37</v>
      </c>
      <c r="DF6" s="35">
        <f t="shared" si="11"/>
        <v>84.81</v>
      </c>
      <c r="DG6" s="34" t="str">
        <f>IF(DG7="","",IF(DG7="-","【-】","【"&amp;SUBSTITUTE(TEXT(DG7,"#,##0.00"),"-","△")&amp;"】"))</f>
        <v>【89.93】</v>
      </c>
      <c r="DH6" s="35">
        <f>IF(DH7="",NA(),DH7)</f>
        <v>15.36</v>
      </c>
      <c r="DI6" s="35">
        <f t="shared" ref="DI6:DQ6" si="12">IF(DI7="",NA(),DI7)</f>
        <v>26.45</v>
      </c>
      <c r="DJ6" s="35">
        <f t="shared" si="12"/>
        <v>26.91</v>
      </c>
      <c r="DK6" s="35">
        <f t="shared" si="12"/>
        <v>29.42</v>
      </c>
      <c r="DL6" s="35">
        <f t="shared" si="12"/>
        <v>31.89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20.94</v>
      </c>
      <c r="DT6" s="35">
        <f t="shared" ref="DT6:EB6" si="13">IF(DT7="",NA(),DT7)</f>
        <v>20.16</v>
      </c>
      <c r="DU6" s="35">
        <f t="shared" si="13"/>
        <v>29.91</v>
      </c>
      <c r="DV6" s="35">
        <f t="shared" si="13"/>
        <v>20.149999999999999</v>
      </c>
      <c r="DW6" s="35">
        <f t="shared" si="13"/>
        <v>19.989999999999998</v>
      </c>
      <c r="DX6" s="35">
        <f t="shared" si="13"/>
        <v>8.39</v>
      </c>
      <c r="DY6" s="35">
        <f t="shared" si="13"/>
        <v>10.09</v>
      </c>
      <c r="DZ6" s="35">
        <f t="shared" si="13"/>
        <v>10.54</v>
      </c>
      <c r="EA6" s="35">
        <f t="shared" si="13"/>
        <v>12.03</v>
      </c>
      <c r="EB6" s="35">
        <f t="shared" si="13"/>
        <v>12.19</v>
      </c>
      <c r="EC6" s="34" t="str">
        <f>IF(EC7="","",IF(EC7="-","【-】","【"&amp;SUBSTITUTE(TEXT(EC7,"#,##0.00"),"-","△")&amp;"】"))</f>
        <v>【15.89】</v>
      </c>
      <c r="ED6" s="35">
        <f>IF(ED7="",NA(),ED7)</f>
        <v>0.05</v>
      </c>
      <c r="EE6" s="35">
        <f t="shared" ref="EE6:EM6" si="14">IF(EE7="",NA(),EE7)</f>
        <v>0.13</v>
      </c>
      <c r="EF6" s="35">
        <f t="shared" si="14"/>
        <v>0.44</v>
      </c>
      <c r="EG6" s="35">
        <f t="shared" si="14"/>
        <v>0.04</v>
      </c>
      <c r="EH6" s="35">
        <f t="shared" si="14"/>
        <v>0.43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199389</v>
      </c>
      <c r="D7" s="37">
        <v>46</v>
      </c>
      <c r="E7" s="37">
        <v>1</v>
      </c>
      <c r="F7" s="37">
        <v>0</v>
      </c>
      <c r="G7" s="37">
        <v>1</v>
      </c>
      <c r="H7" s="37" t="s">
        <v>105</v>
      </c>
      <c r="I7" s="37" t="s">
        <v>106</v>
      </c>
      <c r="J7" s="37" t="s">
        <v>107</v>
      </c>
      <c r="K7" s="37" t="s">
        <v>108</v>
      </c>
      <c r="L7" s="37" t="s">
        <v>109</v>
      </c>
      <c r="M7" s="37" t="s">
        <v>110</v>
      </c>
      <c r="N7" s="38" t="s">
        <v>111</v>
      </c>
      <c r="O7" s="38">
        <v>73.13</v>
      </c>
      <c r="P7" s="38">
        <v>73.53</v>
      </c>
      <c r="Q7" s="38">
        <v>3575</v>
      </c>
      <c r="R7" s="38" t="s">
        <v>111</v>
      </c>
      <c r="S7" s="38" t="s">
        <v>111</v>
      </c>
      <c r="T7" s="38" t="s">
        <v>111</v>
      </c>
      <c r="U7" s="38">
        <v>35438</v>
      </c>
      <c r="V7" s="38">
        <v>50</v>
      </c>
      <c r="W7" s="38">
        <v>708.76</v>
      </c>
      <c r="X7" s="38">
        <v>79.569999999999993</v>
      </c>
      <c r="Y7" s="38">
        <v>83.04</v>
      </c>
      <c r="Z7" s="38">
        <v>81.97</v>
      </c>
      <c r="AA7" s="38">
        <v>90.07</v>
      </c>
      <c r="AB7" s="38">
        <v>99.12</v>
      </c>
      <c r="AC7" s="38">
        <v>106.89</v>
      </c>
      <c r="AD7" s="38">
        <v>109.04</v>
      </c>
      <c r="AE7" s="38">
        <v>109.64</v>
      </c>
      <c r="AF7" s="38">
        <v>110.95</v>
      </c>
      <c r="AG7" s="38">
        <v>110.68</v>
      </c>
      <c r="AH7" s="38">
        <v>113.39</v>
      </c>
      <c r="AI7" s="38">
        <v>257.27999999999997</v>
      </c>
      <c r="AJ7" s="38">
        <v>304.54000000000002</v>
      </c>
      <c r="AK7" s="38">
        <v>62.65</v>
      </c>
      <c r="AL7" s="38">
        <v>120.73</v>
      </c>
      <c r="AM7" s="38">
        <v>107.49</v>
      </c>
      <c r="AN7" s="38">
        <v>7.76</v>
      </c>
      <c r="AO7" s="38">
        <v>3.77</v>
      </c>
      <c r="AP7" s="38">
        <v>3.62</v>
      </c>
      <c r="AQ7" s="38">
        <v>3.91</v>
      </c>
      <c r="AR7" s="38">
        <v>3.56</v>
      </c>
      <c r="AS7" s="38">
        <v>0.85</v>
      </c>
      <c r="AT7" s="38">
        <v>302.17</v>
      </c>
      <c r="AU7" s="38">
        <v>37.590000000000003</v>
      </c>
      <c r="AV7" s="38">
        <v>41.31</v>
      </c>
      <c r="AW7" s="38">
        <v>41.38</v>
      </c>
      <c r="AX7" s="38">
        <v>62.07</v>
      </c>
      <c r="AY7" s="38">
        <v>909.68</v>
      </c>
      <c r="AZ7" s="38">
        <v>382.09</v>
      </c>
      <c r="BA7" s="38">
        <v>371.31</v>
      </c>
      <c r="BB7" s="38">
        <v>377.63</v>
      </c>
      <c r="BC7" s="38">
        <v>357.34</v>
      </c>
      <c r="BD7" s="38">
        <v>264.33999999999997</v>
      </c>
      <c r="BE7" s="38">
        <v>1242.33</v>
      </c>
      <c r="BF7" s="38">
        <v>1228.3</v>
      </c>
      <c r="BG7" s="38">
        <v>1193.1099999999999</v>
      </c>
      <c r="BH7" s="38">
        <v>1151.3399999999999</v>
      </c>
      <c r="BI7" s="38">
        <v>922.2</v>
      </c>
      <c r="BJ7" s="38">
        <v>382.65</v>
      </c>
      <c r="BK7" s="38">
        <v>385.06</v>
      </c>
      <c r="BL7" s="38">
        <v>373.09</v>
      </c>
      <c r="BM7" s="38">
        <v>364.71</v>
      </c>
      <c r="BN7" s="38">
        <v>373.69</v>
      </c>
      <c r="BO7" s="38">
        <v>274.27</v>
      </c>
      <c r="BP7" s="38">
        <v>51.24</v>
      </c>
      <c r="BQ7" s="38">
        <v>49.95</v>
      </c>
      <c r="BR7" s="38">
        <v>49.13</v>
      </c>
      <c r="BS7" s="38">
        <v>53.04</v>
      </c>
      <c r="BT7" s="38">
        <v>65.62</v>
      </c>
      <c r="BU7" s="38">
        <v>96.1</v>
      </c>
      <c r="BV7" s="38">
        <v>99.07</v>
      </c>
      <c r="BW7" s="38">
        <v>99.99</v>
      </c>
      <c r="BX7" s="38">
        <v>100.65</v>
      </c>
      <c r="BY7" s="38">
        <v>99.87</v>
      </c>
      <c r="BZ7" s="38">
        <v>104.36</v>
      </c>
      <c r="CA7" s="38">
        <v>321.25</v>
      </c>
      <c r="CB7" s="38">
        <v>338.53</v>
      </c>
      <c r="CC7" s="38">
        <v>344.55</v>
      </c>
      <c r="CD7" s="38">
        <v>319.42</v>
      </c>
      <c r="CE7" s="38">
        <v>307.26</v>
      </c>
      <c r="CF7" s="38">
        <v>178.39</v>
      </c>
      <c r="CG7" s="38">
        <v>173.03</v>
      </c>
      <c r="CH7" s="38">
        <v>171.15</v>
      </c>
      <c r="CI7" s="38">
        <v>170.19</v>
      </c>
      <c r="CJ7" s="38">
        <v>171.81</v>
      </c>
      <c r="CK7" s="38">
        <v>165.71</v>
      </c>
      <c r="CL7" s="38">
        <v>47.7</v>
      </c>
      <c r="CM7" s="38">
        <v>45.76</v>
      </c>
      <c r="CN7" s="38">
        <v>46</v>
      </c>
      <c r="CO7" s="38">
        <v>44.11</v>
      </c>
      <c r="CP7" s="38">
        <v>44.19</v>
      </c>
      <c r="CQ7" s="38">
        <v>59.23</v>
      </c>
      <c r="CR7" s="38">
        <v>58.58</v>
      </c>
      <c r="CS7" s="38">
        <v>58.53</v>
      </c>
      <c r="CT7" s="38">
        <v>59.01</v>
      </c>
      <c r="CU7" s="38">
        <v>60.03</v>
      </c>
      <c r="CV7" s="38">
        <v>60.41</v>
      </c>
      <c r="CW7" s="38">
        <v>71.98</v>
      </c>
      <c r="CX7" s="38">
        <v>72.150000000000006</v>
      </c>
      <c r="CY7" s="38">
        <v>70.599999999999994</v>
      </c>
      <c r="CZ7" s="38">
        <v>73.36</v>
      </c>
      <c r="DA7" s="38">
        <v>73.41</v>
      </c>
      <c r="DB7" s="38">
        <v>85.53</v>
      </c>
      <c r="DC7" s="38">
        <v>85.23</v>
      </c>
      <c r="DD7" s="38">
        <v>85.26</v>
      </c>
      <c r="DE7" s="38">
        <v>85.37</v>
      </c>
      <c r="DF7" s="38">
        <v>84.81</v>
      </c>
      <c r="DG7" s="38">
        <v>89.93</v>
      </c>
      <c r="DH7" s="38">
        <v>15.36</v>
      </c>
      <c r="DI7" s="38">
        <v>26.45</v>
      </c>
      <c r="DJ7" s="38">
        <v>26.91</v>
      </c>
      <c r="DK7" s="38">
        <v>29.42</v>
      </c>
      <c r="DL7" s="38">
        <v>31.89</v>
      </c>
      <c r="DM7" s="38">
        <v>37.340000000000003</v>
      </c>
      <c r="DN7" s="38">
        <v>44.31</v>
      </c>
      <c r="DO7" s="38">
        <v>45.75</v>
      </c>
      <c r="DP7" s="38">
        <v>46.9</v>
      </c>
      <c r="DQ7" s="38">
        <v>47.28</v>
      </c>
      <c r="DR7" s="38">
        <v>48.12</v>
      </c>
      <c r="DS7" s="38">
        <v>20.94</v>
      </c>
      <c r="DT7" s="38">
        <v>20.16</v>
      </c>
      <c r="DU7" s="38">
        <v>29.91</v>
      </c>
      <c r="DV7" s="38">
        <v>20.149999999999999</v>
      </c>
      <c r="DW7" s="38">
        <v>19.989999999999998</v>
      </c>
      <c r="DX7" s="38">
        <v>8.39</v>
      </c>
      <c r="DY7" s="38">
        <v>10.09</v>
      </c>
      <c r="DZ7" s="38">
        <v>10.54</v>
      </c>
      <c r="EA7" s="38">
        <v>12.03</v>
      </c>
      <c r="EB7" s="38">
        <v>12.19</v>
      </c>
      <c r="EC7" s="38">
        <v>15.89</v>
      </c>
      <c r="ED7" s="38">
        <v>0.05</v>
      </c>
      <c r="EE7" s="38">
        <v>0.13</v>
      </c>
      <c r="EF7" s="38">
        <v>0.44</v>
      </c>
      <c r="EG7" s="38">
        <v>0.04</v>
      </c>
      <c r="EH7" s="38">
        <v>0.43</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尊仁</cp:lastModifiedBy>
  <cp:lastPrinted>2019-01-22T00:04:18Z</cp:lastPrinted>
  <dcterms:created xsi:type="dcterms:W3CDTF">2018-12-03T08:31:11Z</dcterms:created>
  <dcterms:modified xsi:type="dcterms:W3CDTF">2019-01-22T00:33:00Z</dcterms:modified>
  <cp:category/>
</cp:coreProperties>
</file>