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EPW4LYP6kzwRtotxh30BX2CoveH/hhOa2SxacwLaBHhQ6M1p2Lk0eMCjoh/lpo+C28AFHNI8JTCP5FnQ8hUzCQ==" workbookSaltValue="mgvM3e5o0+7/Jr8a81FMqg==" workbookSpinCount="100000" lockStructure="1"/>
  <bookViews>
    <workbookView xWindow="0" yWindow="15" windowWidth="15360" windowHeight="7620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<sst xmlns="http://schemas.openxmlformats.org/spreadsheetml/2006/main" count="240" uniqueCount="127">
  <si>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</si>
  <si>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</si>
  <si>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</si>
  <si>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</si>
  <si>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</si>
  <si>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</si>
  <si>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</si>
  <si>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</si>
  <si>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</si>
  <si>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</si>
  <si>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</si>
  <si>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</si>
  <si>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</si>
  <si>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</si>
  <si>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</si>
  <si>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</si>
  <si>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</si>
  <si>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</si>
  <si>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</si>
  <si>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</si>
  <si>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</si>
  <si>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</si>
  <si>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</si>
  <si>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</si>
  <si>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</si>
  <si>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</si>
  <si>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</si>
  <si>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</si>
  <si>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</si>
  <si>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</si>
  <si>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</si>
  <si>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</si>
  <si>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</si>
  <si>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</si>
  <si>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</si>
  <si>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</si>
  <si>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</si>
  <si>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</si>
  <si>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</si>
  <si>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</si>
  <si>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</si>
  <si>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</si>
  <si>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</si>
  <si>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</si>
  <si>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</si>
  <si>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</si>
  <si>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</si>
  <si>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</si>
  <si>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</si>
  <si>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</si>
  <si>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</si>
  <si>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</si>
  <si>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</si>
  <si>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</si>
  <si>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</si>
  <si>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</si>
  <si>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</si>
  <si>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</si>
  <si>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</si>
  <si>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</si>
  <si>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</si>
  <si>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</si>
  <si>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</si>
  <si>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</si>
  <si>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</si>
  <si>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</si>
  <si>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</si>
  <si>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</si>
  <si>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</si>
  <si>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</si>
  <si>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</si>
  <si>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</si>
  <si>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</si>
  <si>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</si>
  <si>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</si>
  <si>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</si>
  <si>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</si>
  <si>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</si>
  <si>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</si>
  <si>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</si>
  <si>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</si>
  <si>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</si>
  <si>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</si>
  <si>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</si>
  <si>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</si>
  <si>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</si>
  <si>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</si>
  <si>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</si>
  <si>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</si>
  <si>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</si>
  <si>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</si>
  <si>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</si>
  <si>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</si>
  <si>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</si>
  <si>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</si>
  <si>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</si>
  <si>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</si>
  <si>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</si>
  <si>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</si>
  <si>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</si>
  <si>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</si>
  <si>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</si>
  <si>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</si>
  <si>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</si>
  <si>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</si>
  <si>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</si>
  <si>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</si>
  <si>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</si>
  <si>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</si>
  <si>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</si>
  <si>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</si>
  <si>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身延町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</si>
  <si>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</si>
  <si>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</si>
  <si>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</si>
  <si>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</si>
  <si>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</si>
  <si>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</si>
  <si>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</si>
  <si>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</si>
  <si>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</si>
  <si>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</si>
  <si>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</si>
  <si>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</si>
  <si>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経営の健全性、効率性について、平均値と比べて不良の数値があり、適正な使用料収入の確保及び汚水処理費の削減、経営改善に向けた取り組みが必要な状況である。
　老朽化の状況については、状況把握が必要となってきている。</t>
    <rPh sb="1" eb="3">
      <t>ケイエイ</t>
    </rPh>
    <rPh sb="4" eb="7">
      <t>ケンゼンセイ</t>
    </rPh>
    <rPh sb="8" eb="11">
      <t>コウリツセイ</t>
    </rPh>
    <rPh sb="16" eb="19">
      <t>ヘイキンチ</t>
    </rPh>
    <rPh sb="20" eb="21">
      <t>クラ</t>
    </rPh>
    <rPh sb="23" eb="25">
      <t>フリョウ</t>
    </rPh>
    <rPh sb="26" eb="28">
      <t>スウチ</t>
    </rPh>
    <rPh sb="78" eb="81">
      <t>ロウキュウカ</t>
    </rPh>
    <rPh sb="82" eb="84">
      <t>ジョウキョウ</t>
    </rPh>
    <phoneticPr fontId="4"/>
  </si>
  <si>
    <t>　管渠改善率は、平成25年度から29年度にかけて0％となっている。
　平成29年度末で18年経過しており、状況把握が必要となってきている。</t>
    <rPh sb="1" eb="3">
      <t>カンキョ</t>
    </rPh>
    <rPh sb="3" eb="5">
      <t>カイゼン</t>
    </rPh>
    <rPh sb="5" eb="6">
      <t>リツ</t>
    </rPh>
    <rPh sb="8" eb="10">
      <t>ヘイセイ</t>
    </rPh>
    <rPh sb="12" eb="14">
      <t>ネンド</t>
    </rPh>
    <rPh sb="18" eb="20">
      <t>ネンド</t>
    </rPh>
    <rPh sb="35" eb="37">
      <t>ヘイセイ</t>
    </rPh>
    <rPh sb="39" eb="41">
      <t>ネンド</t>
    </rPh>
    <rPh sb="41" eb="42">
      <t>マツ</t>
    </rPh>
    <rPh sb="45" eb="46">
      <t>ネン</t>
    </rPh>
    <rPh sb="46" eb="48">
      <t>ケイカ</t>
    </rPh>
    <rPh sb="53" eb="55">
      <t>ジョウキョウ</t>
    </rPh>
    <rPh sb="55" eb="57">
      <t>ハアク</t>
    </rPh>
    <rPh sb="58" eb="60">
      <t>ヒツヨウ</t>
    </rPh>
    <phoneticPr fontId="4"/>
  </si>
  <si>
    <t xml:space="preserve">　収益的収支比率は、H25から増加傾向である。100%に近づくよう、経営改善に向けた取り組みが必要な状況である。
　企業債残高対事業規模比率は、H27までと比べて低いが、一般会計繰入基準を総務省基準に基づいて算定したためである。
　経費回収率は平均値の37.20%に比べて24.15%と低く、汚水処理原価は平均値の508.64円に比べて639.57円と高くなっている。在住家庭の接続は完了しており、接続率の増加は今後見込めない状況であるが、適正な使用料収入の確保及び汚水処理費の削減が必要である。
　施設利用率は平均値の34.29%に比べて47.37%と高くなっている。
　水洗化率は100％である。
</t>
    <rPh sb="1" eb="4">
      <t>シュウエキテキ</t>
    </rPh>
    <rPh sb="4" eb="6">
      <t>シュウシ</t>
    </rPh>
    <rPh sb="6" eb="8">
      <t>ヒリツ</t>
    </rPh>
    <rPh sb="15" eb="17">
      <t>ゾウカ</t>
    </rPh>
    <rPh sb="17" eb="19">
      <t>ケイコウ</t>
    </rPh>
    <rPh sb="28" eb="29">
      <t>チカ</t>
    </rPh>
    <rPh sb="34" eb="36">
      <t>ケイエイ</t>
    </rPh>
    <rPh sb="36" eb="38">
      <t>カイゼン</t>
    </rPh>
    <rPh sb="39" eb="40">
      <t>ム</t>
    </rPh>
    <rPh sb="42" eb="43">
      <t>ト</t>
    </rPh>
    <rPh sb="44" eb="45">
      <t>ク</t>
    </rPh>
    <rPh sb="47" eb="49">
      <t>ヒツヨウ</t>
    </rPh>
    <rPh sb="50" eb="52">
      <t>ジョウキョウ</t>
    </rPh>
    <rPh sb="104" eb="106">
      <t>サンテイ</t>
    </rPh>
    <rPh sb="116" eb="118">
      <t>ケイヒ</t>
    </rPh>
    <rPh sb="118" eb="120">
      <t>カイシュウ</t>
    </rPh>
    <rPh sb="120" eb="121">
      <t>リツ</t>
    </rPh>
    <rPh sb="122" eb="125">
      <t>ヘイキンチ</t>
    </rPh>
    <rPh sb="133" eb="134">
      <t>クラ</t>
    </rPh>
    <rPh sb="143" eb="144">
      <t>ヒク</t>
    </rPh>
    <rPh sb="163" eb="164">
      <t>エン</t>
    </rPh>
    <rPh sb="174" eb="175">
      <t>エン</t>
    </rPh>
    <rPh sb="184" eb="186">
      <t>ザイジュウ</t>
    </rPh>
    <rPh sb="186" eb="188">
      <t>カテイ</t>
    </rPh>
    <rPh sb="189" eb="191">
      <t>セツゾク</t>
    </rPh>
    <rPh sb="192" eb="194">
      <t>カンリョウ</t>
    </rPh>
    <rPh sb="199" eb="201">
      <t>セツゾク</t>
    </rPh>
    <rPh sb="201" eb="202">
      <t>リツ</t>
    </rPh>
    <rPh sb="203" eb="205">
      <t>ゾウカ</t>
    </rPh>
    <rPh sb="206" eb="208">
      <t>コンゴ</t>
    </rPh>
    <rPh sb="208" eb="210">
      <t>ミコ</t>
    </rPh>
    <rPh sb="213" eb="215">
      <t>ジョウキョウ</t>
    </rPh>
    <rPh sb="220" eb="222">
      <t>テキセイ</t>
    </rPh>
    <rPh sb="223" eb="226">
      <t>シヨウリョウ</t>
    </rPh>
    <rPh sb="226" eb="228">
      <t>シュウニュウ</t>
    </rPh>
    <rPh sb="229" eb="231">
      <t>カクホ</t>
    </rPh>
    <rPh sb="231" eb="232">
      <t>オヨ</t>
    </rPh>
    <rPh sb="233" eb="235">
      <t>オスイ</t>
    </rPh>
    <rPh sb="235" eb="237">
      <t>ショリ</t>
    </rPh>
    <rPh sb="237" eb="238">
      <t>ヒ</t>
    </rPh>
    <rPh sb="239" eb="241">
      <t>サクゲン</t>
    </rPh>
    <rPh sb="242" eb="244">
      <t>ヒツヨウ</t>
    </rPh>
    <rPh sb="250" eb="252">
      <t>シセツ</t>
    </rPh>
    <rPh sb="252" eb="255">
      <t>リヨウリツ</t>
    </rPh>
    <rPh sb="256" eb="259">
      <t>ヘイキンチ</t>
    </rPh>
    <rPh sb="267" eb="268">
      <t>クラ</t>
    </rPh>
    <rPh sb="277" eb="278">
      <t>タカ</t>
    </rPh>
    <rPh sb="287" eb="290">
      <t>スイセンカ</t>
    </rPh>
    <rPh sb="290" eb="291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</si>
</sst>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BA-4BA1-BCBE-3B3CE6F06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6432"/>
        <c:axId val="4472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0.01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BA-4BA1-BCBE-3B3CE6F06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6432"/>
        <c:axId val="44720896"/>
      </c:lineChart>
      <c:dateAx>
        <c:axId val="4470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20896"/>
        <c:crosses val="autoZero"/>
        <c:auto val="1"/>
        <c:lblOffset val="100"/>
        <c:baseTimeUnit val="years"/>
      </c:dateAx>
      <c:valAx>
        <c:axId val="4472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0643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63.16</c:v>
                </c:pt>
                <c:pt idx="1">
                  <c:v>47.37</c:v>
                </c:pt>
                <c:pt idx="2">
                  <c:v>47.37</c:v>
                </c:pt>
                <c:pt idx="3">
                  <c:v>47.37</c:v>
                </c:pt>
                <c:pt idx="4">
                  <c:v>47.37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F2-4BB9-9292-594EF4BE3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06848"/>
        <c:axId val="4540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41.24</c:v>
                </c:pt>
                <c:pt idx="1">
                  <c:v>43.1</c:v>
                </c:pt>
                <c:pt idx="2">
                  <c:v>34.92</c:v>
                </c:pt>
                <c:pt idx="3">
                  <c:v>36.44</c:v>
                </c:pt>
                <c:pt idx="4">
                  <c:v>34.29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F2-4BB9-9292-594EF4BE3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06848"/>
        <c:axId val="45409024"/>
      </c:lineChart>
      <c:dateAx>
        <c:axId val="4540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09024"/>
        <c:crosses val="autoZero"/>
        <c:auto val="1"/>
        <c:lblOffset val="100"/>
        <c:baseTimeUnit val="years"/>
      </c:dateAx>
      <c:valAx>
        <c:axId val="4540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0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8B-4E7E-8EC9-70426A976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6896"/>
        <c:axId val="4514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88.34</c:v>
                </c:pt>
                <c:pt idx="1">
                  <c:v>88.02</c:v>
                </c:pt>
                <c:pt idx="2">
                  <c:v>88.64</c:v>
                </c:pt>
                <c:pt idx="3">
                  <c:v>89.93</c:v>
                </c:pt>
                <c:pt idx="4">
                  <c:v>89.88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8B-4E7E-8EC9-70426A976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6896"/>
        <c:axId val="45143168"/>
      </c:lineChart>
      <c:dateAx>
        <c:axId val="4513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143168"/>
        <c:crosses val="autoZero"/>
        <c:auto val="1"/>
        <c:lblOffset val="100"/>
        <c:baseTimeUnit val="years"/>
      </c:dateAx>
      <c:valAx>
        <c:axId val="4514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13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78.72</c:v>
                </c:pt>
                <c:pt idx="1">
                  <c:v>75.72</c:v>
                </c:pt>
                <c:pt idx="2">
                  <c:v>77.650000000000006</c:v>
                </c:pt>
                <c:pt idx="3">
                  <c:v>88.6</c:v>
                </c:pt>
                <c:pt idx="4">
                  <c:v>83.31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93-4D5E-892E-94D6A8298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7776"/>
        <c:axId val="4474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93-4D5E-892E-94D6A8298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7776"/>
        <c:axId val="44749952"/>
      </c:lineChart>
      <c:dateAx>
        <c:axId val="4474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49952"/>
        <c:crosses val="autoZero"/>
        <c:auto val="1"/>
        <c:lblOffset val="100"/>
        <c:baseTimeUnit val="years"/>
      </c:dateAx>
      <c:valAx>
        <c:axId val="4474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4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C1-41E9-BBC8-3B713F098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88416"/>
        <c:axId val="4461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C1-41E9-BBC8-3B713F098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88416"/>
        <c:axId val="44611072"/>
      </c:lineChart>
      <c:dateAx>
        <c:axId val="4458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611072"/>
        <c:crosses val="autoZero"/>
        <c:auto val="1"/>
        <c:lblOffset val="100"/>
        <c:baseTimeUnit val="years"/>
      </c:dateAx>
      <c:valAx>
        <c:axId val="4461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58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82-4401-B990-D653C92ED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47808"/>
        <c:axId val="4504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82-4401-B990-D653C92ED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47808"/>
        <c:axId val="45049728"/>
      </c:lineChart>
      <c:dateAx>
        <c:axId val="4504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049728"/>
        <c:crosses val="autoZero"/>
        <c:auto val="1"/>
        <c:lblOffset val="100"/>
        <c:baseTimeUnit val="years"/>
      </c:dateAx>
      <c:valAx>
        <c:axId val="4504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04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B8-4C78-BB51-F1AD6AE32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35584"/>
        <c:axId val="4483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B8-4C78-BB51-F1AD6AE32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35584"/>
        <c:axId val="44837504"/>
      </c:lineChart>
      <c:dateAx>
        <c:axId val="44835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37504"/>
        <c:crosses val="autoZero"/>
        <c:auto val="1"/>
        <c:lblOffset val="100"/>
        <c:baseTimeUnit val="years"/>
      </c:dateAx>
      <c:valAx>
        <c:axId val="4483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835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98-4FC4-9337-446BDEA2A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0544"/>
        <c:axId val="4486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98-4FC4-9337-446BDEA2A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60544"/>
        <c:axId val="44862464"/>
      </c:lineChart>
      <c:dateAx>
        <c:axId val="4486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62464"/>
        <c:crosses val="autoZero"/>
        <c:auto val="1"/>
        <c:lblOffset val="100"/>
        <c:baseTimeUnit val="years"/>
      </c:dateAx>
      <c:valAx>
        <c:axId val="4486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86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5251.85</c:v>
                </c:pt>
                <c:pt idx="1">
                  <c:v>4866.03</c:v>
                </c:pt>
                <c:pt idx="2">
                  <c:v>4867.72</c:v>
                </c:pt>
                <c:pt idx="3">
                  <c:v>1533.33</c:v>
                </c:pt>
                <c:pt idx="4">
                  <c:v>624.72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8E-4267-A122-3DC7BEF13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10080"/>
        <c:axId val="4491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2574.4699999999998</c:v>
                </c:pt>
                <c:pt idx="1">
                  <c:v>2784</c:v>
                </c:pt>
                <c:pt idx="2">
                  <c:v>2464.06</c:v>
                </c:pt>
                <c:pt idx="3">
                  <c:v>1914.94</c:v>
                </c:pt>
                <c:pt idx="4">
                  <c:v>1759.36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8E-4267-A122-3DC7BEF13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10080"/>
        <c:axId val="44912000"/>
      </c:lineChart>
      <c:dateAx>
        <c:axId val="4491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12000"/>
        <c:crosses val="autoZero"/>
        <c:auto val="1"/>
        <c:lblOffset val="100"/>
        <c:baseTimeUnit val="years"/>
      </c:dateAx>
      <c:valAx>
        <c:axId val="4491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1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19.940000000000001</c:v>
                </c:pt>
                <c:pt idx="1">
                  <c:v>18.41</c:v>
                </c:pt>
                <c:pt idx="2">
                  <c:v>14.71</c:v>
                </c:pt>
                <c:pt idx="3">
                  <c:v>15.35</c:v>
                </c:pt>
                <c:pt idx="4">
                  <c:v>24.15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A0-4FD8-A195-EB65272BC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35040"/>
        <c:axId val="4494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31.04</c:v>
                </c:pt>
                <c:pt idx="1">
                  <c:v>29.21</c:v>
                </c:pt>
                <c:pt idx="2">
                  <c:v>32.909999999999997</c:v>
                </c:pt>
                <c:pt idx="3">
                  <c:v>34.020000000000003</c:v>
                </c:pt>
                <c:pt idx="4">
                  <c:v>37.200000000000003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A0-4FD8-A195-EB65272BC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35040"/>
        <c:axId val="44945408"/>
      </c:lineChart>
      <c:dateAx>
        <c:axId val="4493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45408"/>
        <c:crosses val="autoZero"/>
        <c:auto val="1"/>
        <c:lblOffset val="100"/>
        <c:baseTimeUnit val="years"/>
      </c:dateAx>
      <c:valAx>
        <c:axId val="4494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3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594.64</c:v>
                </c:pt>
                <c:pt idx="1">
                  <c:v>839.58</c:v>
                </c:pt>
                <c:pt idx="2">
                  <c:v>1034.6500000000001</c:v>
                </c:pt>
                <c:pt idx="3">
                  <c:v>956.89</c:v>
                </c:pt>
                <c:pt idx="4">
                  <c:v>639.57000000000005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4-4988-9426-99BE95B9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69600"/>
        <c:axId val="4537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589.39</c:v>
                </c:pt>
                <c:pt idx="1">
                  <c:v>620.01</c:v>
                </c:pt>
                <c:pt idx="2">
                  <c:v>561.54</c:v>
                </c:pt>
                <c:pt idx="3">
                  <c:v>553.77</c:v>
                </c:pt>
                <c:pt idx="4">
                  <c:v>508.64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64-4988-9426-99BE95B9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69600"/>
        <c:axId val="45379968"/>
      </c:lineChart>
      <c:dateAx>
        <c:axId val="4536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79968"/>
        <c:crosses val="autoZero"/>
        <c:auto val="1"/>
        <c:lblOffset val="100"/>
        <c:baseTimeUnit val="years"/>
      </c:dateAx>
      <c:valAx>
        <c:axId val="4537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36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【1,943.90】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【502.45】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0" zoomScaleNormal="7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0" t="str">
        <f>データ!H6</f>
        <v>山梨県　身延町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8" t="s">
        <v>1</v>
      </c>
      <c r="C7" s="68"/>
      <c r="D7" s="68"/>
      <c r="E7" s="68"/>
      <c r="F7" s="68"/>
      <c r="G7" s="68"/>
      <c r="H7" s="68"/>
      <c r="I7" s="68" t="s">
        <v>2</v>
      </c>
      <c r="J7" s="68"/>
      <c r="K7" s="68"/>
      <c r="L7" s="68"/>
      <c r="M7" s="68"/>
      <c r="N7" s="68"/>
      <c r="O7" s="68"/>
      <c r="P7" s="68" t="s">
        <v>3</v>
      </c>
      <c r="Q7" s="68"/>
      <c r="R7" s="68"/>
      <c r="S7" s="68"/>
      <c r="T7" s="68"/>
      <c r="U7" s="68"/>
      <c r="V7" s="68"/>
      <c r="W7" s="68" t="s">
        <v>4</v>
      </c>
      <c r="X7" s="68"/>
      <c r="Y7" s="68"/>
      <c r="Z7" s="68"/>
      <c r="AA7" s="68"/>
      <c r="AB7" s="68"/>
      <c r="AC7" s="68"/>
      <c r="AD7" s="68" t="s">
        <v>5</v>
      </c>
      <c r="AE7" s="68"/>
      <c r="AF7" s="68"/>
      <c r="AG7" s="68"/>
      <c r="AH7" s="68"/>
      <c r="AI7" s="68"/>
      <c r="AJ7" s="68"/>
      <c r="AK7" s="3"/>
      <c r="AL7" s="68" t="s">
        <v>6</v>
      </c>
      <c r="AM7" s="68"/>
      <c r="AN7" s="68"/>
      <c r="AO7" s="68"/>
      <c r="AP7" s="68"/>
      <c r="AQ7" s="68"/>
      <c r="AR7" s="68"/>
      <c r="AS7" s="68"/>
      <c r="AT7" s="68" t="s">
        <v>7</v>
      </c>
      <c r="AU7" s="68"/>
      <c r="AV7" s="68"/>
      <c r="AW7" s="68"/>
      <c r="AX7" s="68"/>
      <c r="AY7" s="68"/>
      <c r="AZ7" s="68"/>
      <c r="BA7" s="68"/>
      <c r="BB7" s="68" t="s">
        <v>8</v>
      </c>
      <c r="BC7" s="68"/>
      <c r="BD7" s="68"/>
      <c r="BE7" s="68"/>
      <c r="BF7" s="68"/>
      <c r="BG7" s="68"/>
      <c r="BH7" s="68"/>
      <c r="BI7" s="68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7" t="str">
        <f>データ!I6</f>
        <v>法非適用</v>
      </c>
      <c r="C8" s="77"/>
      <c r="D8" s="77"/>
      <c r="E8" s="77"/>
      <c r="F8" s="77"/>
      <c r="G8" s="77"/>
      <c r="H8" s="77"/>
      <c r="I8" s="77" t="str">
        <f>データ!J6</f>
        <v>下水道事業</v>
      </c>
      <c r="J8" s="77"/>
      <c r="K8" s="77"/>
      <c r="L8" s="77"/>
      <c r="M8" s="77"/>
      <c r="N8" s="77"/>
      <c r="O8" s="77"/>
      <c r="P8" s="77" t="str">
        <f>データ!K6</f>
        <v>小規模集合排水処理</v>
      </c>
      <c r="Q8" s="77"/>
      <c r="R8" s="77"/>
      <c r="S8" s="77"/>
      <c r="T8" s="77"/>
      <c r="U8" s="77"/>
      <c r="V8" s="77"/>
      <c r="W8" s="77" t="str">
        <f>データ!L6</f>
        <v>I2</v>
      </c>
      <c r="X8" s="77"/>
      <c r="Y8" s="77"/>
      <c r="Z8" s="77"/>
      <c r="AA8" s="77"/>
      <c r="AB8" s="77"/>
      <c r="AC8" s="77"/>
      <c r="AD8" s="78" t="str">
        <f>データ!$M$6</f>
        <v>非設置</v>
      </c>
      <c r="AE8" s="78"/>
      <c r="AF8" s="78"/>
      <c r="AG8" s="78"/>
      <c r="AH8" s="78"/>
      <c r="AI8" s="78"/>
      <c r="AJ8" s="78"/>
      <c r="AK8" s="3"/>
      <c r="AL8" s="72">
        <f>データ!S6</f>
        <v>12329</v>
      </c>
      <c r="AM8" s="72"/>
      <c r="AN8" s="72"/>
      <c r="AO8" s="72"/>
      <c r="AP8" s="72"/>
      <c r="AQ8" s="72"/>
      <c r="AR8" s="72"/>
      <c r="AS8" s="72"/>
      <c r="AT8" s="71">
        <f>データ!T6</f>
        <v>301.98</v>
      </c>
      <c r="AU8" s="71"/>
      <c r="AV8" s="71"/>
      <c r="AW8" s="71"/>
      <c r="AX8" s="71"/>
      <c r="AY8" s="71"/>
      <c r="AZ8" s="71"/>
      <c r="BA8" s="71"/>
      <c r="BB8" s="71">
        <f>データ!U6</f>
        <v>40.83</v>
      </c>
      <c r="BC8" s="71"/>
      <c r="BD8" s="71"/>
      <c r="BE8" s="71"/>
      <c r="BF8" s="71"/>
      <c r="BG8" s="71"/>
      <c r="BH8" s="71"/>
      <c r="BI8" s="71"/>
      <c r="BJ8" s="3"/>
      <c r="BK8" s="3"/>
      <c r="BL8" s="75" t="s">
        <v>10</v>
      </c>
      <c r="BM8" s="7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8" t="s">
        <v>12</v>
      </c>
      <c r="C9" s="68"/>
      <c r="D9" s="68"/>
      <c r="E9" s="68"/>
      <c r="F9" s="68"/>
      <c r="G9" s="68"/>
      <c r="H9" s="68"/>
      <c r="I9" s="68" t="s">
        <v>13</v>
      </c>
      <c r="J9" s="68"/>
      <c r="K9" s="68"/>
      <c r="L9" s="68"/>
      <c r="M9" s="68"/>
      <c r="N9" s="68"/>
      <c r="O9" s="68"/>
      <c r="P9" s="68" t="s">
        <v>14</v>
      </c>
      <c r="Q9" s="68"/>
      <c r="R9" s="68"/>
      <c r="S9" s="68"/>
      <c r="T9" s="68"/>
      <c r="U9" s="68"/>
      <c r="V9" s="68"/>
      <c r="W9" s="68" t="s">
        <v>15</v>
      </c>
      <c r="X9" s="68"/>
      <c r="Y9" s="68"/>
      <c r="Z9" s="68"/>
      <c r="AA9" s="68"/>
      <c r="AB9" s="68"/>
      <c r="AC9" s="68"/>
      <c r="AD9" s="68" t="s">
        <v>16</v>
      </c>
      <c r="AE9" s="68"/>
      <c r="AF9" s="68"/>
      <c r="AG9" s="68"/>
      <c r="AH9" s="68"/>
      <c r="AI9" s="68"/>
      <c r="AJ9" s="68"/>
      <c r="AK9" s="3"/>
      <c r="AL9" s="68" t="s">
        <v>17</v>
      </c>
      <c r="AM9" s="68"/>
      <c r="AN9" s="68"/>
      <c r="AO9" s="68"/>
      <c r="AP9" s="68"/>
      <c r="AQ9" s="68"/>
      <c r="AR9" s="68"/>
      <c r="AS9" s="68"/>
      <c r="AT9" s="68" t="s">
        <v>18</v>
      </c>
      <c r="AU9" s="68"/>
      <c r="AV9" s="68"/>
      <c r="AW9" s="68"/>
      <c r="AX9" s="68"/>
      <c r="AY9" s="68"/>
      <c r="AZ9" s="68"/>
      <c r="BA9" s="68"/>
      <c r="BB9" s="68" t="s">
        <v>19</v>
      </c>
      <c r="BC9" s="68"/>
      <c r="BD9" s="68"/>
      <c r="BE9" s="68"/>
      <c r="BF9" s="68"/>
      <c r="BG9" s="68"/>
      <c r="BH9" s="68"/>
      <c r="BI9" s="68"/>
      <c r="BJ9" s="3"/>
      <c r="BK9" s="3"/>
      <c r="BL9" s="69" t="s">
        <v>20</v>
      </c>
      <c r="BM9" s="70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1" t="str">
        <f>データ!N6</f>
        <v>-</v>
      </c>
      <c r="C10" s="71"/>
      <c r="D10" s="71"/>
      <c r="E10" s="71"/>
      <c r="F10" s="71"/>
      <c r="G10" s="71"/>
      <c r="H10" s="71"/>
      <c r="I10" s="71" t="str">
        <f>データ!O6</f>
        <v>該当数値なし</v>
      </c>
      <c r="J10" s="71"/>
      <c r="K10" s="71"/>
      <c r="L10" s="71"/>
      <c r="M10" s="71"/>
      <c r="N10" s="71"/>
      <c r="O10" s="71"/>
      <c r="P10" s="71">
        <f>データ!P6</f>
        <v>0.21</v>
      </c>
      <c r="Q10" s="71"/>
      <c r="R10" s="71"/>
      <c r="S10" s="71"/>
      <c r="T10" s="71"/>
      <c r="U10" s="71"/>
      <c r="V10" s="71"/>
      <c r="W10" s="71">
        <f>データ!Q6</f>
        <v>100</v>
      </c>
      <c r="X10" s="71"/>
      <c r="Y10" s="71"/>
      <c r="Z10" s="71"/>
      <c r="AA10" s="71"/>
      <c r="AB10" s="71"/>
      <c r="AC10" s="71"/>
      <c r="AD10" s="72">
        <f>データ!R6</f>
        <v>3490</v>
      </c>
      <c r="AE10" s="72"/>
      <c r="AF10" s="72"/>
      <c r="AG10" s="72"/>
      <c r="AH10" s="72"/>
      <c r="AI10" s="72"/>
      <c r="AJ10" s="72"/>
      <c r="AK10" s="2"/>
      <c r="AL10" s="72">
        <f>データ!V6</f>
        <v>26</v>
      </c>
      <c r="AM10" s="72"/>
      <c r="AN10" s="72"/>
      <c r="AO10" s="72"/>
      <c r="AP10" s="72"/>
      <c r="AQ10" s="72"/>
      <c r="AR10" s="72"/>
      <c r="AS10" s="72"/>
      <c r="AT10" s="71">
        <f>データ!W6</f>
        <v>0.01</v>
      </c>
      <c r="AU10" s="71"/>
      <c r="AV10" s="71"/>
      <c r="AW10" s="71"/>
      <c r="AX10" s="71"/>
      <c r="AY10" s="71"/>
      <c r="AZ10" s="71"/>
      <c r="BA10" s="71"/>
      <c r="BB10" s="71">
        <f>データ!X6</f>
        <v>2600</v>
      </c>
      <c r="BC10" s="71"/>
      <c r="BD10" s="71"/>
      <c r="BE10" s="71"/>
      <c r="BF10" s="71"/>
      <c r="BG10" s="71"/>
      <c r="BH10" s="71"/>
      <c r="BI10" s="71"/>
      <c r="BJ10" s="2"/>
      <c r="BK10" s="2"/>
      <c r="BL10" s="73" t="s">
        <v>22</v>
      </c>
      <c r="BM10" s="7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126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【1,943.90】</v>
      </c>
      <c r="I86" s="25" t="str">
        <f>データ!CA6</f>
        <v>【37.34】</v>
      </c>
      <c r="J86" s="25" t="str">
        <f>データ!CL6</f>
        <v>【502.45】</v>
      </c>
      <c r="K86" s="25" t="str">
        <f>データ!CW6</f>
        <v>【35.35】</v>
      </c>
      <c r="L86" s="25" t="str">
        <f>データ!DH6</f>
        <v>【89.79】</v>
      </c>
      <c r="M86" s="25" t="s">
        <v>56</v>
      </c>
      <c r="N86" s="25" t="s">
        <v>57</v>
      </c>
      <c r="O86" s="25" t="str">
        <f>データ!EO6</f>
        <v>【0.00】</v>
      </c>
    </row>
  </sheetData>
  <sheetProtection algorithmName="SHA-512" hashValue="pfLqobcWTHNd2a+k1I55EcBinjUjOobyO5b8L6O1x1Xsb29KYLZ6MZy0GAu7kxrKRMj7SAE5LXHiAFQDKakWHg==" saltValue="4Aav1VtI3vgwkLWBxCCZ2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82" t="s">
        <v>67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68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69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 x14ac:dyDescent="0.15">
      <c r="A4" s="27" t="s">
        <v>70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71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72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73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74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75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76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77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78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79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80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81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 x14ac:dyDescent="0.1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15">
      <c r="A6" s="27" t="s">
        <v>110</v>
      </c>
      <c r="B6" s="32">
        <f>B7</f>
        <v>2017</v>
      </c>
      <c r="C6" s="32">
        <f t="shared" ref="C6:X6" si="3">C7</f>
        <v>193658</v>
      </c>
      <c r="D6" s="32">
        <f t="shared" si="3"/>
        <v>47</v>
      </c>
      <c r="E6" s="32">
        <f t="shared" si="3"/>
        <v>17</v>
      </c>
      <c r="F6" s="32">
        <f t="shared" si="3"/>
        <v>9</v>
      </c>
      <c r="G6" s="32">
        <f t="shared" si="3"/>
        <v>0</v>
      </c>
      <c r="H6" s="32" t="str">
        <f t="shared" si="3"/>
        <v>山梨県　身延町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小規模集合排水処理</v>
      </c>
      <c r="L6" s="32" t="str">
        <f t="shared" si="3"/>
        <v>I2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0.21</v>
      </c>
      <c r="Q6" s="33">
        <f t="shared" si="3"/>
        <v>100</v>
      </c>
      <c r="R6" s="33">
        <f t="shared" si="3"/>
        <v>3490</v>
      </c>
      <c r="S6" s="33">
        <f t="shared" si="3"/>
        <v>12329</v>
      </c>
      <c r="T6" s="33">
        <f t="shared" si="3"/>
        <v>301.98</v>
      </c>
      <c r="U6" s="33">
        <f t="shared" si="3"/>
        <v>40.83</v>
      </c>
      <c r="V6" s="33">
        <f t="shared" si="3"/>
        <v>26</v>
      </c>
      <c r="W6" s="33">
        <f t="shared" si="3"/>
        <v>0.01</v>
      </c>
      <c r="X6" s="33">
        <f t="shared" si="3"/>
        <v>2600</v>
      </c>
      <c r="Y6" s="34">
        <f>IF(Y7="",NA(),Y7)</f>
        <v>78.72</v>
      </c>
      <c r="Z6" s="34">
        <f t="shared" ref="Z6:AH6" si="4">IF(Z7="",NA(),Z7)</f>
        <v>75.72</v>
      </c>
      <c r="AA6" s="34">
        <f t="shared" si="4"/>
        <v>77.650000000000006</v>
      </c>
      <c r="AB6" s="34">
        <f t="shared" si="4"/>
        <v>88.6</v>
      </c>
      <c r="AC6" s="34">
        <f t="shared" si="4"/>
        <v>83.31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5251.85</v>
      </c>
      <c r="BG6" s="34">
        <f t="shared" ref="BG6:BO6" si="7">IF(BG7="",NA(),BG7)</f>
        <v>4866.03</v>
      </c>
      <c r="BH6" s="34">
        <f t="shared" si="7"/>
        <v>4867.72</v>
      </c>
      <c r="BI6" s="34">
        <f t="shared" si="7"/>
        <v>1533.33</v>
      </c>
      <c r="BJ6" s="34">
        <f t="shared" si="7"/>
        <v>624.72</v>
      </c>
      <c r="BK6" s="34">
        <f t="shared" si="7"/>
        <v>2574.4699999999998</v>
      </c>
      <c r="BL6" s="34">
        <f t="shared" si="7"/>
        <v>2784</v>
      </c>
      <c r="BM6" s="34">
        <f t="shared" si="7"/>
        <v>2464.06</v>
      </c>
      <c r="BN6" s="34">
        <f t="shared" si="7"/>
        <v>1914.94</v>
      </c>
      <c r="BO6" s="34">
        <f t="shared" si="7"/>
        <v>1759.36</v>
      </c>
      <c r="BP6" s="33" t="str">
        <f>IF(BP7="","",IF(BP7="-","【-】","【"&amp;SUBSTITUTE(TEXT(BP7,"#,##0.00"),"-","△")&amp;"】"))</f>
        <v>【1,943.90】</v>
      </c>
      <c r="BQ6" s="34">
        <f>IF(BQ7="",NA(),BQ7)</f>
        <v>19.940000000000001</v>
      </c>
      <c r="BR6" s="34">
        <f t="shared" ref="BR6:BZ6" si="8">IF(BR7="",NA(),BR7)</f>
        <v>18.41</v>
      </c>
      <c r="BS6" s="34">
        <f t="shared" si="8"/>
        <v>14.71</v>
      </c>
      <c r="BT6" s="34">
        <f t="shared" si="8"/>
        <v>15.35</v>
      </c>
      <c r="BU6" s="34">
        <f t="shared" si="8"/>
        <v>24.15</v>
      </c>
      <c r="BV6" s="34">
        <f t="shared" si="8"/>
        <v>31.04</v>
      </c>
      <c r="BW6" s="34">
        <f t="shared" si="8"/>
        <v>29.21</v>
      </c>
      <c r="BX6" s="34">
        <f t="shared" si="8"/>
        <v>32.909999999999997</v>
      </c>
      <c r="BY6" s="34">
        <f t="shared" si="8"/>
        <v>34.020000000000003</v>
      </c>
      <c r="BZ6" s="34">
        <f t="shared" si="8"/>
        <v>37.200000000000003</v>
      </c>
      <c r="CA6" s="33" t="str">
        <f>IF(CA7="","",IF(CA7="-","【-】","【"&amp;SUBSTITUTE(TEXT(CA7,"#,##0.00"),"-","△")&amp;"】"))</f>
        <v>【37.34】</v>
      </c>
      <c r="CB6" s="34">
        <f>IF(CB7="",NA(),CB7)</f>
        <v>594.64</v>
      </c>
      <c r="CC6" s="34">
        <f t="shared" ref="CC6:CK6" si="9">IF(CC7="",NA(),CC7)</f>
        <v>839.58</v>
      </c>
      <c r="CD6" s="34">
        <f t="shared" si="9"/>
        <v>1034.6500000000001</v>
      </c>
      <c r="CE6" s="34">
        <f t="shared" si="9"/>
        <v>956.89</v>
      </c>
      <c r="CF6" s="34">
        <f t="shared" si="9"/>
        <v>639.57000000000005</v>
      </c>
      <c r="CG6" s="34">
        <f t="shared" si="9"/>
        <v>589.39</v>
      </c>
      <c r="CH6" s="34">
        <f t="shared" si="9"/>
        <v>620.01</v>
      </c>
      <c r="CI6" s="34">
        <f t="shared" si="9"/>
        <v>561.54</v>
      </c>
      <c r="CJ6" s="34">
        <f t="shared" si="9"/>
        <v>553.77</v>
      </c>
      <c r="CK6" s="34">
        <f t="shared" si="9"/>
        <v>508.64</v>
      </c>
      <c r="CL6" s="33" t="str">
        <f>IF(CL7="","",IF(CL7="-","【-】","【"&amp;SUBSTITUTE(TEXT(CL7,"#,##0.00"),"-","△")&amp;"】"))</f>
        <v>【502.45】</v>
      </c>
      <c r="CM6" s="34">
        <f>IF(CM7="",NA(),CM7)</f>
        <v>63.16</v>
      </c>
      <c r="CN6" s="34">
        <f t="shared" ref="CN6:CV6" si="10">IF(CN7="",NA(),CN7)</f>
        <v>47.37</v>
      </c>
      <c r="CO6" s="34">
        <f t="shared" si="10"/>
        <v>47.37</v>
      </c>
      <c r="CP6" s="34">
        <f t="shared" si="10"/>
        <v>47.37</v>
      </c>
      <c r="CQ6" s="34">
        <f t="shared" si="10"/>
        <v>47.37</v>
      </c>
      <c r="CR6" s="34">
        <f t="shared" si="10"/>
        <v>41.24</v>
      </c>
      <c r="CS6" s="34">
        <f t="shared" si="10"/>
        <v>43.1</v>
      </c>
      <c r="CT6" s="34">
        <f t="shared" si="10"/>
        <v>34.92</v>
      </c>
      <c r="CU6" s="34">
        <f t="shared" si="10"/>
        <v>36.44</v>
      </c>
      <c r="CV6" s="34">
        <f t="shared" si="10"/>
        <v>34.29</v>
      </c>
      <c r="CW6" s="33" t="str">
        <f>IF(CW7="","",IF(CW7="-","【-】","【"&amp;SUBSTITUTE(TEXT(CW7,"#,##0.00"),"-","△")&amp;"】"))</f>
        <v>【35.35】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88.34</v>
      </c>
      <c r="DD6" s="34">
        <f t="shared" si="11"/>
        <v>88.02</v>
      </c>
      <c r="DE6" s="34">
        <f t="shared" si="11"/>
        <v>88.64</v>
      </c>
      <c r="DF6" s="34">
        <f t="shared" si="11"/>
        <v>89.93</v>
      </c>
      <c r="DG6" s="34">
        <f t="shared" si="11"/>
        <v>89.88</v>
      </c>
      <c r="DH6" s="33" t="str">
        <f>IF(DH7="","",IF(DH7="-","【-】","【"&amp;SUBSTITUTE(TEXT(DH7,"#,##0.00"),"-","△")&amp;"】"))</f>
        <v>【89.79】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3">
        <f t="shared" si="14"/>
        <v>0</v>
      </c>
      <c r="EK6" s="33">
        <f t="shared" si="14"/>
        <v>0</v>
      </c>
      <c r="EL6" s="33">
        <f t="shared" si="14"/>
        <v>0</v>
      </c>
      <c r="EM6" s="34">
        <f t="shared" si="14"/>
        <v>0.01</v>
      </c>
      <c r="EN6" s="33">
        <f t="shared" si="14"/>
        <v>0</v>
      </c>
      <c r="EO6" s="33" t="str">
        <f>IF(EO7="","",IF(EO7="-","【-】","【"&amp;SUBSTITUTE(TEXT(EO7,"#,##0.00"),"-","△")&amp;"】"))</f>
        <v>【0.00】</v>
      </c>
    </row>
    <row r="7" spans="1:145" s="35" customFormat="1" x14ac:dyDescent="0.15">
      <c r="A7" s="27"/>
      <c r="B7" s="36">
        <v>2017</v>
      </c>
      <c r="C7" s="36">
        <v>193658</v>
      </c>
      <c r="D7" s="36">
        <v>47</v>
      </c>
      <c r="E7" s="36">
        <v>17</v>
      </c>
      <c r="F7" s="36">
        <v>9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0.21</v>
      </c>
      <c r="Q7" s="37">
        <v>100</v>
      </c>
      <c r="R7" s="37">
        <v>3490</v>
      </c>
      <c r="S7" s="37">
        <v>12329</v>
      </c>
      <c r="T7" s="37">
        <v>301.98</v>
      </c>
      <c r="U7" s="37">
        <v>40.83</v>
      </c>
      <c r="V7" s="37">
        <v>26</v>
      </c>
      <c r="W7" s="37">
        <v>0.01</v>
      </c>
      <c r="X7" s="37">
        <v>2600</v>
      </c>
      <c r="Y7" s="37">
        <v>78.72</v>
      </c>
      <c r="Z7" s="37">
        <v>75.72</v>
      </c>
      <c r="AA7" s="37">
        <v>77.650000000000006</v>
      </c>
      <c r="AB7" s="37">
        <v>88.6</v>
      </c>
      <c r="AC7" s="37">
        <v>83.31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5251.85</v>
      </c>
      <c r="BG7" s="37">
        <v>4866.03</v>
      </c>
      <c r="BH7" s="37">
        <v>4867.72</v>
      </c>
      <c r="BI7" s="37">
        <v>1533.33</v>
      </c>
      <c r="BJ7" s="37">
        <v>624.72</v>
      </c>
      <c r="BK7" s="37">
        <v>2574.4699999999998</v>
      </c>
      <c r="BL7" s="37">
        <v>2784</v>
      </c>
      <c r="BM7" s="37">
        <v>2464.06</v>
      </c>
      <c r="BN7" s="37">
        <v>1914.94</v>
      </c>
      <c r="BO7" s="37">
        <v>1759.36</v>
      </c>
      <c r="BP7" s="37">
        <v>1943.9</v>
      </c>
      <c r="BQ7" s="37">
        <v>19.940000000000001</v>
      </c>
      <c r="BR7" s="37">
        <v>18.41</v>
      </c>
      <c r="BS7" s="37">
        <v>14.71</v>
      </c>
      <c r="BT7" s="37">
        <v>15.35</v>
      </c>
      <c r="BU7" s="37">
        <v>24.15</v>
      </c>
      <c r="BV7" s="37">
        <v>31.04</v>
      </c>
      <c r="BW7" s="37">
        <v>29.21</v>
      </c>
      <c r="BX7" s="37">
        <v>32.909999999999997</v>
      </c>
      <c r="BY7" s="37">
        <v>34.020000000000003</v>
      </c>
      <c r="BZ7" s="37">
        <v>37.200000000000003</v>
      </c>
      <c r="CA7" s="37">
        <v>37.340000000000003</v>
      </c>
      <c r="CB7" s="37">
        <v>594.64</v>
      </c>
      <c r="CC7" s="37">
        <v>839.58</v>
      </c>
      <c r="CD7" s="37">
        <v>1034.6500000000001</v>
      </c>
      <c r="CE7" s="37">
        <v>956.89</v>
      </c>
      <c r="CF7" s="37">
        <v>639.57000000000005</v>
      </c>
      <c r="CG7" s="37">
        <v>589.39</v>
      </c>
      <c r="CH7" s="37">
        <v>620.01</v>
      </c>
      <c r="CI7" s="37">
        <v>561.54</v>
      </c>
      <c r="CJ7" s="37">
        <v>553.77</v>
      </c>
      <c r="CK7" s="37">
        <v>508.64</v>
      </c>
      <c r="CL7" s="37">
        <v>502.45</v>
      </c>
      <c r="CM7" s="37">
        <v>63.16</v>
      </c>
      <c r="CN7" s="37">
        <v>47.37</v>
      </c>
      <c r="CO7" s="37">
        <v>47.37</v>
      </c>
      <c r="CP7" s="37">
        <v>47.37</v>
      </c>
      <c r="CQ7" s="37">
        <v>47.37</v>
      </c>
      <c r="CR7" s="37">
        <v>41.24</v>
      </c>
      <c r="CS7" s="37">
        <v>43.1</v>
      </c>
      <c r="CT7" s="37">
        <v>34.92</v>
      </c>
      <c r="CU7" s="37">
        <v>36.44</v>
      </c>
      <c r="CV7" s="37">
        <v>34.29</v>
      </c>
      <c r="CW7" s="37">
        <v>35.35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88.34</v>
      </c>
      <c r="DD7" s="37">
        <v>88.02</v>
      </c>
      <c r="DE7" s="37">
        <v>88.64</v>
      </c>
      <c r="DF7" s="37">
        <v>89.93</v>
      </c>
      <c r="DG7" s="37">
        <v>89.88</v>
      </c>
      <c r="DH7" s="37">
        <v>89.79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</v>
      </c>
      <c r="EK7" s="37">
        <v>0</v>
      </c>
      <c r="EL7" s="37">
        <v>0</v>
      </c>
      <c r="EM7" s="37">
        <v>0.01</v>
      </c>
      <c r="EN7" s="37">
        <v>0</v>
      </c>
      <c r="EO7" s="37">
        <v>0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hbis</cp:lastModifiedBy>
  <cp:lastPrinted>2019-02-03T23:46:16Z</cp:lastPrinted>
  <dcterms:created xsi:type="dcterms:W3CDTF">2018-12-03T09:36:18Z</dcterms:created>
  <dcterms:modified xsi:type="dcterms:W3CDTF">2019-02-05T08:04:28Z</dcterms:modified>
</cp:coreProperties>
</file>