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KaOnjCgv+78N1ezOPvpQOi3Xhi7HXYtxB6SMRXB8jGAdi57gCi7/1/PmPmswzePGz0YMrSn2WZJg9xvWF8dMmQ==" workbookSaltValue="M8fR5EMzc+iFd40t0D7KG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W7" i="5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H78" i="4"/>
  <c r="LO78" i="4"/>
  <c r="KV78" i="4"/>
  <c r="KC78" i="4"/>
  <c r="JJ78" i="4"/>
  <c r="HM78" i="4"/>
  <c r="GT78" i="4"/>
  <c r="GA78" i="4"/>
  <c r="FH78" i="4"/>
  <c r="EO78" i="4"/>
  <c r="CS78" i="4"/>
  <c r="BZ78" i="4"/>
  <c r="BG78" i="4"/>
  <c r="AN78" i="4"/>
  <c r="U78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54" i="4"/>
  <c r="LY54" i="4"/>
  <c r="LJ54" i="4"/>
  <c r="KU54" i="4"/>
  <c r="KF54" i="4"/>
  <c r="IZ54" i="4"/>
  <c r="IK54" i="4"/>
  <c r="HV54" i="4"/>
  <c r="HG54" i="4"/>
  <c r="GR54" i="4"/>
  <c r="FL54" i="4"/>
  <c r="EW54" i="4"/>
  <c r="EH54" i="4"/>
  <c r="DS54" i="4"/>
  <c r="DD54" i="4"/>
  <c r="BX54" i="4"/>
  <c r="BI54" i="4"/>
  <c r="AT54" i="4"/>
  <c r="AE54" i="4"/>
  <c r="P54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MN32" i="4"/>
  <c r="LY32" i="4"/>
  <c r="LJ32" i="4"/>
  <c r="KU32" i="4"/>
  <c r="KF32" i="4"/>
  <c r="IZ32" i="4"/>
  <c r="IK32" i="4"/>
  <c r="HV32" i="4"/>
  <c r="HG32" i="4"/>
  <c r="GR32" i="4"/>
  <c r="FL32" i="4"/>
  <c r="EW32" i="4"/>
  <c r="EH32" i="4"/>
  <c r="DS32" i="4"/>
  <c r="DD32" i="4"/>
  <c r="BX32" i="4"/>
  <c r="BI32" i="4"/>
  <c r="AT32" i="4"/>
  <c r="AE32" i="4"/>
  <c r="P32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</calcChain>
</file>

<file path=xl/sharedStrings.xml><?xml version="1.0" encoding="utf-8"?>
<sst xmlns="http://schemas.openxmlformats.org/spreadsheetml/2006/main" count="288" uniqueCount="147">
  <si>
    <t>「器械備品の減価償却の状況」</t>
    <rPh sb="1" eb="3">
      <t>キカイ</t>
    </rPh>
    <phoneticPr fontId="3"/>
  </si>
  <si>
    <t>許可病床（合計）</t>
    <rPh sb="0" eb="2">
      <t>キョカ</t>
    </rPh>
    <rPh sb="2" eb="4">
      <t>ビョウショウ</t>
    </rPh>
    <rPh sb="5" eb="7">
      <t>ゴウケイ</t>
    </rPh>
    <phoneticPr fontId="3"/>
  </si>
  <si>
    <t>⑦職員給与費対医業収益比率(％)</t>
  </si>
  <si>
    <t>経営比較分析表（平成29年度決算）</t>
    <rPh sb="8" eb="10">
      <t>ヘイセイ</t>
    </rPh>
    <rPh sb="12" eb="14">
      <t>ネンド</t>
    </rPh>
    <rPh sb="14" eb="16">
      <t>ケッサン</t>
    </rPh>
    <phoneticPr fontId="3"/>
  </si>
  <si>
    <t>許可病床（感染症）</t>
    <rPh sb="0" eb="2">
      <t>キョカ</t>
    </rPh>
    <rPh sb="2" eb="4">
      <t>ビョウショウ</t>
    </rPh>
    <rPh sb="5" eb="8">
      <t>カンセンショウ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</si>
  <si>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</si>
  <si>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診療科数</t>
    <rPh sb="0" eb="3">
      <t>シンリョウカ</t>
    </rPh>
    <rPh sb="3" eb="4">
      <t>スウ</t>
    </rPh>
    <phoneticPr fontId="3"/>
  </si>
  <si>
    <t>③</t>
  </si>
  <si>
    <t>許可病床（結核）</t>
    <rPh sb="0" eb="2">
      <t>キョカ</t>
    </rPh>
    <rPh sb="2" eb="4">
      <t>ビョウショウ</t>
    </rPh>
    <rPh sb="5" eb="7">
      <t>ケッカク</t>
    </rPh>
    <phoneticPr fontId="3"/>
  </si>
  <si>
    <t>④</t>
  </si>
  <si>
    <t>管理者の情報</t>
    <rPh sb="0" eb="3">
      <t>カンリシャ</t>
    </rPh>
    <rPh sb="4" eb="6">
      <t>ジョウホウ</t>
    </rPh>
    <phoneticPr fontId="3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</si>
  <si>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3"/>
  </si>
  <si>
    <t>「収益の効率性①」</t>
  </si>
  <si>
    <t>平均値</t>
    <rPh sb="0" eb="2">
      <t>ヘイキン</t>
    </rPh>
    <rPh sb="2" eb="3">
      <t>チ</t>
    </rPh>
    <phoneticPr fontId="3"/>
  </si>
  <si>
    <t>許可病床（療養）</t>
    <rPh sb="0" eb="2">
      <t>キョカ</t>
    </rPh>
    <rPh sb="2" eb="4">
      <t>ビョウショウ</t>
    </rPh>
    <rPh sb="5" eb="7">
      <t>リョウヨウ</t>
    </rPh>
    <phoneticPr fontId="3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</si>
  <si>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3"/>
  </si>
  <si>
    <t>Ⅱ 分析欄</t>
    <rPh sb="2" eb="4">
      <t>ブンセキ</t>
    </rPh>
    <rPh sb="4" eb="5">
      <t>ラン</t>
    </rPh>
    <phoneticPr fontId="3"/>
  </si>
  <si>
    <t>許可病床（一般）</t>
    <rPh sb="0" eb="2">
      <t>キョカ</t>
    </rPh>
    <rPh sb="2" eb="4">
      <t>ビョウショウ</t>
    </rPh>
    <rPh sb="5" eb="7">
      <t>イッパン</t>
    </rPh>
    <phoneticPr fontId="3"/>
  </si>
  <si>
    <t>当該値(N)</t>
  </si>
  <si>
    <t>病院区分</t>
    <rPh sb="0" eb="2">
      <t>ビョウイン</t>
    </rPh>
    <rPh sb="2" eb="4">
      <t>クブン</t>
    </rPh>
    <phoneticPr fontId="3"/>
  </si>
  <si>
    <t>類似区分</t>
    <rPh sb="0" eb="2">
      <t>ルイジ</t>
    </rPh>
    <rPh sb="2" eb="4">
      <t>クブン</t>
    </rPh>
    <phoneticPr fontId="3"/>
  </si>
  <si>
    <t>グラフ凡例</t>
    <rPh sb="3" eb="5">
      <t>ハンレイ</t>
    </rPh>
    <phoneticPr fontId="3"/>
  </si>
  <si>
    <t>大項目</t>
    <rPh sb="0" eb="3">
      <t>ダイコウモク</t>
    </rPh>
    <phoneticPr fontId="3"/>
  </si>
  <si>
    <t>■</t>
  </si>
  <si>
    <t>「建設投資の状況」</t>
  </si>
  <si>
    <t>「費用の効率性①」</t>
  </si>
  <si>
    <t>平均値(N)</t>
  </si>
  <si>
    <t>⑤入院患者１人１日当たり収益(円)</t>
  </si>
  <si>
    <t>「施設の効率性」</t>
  </si>
  <si>
    <t>当該病院値（当該値）</t>
    <rPh sb="2" eb="4">
      <t>ビョウイン</t>
    </rPh>
    <phoneticPr fontId="3"/>
  </si>
  <si>
    <t>①</t>
  </si>
  <si>
    <t>当然財務</t>
  </si>
  <si>
    <t>－</t>
  </si>
  <si>
    <t>経営形態</t>
    <rPh sb="0" eb="2">
      <t>ケイエイ</t>
    </rPh>
    <rPh sb="2" eb="4">
      <t>ケイタイ</t>
    </rPh>
    <phoneticPr fontId="3"/>
  </si>
  <si>
    <t>看護配置</t>
    <rPh sb="0" eb="2">
      <t>カンゴ</t>
    </rPh>
    <rPh sb="2" eb="4">
      <t>ハイチ</t>
    </rPh>
    <phoneticPr fontId="3"/>
  </si>
  <si>
    <t>DPC対象病院</t>
    <rPh sb="3" eb="5">
      <t>タイショウ</t>
    </rPh>
    <rPh sb="5" eb="7">
      <t>ビョウイン</t>
    </rPh>
    <phoneticPr fontId="3"/>
  </si>
  <si>
    <t>特殊診療機能　※１</t>
    <rPh sb="0" eb="2">
      <t>トクシュ</t>
    </rPh>
    <rPh sb="2" eb="4">
      <t>シンリョウ</t>
    </rPh>
    <rPh sb="4" eb="6">
      <t>キノウ</t>
    </rPh>
    <phoneticPr fontId="3"/>
  </si>
  <si>
    <t>「費用の効率性②」</t>
  </si>
  <si>
    <t>【】</t>
  </si>
  <si>
    <t>指定病院の状況　※２</t>
    <rPh sb="0" eb="2">
      <t>シテイ</t>
    </rPh>
    <rPh sb="2" eb="4">
      <t>ビョウイン</t>
    </rPh>
    <rPh sb="5" eb="7">
      <t>ジョウキョウ</t>
    </rPh>
    <phoneticPr fontId="3"/>
  </si>
  <si>
    <t>「経常損益」</t>
  </si>
  <si>
    <t>人口（人）</t>
    <rPh sb="0" eb="2">
      <t>ジンコウ</t>
    </rPh>
    <rPh sb="3" eb="4">
      <t>ニン</t>
    </rPh>
    <phoneticPr fontId="3"/>
  </si>
  <si>
    <t>許可病床（精神）</t>
    <rPh sb="0" eb="2">
      <t>キョカ</t>
    </rPh>
    <rPh sb="2" eb="4">
      <t>ビョウショウ</t>
    </rPh>
    <rPh sb="5" eb="7">
      <t>セイシン</t>
    </rPh>
    <phoneticPr fontId="3"/>
  </si>
  <si>
    <t>類似病院平均値（平均値）</t>
    <rPh sb="2" eb="4">
      <t>ビョウイン</t>
    </rPh>
    <phoneticPr fontId="3"/>
  </si>
  <si>
    <t>⑤</t>
  </si>
  <si>
    <t>項番</t>
    <rPh sb="0" eb="2">
      <t>コウバン</t>
    </rPh>
    <phoneticPr fontId="3"/>
  </si>
  <si>
    <t>平成29年度全国平均</t>
  </si>
  <si>
    <t>⑦</t>
  </si>
  <si>
    <t>当該値(N-1)</t>
  </si>
  <si>
    <t>建物面積（㎡）</t>
    <rPh sb="0" eb="2">
      <t>タテモノ</t>
    </rPh>
    <rPh sb="2" eb="4">
      <t>メンセキ</t>
    </rPh>
    <phoneticPr fontId="3"/>
  </si>
  <si>
    <t>一般病院</t>
  </si>
  <si>
    <t>不採算地区病院</t>
    <rPh sb="0" eb="3">
      <t>フサイサン</t>
    </rPh>
    <rPh sb="3" eb="5">
      <t>チク</t>
    </rPh>
    <rPh sb="5" eb="7">
      <t>ビョウイン</t>
    </rPh>
    <phoneticPr fontId="3"/>
  </si>
  <si>
    <t>②</t>
  </si>
  <si>
    <t>稼働病床（一般）</t>
    <rPh sb="0" eb="2">
      <t>カドウ</t>
    </rPh>
    <rPh sb="2" eb="4">
      <t>ビョウショウ</t>
    </rPh>
    <rPh sb="5" eb="7">
      <t>イッパン</t>
    </rPh>
    <phoneticPr fontId="3"/>
  </si>
  <si>
    <t>許可病床（精神）</t>
  </si>
  <si>
    <t>全体総括</t>
  </si>
  <si>
    <t>稼働病床（療養）</t>
    <rPh sb="0" eb="2">
      <t>カドウ</t>
    </rPh>
    <rPh sb="2" eb="4">
      <t>ビョウショウ</t>
    </rPh>
    <rPh sb="5" eb="7">
      <t>リョウヨウ</t>
    </rPh>
    <phoneticPr fontId="3"/>
  </si>
  <si>
    <t>救 臨 輪</t>
  </si>
  <si>
    <t>⑧</t>
  </si>
  <si>
    <t>稼働病床（一般＋療養）</t>
    <rPh sb="0" eb="2">
      <t>カドウ</t>
    </rPh>
    <rPh sb="2" eb="4">
      <t>ビョウショウ</t>
    </rPh>
    <rPh sb="5" eb="7">
      <t>イッパン</t>
    </rPh>
    <phoneticPr fontId="3"/>
  </si>
  <si>
    <t>「収益の効率性②」</t>
  </si>
  <si>
    <t>※１　ド…人間ドック　透…人工透析　Ｉ…ＩＣＵ・ＣＣＵ 未…ＮＩＣＵ・未熟児室　訓…運動機能訓練室　ガ…ガン（放射線）診療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</si>
  <si>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</si>
  <si>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Ⅰ 地域において担っている役割</t>
    <rPh sb="2" eb="4">
      <t>チイキ</t>
    </rPh>
    <rPh sb="8" eb="9">
      <t>ニナ</t>
    </rPh>
    <rPh sb="13" eb="15">
      <t>ヤクワリ</t>
    </rPh>
    <phoneticPr fontId="3"/>
  </si>
  <si>
    <t>1. 経営の健全性・効率性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</si>
  <si>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</si>
  <si>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3"/>
  </si>
  <si>
    <t>第２種該当</t>
  </si>
  <si>
    <t>当該値</t>
    <rPh sb="0" eb="2">
      <t>トウガイ</t>
    </rPh>
    <rPh sb="2" eb="3">
      <t>チ</t>
    </rPh>
    <phoneticPr fontId="3"/>
  </si>
  <si>
    <t>「医業損益」</t>
  </si>
  <si>
    <t>「累積欠損」</t>
  </si>
  <si>
    <t>2. 老朽化の状況について</t>
  </si>
  <si>
    <t>⑥</t>
  </si>
  <si>
    <t>2. 老朽化の状況</t>
  </si>
  <si>
    <t>「施設全体の減価償却の状況」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</si>
  <si>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3"/>
  </si>
  <si>
    <t>年度</t>
    <rPh sb="0" eb="2">
      <t>ネンド</t>
    </rPh>
    <phoneticPr fontId="17"/>
  </si>
  <si>
    <t>業務コード</t>
    <rPh sb="0" eb="2">
      <t>ギョウム</t>
    </rPh>
    <phoneticPr fontId="17"/>
  </si>
  <si>
    <t>団体コード</t>
    <rPh sb="0" eb="2">
      <t>ダンタイ</t>
    </rPh>
    <phoneticPr fontId="17"/>
  </si>
  <si>
    <t>業種コード</t>
    <rPh sb="0" eb="2">
      <t>ギョウシュ</t>
    </rPh>
    <phoneticPr fontId="17"/>
  </si>
  <si>
    <t>事業コード</t>
    <rPh sb="0" eb="2">
      <t>ジギョウ</t>
    </rPh>
    <phoneticPr fontId="17"/>
  </si>
  <si>
    <t>施設コード</t>
    <rPh sb="0" eb="2">
      <t>シセツ</t>
    </rPh>
    <phoneticPr fontId="17"/>
  </si>
  <si>
    <t>基本情報</t>
    <rPh sb="0" eb="2">
      <t>キホン</t>
    </rPh>
    <rPh sb="2" eb="4">
      <t>ジョウホウ</t>
    </rPh>
    <phoneticPr fontId="3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</si>
  <si>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3"/>
  </si>
  <si>
    <t>中項目</t>
    <rPh sb="0" eb="1">
      <t>チュウ</t>
    </rPh>
    <rPh sb="1" eb="3">
      <t>コウモク</t>
    </rPh>
    <phoneticPr fontId="3"/>
  </si>
  <si>
    <t>①経常収支比率(％)</t>
    <rPh sb="1" eb="3">
      <t>ケイジョウ</t>
    </rPh>
    <rPh sb="3" eb="5">
      <t>シュウシ</t>
    </rPh>
    <rPh sb="5" eb="7">
      <t>ヒリツ</t>
    </rPh>
    <phoneticPr fontId="3"/>
  </si>
  <si>
    <t>②医業収支比率(％)</t>
  </si>
  <si>
    <t>③累積欠損金比率(％)</t>
  </si>
  <si>
    <t>平均値(N-3)</t>
  </si>
  <si>
    <t>④病床利用率(％)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</si>
  <si>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</si>
  <si>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</si>
  <si>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</si>
  <si>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</si>
  <si>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</si>
  <si>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3"/>
  </si>
  <si>
    <t>都道府県名称</t>
    <rPh sb="0" eb="4">
      <t>トドウフケン</t>
    </rPh>
    <phoneticPr fontId="3"/>
  </si>
  <si>
    <t>団体名称</t>
    <rPh sb="0" eb="3">
      <t>ダンタイメイ</t>
    </rPh>
    <phoneticPr fontId="3"/>
  </si>
  <si>
    <t>施設名称</t>
  </si>
  <si>
    <t>類似区分</t>
  </si>
  <si>
    <t>診療科数</t>
  </si>
  <si>
    <t>DPC対象病院</t>
  </si>
  <si>
    <t>特殊診療機能</t>
  </si>
  <si>
    <t>指定病院の状況</t>
  </si>
  <si>
    <t>人口（人）</t>
  </si>
  <si>
    <t>建物面積（㎡）</t>
  </si>
  <si>
    <t>不採算地区病院</t>
  </si>
  <si>
    <t>看護配置</t>
  </si>
  <si>
    <t>グラフ参照用</t>
    <rPh sb="3" eb="6">
      <t>サンショウヨウ</t>
    </rPh>
    <phoneticPr fontId="3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</si>
  <si>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</si>
  <si>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</si>
  <si>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</si>
  <si>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</si>
  <si>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</si>
  <si>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稼働病床（一般）</t>
  </si>
  <si>
    <t>山梨県</t>
  </si>
  <si>
    <t>稼働病床（療養）</t>
  </si>
  <si>
    <t>稼働病床（一般＋療養）</t>
    <rPh sb="5" eb="7">
      <t>イッパン</t>
    </rPh>
    <phoneticPr fontId="3"/>
  </si>
  <si>
    <t>当該値(N-4)</t>
  </si>
  <si>
    <t>当該値(N-3)</t>
  </si>
  <si>
    <t>当該値(N-2)</t>
  </si>
  <si>
    <t>平均値(N-4)</t>
  </si>
  <si>
    <t>平均値(N-2)</t>
  </si>
  <si>
    <t>Ｎ－４年度</t>
    <rPh sb="3" eb="5">
      <t>ネンド</t>
    </rPh>
    <phoneticPr fontId="3"/>
  </si>
  <si>
    <t>平均値(N-1)</t>
  </si>
  <si>
    <t>全国平均</t>
  </si>
  <si>
    <t>全国平均</t>
    <rPh sb="0" eb="2">
      <t>ゼンコク</t>
    </rPh>
    <rPh sb="2" eb="4">
      <t>ヘイキン</t>
    </rPh>
    <phoneticPr fontId="3"/>
  </si>
  <si>
    <t>表参照用</t>
    <rPh sb="0" eb="1">
      <t>ヒョウ</t>
    </rPh>
    <rPh sb="1" eb="4">
      <t>サンショウヨウ</t>
    </rPh>
    <phoneticPr fontId="3"/>
  </si>
  <si>
    <t>上野原市</t>
  </si>
  <si>
    <t>上野原市立病院</t>
  </si>
  <si>
    <t>病院事業</t>
  </si>
  <si>
    <t>100床以上～200床未満</t>
  </si>
  <si>
    <t>非設置</t>
  </si>
  <si>
    <t>指定管理者(利用料金制)</t>
  </si>
  <si>
    <t>対象</t>
  </si>
  <si>
    <t>ド 透 訓</t>
  </si>
  <si>
    <t>１０：１</t>
  </si>
  <si>
    <t>-</t>
  </si>
  <si>
    <t>Ｎ－３年度</t>
    <rPh sb="3" eb="5">
      <t>ネンド</t>
    </rPh>
    <phoneticPr fontId="3"/>
  </si>
  <si>
    <t>Ｎ－２年度</t>
    <rPh sb="3" eb="5">
      <t>ネンド</t>
    </rPh>
    <phoneticPr fontId="3"/>
  </si>
  <si>
    <t>Ｎ－１年度</t>
    <rPh sb="3" eb="5">
      <t>ネンド</t>
    </rPh>
    <phoneticPr fontId="3"/>
  </si>
  <si>
    <t>Ｎ年度</t>
    <rPh sb="1" eb="3">
      <t>ネンド</t>
    </rPh>
    <phoneticPr fontId="3"/>
  </si>
  <si>
    <t>年度</t>
    <rPh sb="0" eb="2">
      <t>ネンド</t>
    </rPh>
    <phoneticPr fontId="3"/>
  </si>
  <si>
    <t>・当院は許可病床135床の2次医療を提供する病院として急性期病床、地域包括ケア病床を有し市民のニーズに対応する地域の拠点病院となっている。
・安全で安定したより質の高いサービスを提供し、管理経費の縮減を図るため、平成20年から指定管理者制度を採用した。
・病床利用率については、平均値を上回ったことはない。この原因は、具体的には推測することは難しいが、一因として人口減少、首都圏に近いという地理的に不利な条件や、医師を含め医療スタッフの確保の困難さにあると思われる。しかしながら、平成27年度には、指定管理者の経常収支で黒字が出たこともあり、病床利用率60％を越え65％に近づけることが損益分岐点のように見える。</t>
    <rPh sb="1" eb="3">
      <t>トウイン</t>
    </rPh>
    <rPh sb="4" eb="6">
      <t>キョカ</t>
    </rPh>
    <rPh sb="6" eb="8">
      <t>ビョウショウ</t>
    </rPh>
    <rPh sb="11" eb="12">
      <t>ショウ</t>
    </rPh>
    <rPh sb="14" eb="15">
      <t>ジ</t>
    </rPh>
    <rPh sb="15" eb="17">
      <t>イリョウ</t>
    </rPh>
    <rPh sb="18" eb="20">
      <t>テイキョウ</t>
    </rPh>
    <rPh sb="22" eb="24">
      <t>ビョウイン</t>
    </rPh>
    <rPh sb="27" eb="30">
      <t>キュウセイキ</t>
    </rPh>
    <rPh sb="30" eb="32">
      <t>ビョウショウ</t>
    </rPh>
    <rPh sb="33" eb="35">
      <t>チイキ</t>
    </rPh>
    <rPh sb="35" eb="37">
      <t>ホウカツ</t>
    </rPh>
    <rPh sb="39" eb="41">
      <t>ビョウショウ</t>
    </rPh>
    <rPh sb="42" eb="43">
      <t>ユウ</t>
    </rPh>
    <rPh sb="44" eb="46">
      <t>シミン</t>
    </rPh>
    <rPh sb="51" eb="53">
      <t>タイオウ</t>
    </rPh>
    <rPh sb="55" eb="57">
      <t>チイキ</t>
    </rPh>
    <rPh sb="58" eb="60">
      <t>キョテン</t>
    </rPh>
    <rPh sb="60" eb="62">
      <t>ビョウイン</t>
    </rPh>
    <rPh sb="71" eb="73">
      <t>アンゼン</t>
    </rPh>
    <rPh sb="74" eb="76">
      <t>アンテイ</t>
    </rPh>
    <rPh sb="80" eb="81">
      <t>シツ</t>
    </rPh>
    <rPh sb="82" eb="83">
      <t>タカ</t>
    </rPh>
    <rPh sb="89" eb="91">
      <t>テイキョウ</t>
    </rPh>
    <rPh sb="93" eb="95">
      <t>カンリ</t>
    </rPh>
    <rPh sb="95" eb="97">
      <t>ケイヒ</t>
    </rPh>
    <rPh sb="98" eb="100">
      <t>シュクゲン</t>
    </rPh>
    <rPh sb="101" eb="102">
      <t>ハカ</t>
    </rPh>
    <rPh sb="106" eb="108">
      <t>ヘイセイ</t>
    </rPh>
    <rPh sb="110" eb="111">
      <t>ネン</t>
    </rPh>
    <rPh sb="113" eb="115">
      <t>シテイ</t>
    </rPh>
    <rPh sb="115" eb="118">
      <t>カンリシャ</t>
    </rPh>
    <rPh sb="118" eb="120">
      <t>セイド</t>
    </rPh>
    <rPh sb="121" eb="123">
      <t>サイヨウ</t>
    </rPh>
    <rPh sb="128" eb="130">
      <t>ビョウショウ</t>
    </rPh>
    <rPh sb="130" eb="133">
      <t>リヨウリツ</t>
    </rPh>
    <rPh sb="139" eb="142">
      <t>ヘイキンチ</t>
    </rPh>
    <rPh sb="143" eb="145">
      <t>ウワマワ</t>
    </rPh>
    <rPh sb="155" eb="157">
      <t>ゲンイン</t>
    </rPh>
    <rPh sb="159" eb="162">
      <t>グタイテキ</t>
    </rPh>
    <rPh sb="164" eb="166">
      <t>スイソク</t>
    </rPh>
    <rPh sb="171" eb="172">
      <t>ムズカ</t>
    </rPh>
    <rPh sb="176" eb="178">
      <t>イチイン</t>
    </rPh>
    <rPh sb="181" eb="183">
      <t>ジンコウ</t>
    </rPh>
    <rPh sb="183" eb="185">
      <t>ゲンショウ</t>
    </rPh>
    <rPh sb="186" eb="189">
      <t>シュトケン</t>
    </rPh>
    <rPh sb="190" eb="191">
      <t>チカ</t>
    </rPh>
    <rPh sb="195" eb="198">
      <t>チリテキ</t>
    </rPh>
    <rPh sb="199" eb="201">
      <t>フリ</t>
    </rPh>
    <rPh sb="202" eb="204">
      <t>ジョウケン</t>
    </rPh>
    <rPh sb="206" eb="208">
      <t>イシ</t>
    </rPh>
    <rPh sb="209" eb="210">
      <t>フク</t>
    </rPh>
    <rPh sb="211" eb="213">
      <t>イリョウ</t>
    </rPh>
    <rPh sb="218" eb="220">
      <t>カクホ</t>
    </rPh>
    <rPh sb="221" eb="223">
      <t>コンナン</t>
    </rPh>
    <rPh sb="228" eb="229">
      <t>オモ</t>
    </rPh>
    <rPh sb="240" eb="242">
      <t>ヘイセイ</t>
    </rPh>
    <rPh sb="244" eb="245">
      <t>ネン</t>
    </rPh>
    <rPh sb="245" eb="246">
      <t>ド</t>
    </rPh>
    <rPh sb="249" eb="251">
      <t>シテイ</t>
    </rPh>
    <rPh sb="251" eb="254">
      <t>カンリシャ</t>
    </rPh>
    <rPh sb="255" eb="257">
      <t>ケイジョウ</t>
    </rPh>
    <rPh sb="257" eb="259">
      <t>シュウシ</t>
    </rPh>
    <rPh sb="260" eb="262">
      <t>クロジ</t>
    </rPh>
    <rPh sb="263" eb="264">
      <t>デ</t>
    </rPh>
    <rPh sb="271" eb="273">
      <t>ビョウショウ</t>
    </rPh>
    <rPh sb="273" eb="276">
      <t>リヨウリツ</t>
    </rPh>
    <rPh sb="280" eb="281">
      <t>コ</t>
    </rPh>
    <rPh sb="286" eb="287">
      <t>チカ</t>
    </rPh>
    <rPh sb="293" eb="295">
      <t>ソンエキ</t>
    </rPh>
    <rPh sb="295" eb="298">
      <t>ブンキテン</t>
    </rPh>
    <rPh sb="302" eb="303">
      <t>ミ</t>
    </rPh>
    <phoneticPr fontId="18"/>
  </si>
  <si>
    <t>・経常収支、医業収支、病床利用率ともに平均に及ばない。
・入院単価についてはＤＰＣを採用し、平均値を上回っているが、外来単価は平均値には及ばない。
・給与費は平均値を上回っている。医療スタッフの確保が非常に困難となっており、これを補うため非常勤化による影響も大きい。
・材料費については、共同購入の影響もあり、平均値よりは低めに押さえられている。
・累積欠損金については、資本金を充て処理している。</t>
    <rPh sb="1" eb="3">
      <t>ケイジョウ</t>
    </rPh>
    <rPh sb="3" eb="5">
      <t>シュウシ</t>
    </rPh>
    <rPh sb="6" eb="8">
      <t>イギョウ</t>
    </rPh>
    <rPh sb="8" eb="10">
      <t>シュウシ</t>
    </rPh>
    <rPh sb="11" eb="13">
      <t>ビョウショウ</t>
    </rPh>
    <rPh sb="13" eb="16">
      <t>リヨウリツ</t>
    </rPh>
    <rPh sb="19" eb="21">
      <t>ヘイキン</t>
    </rPh>
    <rPh sb="22" eb="23">
      <t>オヨ</t>
    </rPh>
    <rPh sb="29" eb="31">
      <t>ニュウイン</t>
    </rPh>
    <rPh sb="31" eb="33">
      <t>タンカ</t>
    </rPh>
    <rPh sb="42" eb="44">
      <t>サイヨウ</t>
    </rPh>
    <rPh sb="46" eb="49">
      <t>ヘイキンチ</t>
    </rPh>
    <rPh sb="50" eb="52">
      <t>ウワマワ</t>
    </rPh>
    <rPh sb="58" eb="60">
      <t>ガイライ</t>
    </rPh>
    <rPh sb="60" eb="62">
      <t>タンカ</t>
    </rPh>
    <rPh sb="63" eb="66">
      <t>ヘイキンチ</t>
    </rPh>
    <rPh sb="68" eb="69">
      <t>オヨ</t>
    </rPh>
    <rPh sb="75" eb="78">
      <t>キュウヨヒ</t>
    </rPh>
    <rPh sb="79" eb="82">
      <t>ヘイキンチ</t>
    </rPh>
    <rPh sb="83" eb="85">
      <t>ウワマワ</t>
    </rPh>
    <rPh sb="90" eb="92">
      <t>イリョウ</t>
    </rPh>
    <rPh sb="97" eb="99">
      <t>カクホ</t>
    </rPh>
    <rPh sb="100" eb="102">
      <t>ヒジョウ</t>
    </rPh>
    <rPh sb="103" eb="105">
      <t>コンナン</t>
    </rPh>
    <rPh sb="115" eb="116">
      <t>オギナ</t>
    </rPh>
    <rPh sb="119" eb="122">
      <t>ヒジョウキン</t>
    </rPh>
    <rPh sb="122" eb="123">
      <t>カ</t>
    </rPh>
    <rPh sb="126" eb="128">
      <t>エイキョウ</t>
    </rPh>
    <rPh sb="129" eb="130">
      <t>オオ</t>
    </rPh>
    <rPh sb="135" eb="138">
      <t>ザイリョウヒ</t>
    </rPh>
    <rPh sb="144" eb="146">
      <t>キョウドウ</t>
    </rPh>
    <rPh sb="146" eb="148">
      <t>コウニュウ</t>
    </rPh>
    <rPh sb="149" eb="151">
      <t>エイキョウ</t>
    </rPh>
    <rPh sb="155" eb="158">
      <t>ヘイキンチ</t>
    </rPh>
    <rPh sb="161" eb="162">
      <t>ヒク</t>
    </rPh>
    <rPh sb="164" eb="165">
      <t>オ</t>
    </rPh>
    <rPh sb="175" eb="177">
      <t>ルイセキ</t>
    </rPh>
    <rPh sb="177" eb="180">
      <t>ケッソンキン</t>
    </rPh>
    <rPh sb="186" eb="189">
      <t>シホンキン</t>
    </rPh>
    <rPh sb="190" eb="191">
      <t>ア</t>
    </rPh>
    <rPh sb="192" eb="194">
      <t>ショリ</t>
    </rPh>
    <phoneticPr fontId="18"/>
  </si>
  <si>
    <t>・平成24年10月に135床（開設時は,103床でオープン）の病院として新築され、6年が経過した。(H30.10現在)
・医療機器については、必要に応じ、耐用年数を考慮して定期的に更新を続けている。提供する医療サービスを検討しながら設備投資を行っていく必要がある。
・給排水衛生設備や電気設備、空調設備など耐用年数を超過するものは、定期的に更新する必要がある。</t>
    <rPh sb="1" eb="3">
      <t>ヘイセイ</t>
    </rPh>
    <rPh sb="5" eb="6">
      <t>ネン</t>
    </rPh>
    <rPh sb="8" eb="9">
      <t>ツキ</t>
    </rPh>
    <rPh sb="13" eb="14">
      <t>ショウ</t>
    </rPh>
    <rPh sb="15" eb="18">
      <t>カイセツジ</t>
    </rPh>
    <rPh sb="23" eb="24">
      <t>ショウ</t>
    </rPh>
    <rPh sb="31" eb="33">
      <t>ビョウイン</t>
    </rPh>
    <rPh sb="36" eb="38">
      <t>シンチク</t>
    </rPh>
    <rPh sb="42" eb="43">
      <t>ネン</t>
    </rPh>
    <rPh sb="44" eb="46">
      <t>ケイカ</t>
    </rPh>
    <rPh sb="56" eb="58">
      <t>ゲンザイ</t>
    </rPh>
    <rPh sb="61" eb="63">
      <t>イリョウ</t>
    </rPh>
    <rPh sb="63" eb="65">
      <t>キキ</t>
    </rPh>
    <rPh sb="71" eb="73">
      <t>ヒツヨウ</t>
    </rPh>
    <rPh sb="74" eb="75">
      <t>オウ</t>
    </rPh>
    <rPh sb="77" eb="79">
      <t>タイヨウ</t>
    </rPh>
    <rPh sb="79" eb="81">
      <t>ネンスウ</t>
    </rPh>
    <rPh sb="82" eb="84">
      <t>コウリョ</t>
    </rPh>
    <rPh sb="86" eb="89">
      <t>テイキテキ</t>
    </rPh>
    <rPh sb="90" eb="92">
      <t>コウシン</t>
    </rPh>
    <rPh sb="93" eb="94">
      <t>ツヅ</t>
    </rPh>
    <rPh sb="99" eb="101">
      <t>テイキョウ</t>
    </rPh>
    <rPh sb="103" eb="105">
      <t>イリョウ</t>
    </rPh>
    <rPh sb="110" eb="112">
      <t>ケントウ</t>
    </rPh>
    <rPh sb="116" eb="118">
      <t>セツビ</t>
    </rPh>
    <rPh sb="118" eb="120">
      <t>トウシ</t>
    </rPh>
    <rPh sb="121" eb="122">
      <t>オコナ</t>
    </rPh>
    <rPh sb="126" eb="128">
      <t>ヒツヨウ</t>
    </rPh>
    <rPh sb="134" eb="137">
      <t>キュウハイスイ</t>
    </rPh>
    <rPh sb="137" eb="139">
      <t>エイセイ</t>
    </rPh>
    <rPh sb="139" eb="141">
      <t>セツビ</t>
    </rPh>
    <rPh sb="142" eb="144">
      <t>デンキ</t>
    </rPh>
    <rPh sb="144" eb="146">
      <t>セツビ</t>
    </rPh>
    <rPh sb="147" eb="149">
      <t>クウチョウ</t>
    </rPh>
    <rPh sb="149" eb="151">
      <t>セツビ</t>
    </rPh>
    <rPh sb="153" eb="155">
      <t>タイヨウ</t>
    </rPh>
    <rPh sb="155" eb="157">
      <t>ネンスウ</t>
    </rPh>
    <rPh sb="158" eb="160">
      <t>チョウカ</t>
    </rPh>
    <rPh sb="166" eb="169">
      <t>テイキテキ</t>
    </rPh>
    <rPh sb="170" eb="172">
      <t>コウシン</t>
    </rPh>
    <rPh sb="174" eb="176">
      <t>ヒツヨウ</t>
    </rPh>
    <phoneticPr fontId="18"/>
  </si>
  <si>
    <t>・救急告示病院
・病院群輪番制病院であり、山梨県東部医療圏で救急医療を担う病院となっている。
・２次医療を担う一方で診療所を２カ所運営、さらには訪問看護も実施し、地域住民には欠かすことのできない医療機関となっている。
・さらに不採算地区病院に該当する。</t>
    <rPh sb="1" eb="3">
      <t>キュウキュウ</t>
    </rPh>
    <rPh sb="3" eb="5">
      <t>コクジ</t>
    </rPh>
    <rPh sb="5" eb="7">
      <t>ビョウイン</t>
    </rPh>
    <rPh sb="9" eb="11">
      <t>ビョウイン</t>
    </rPh>
    <rPh sb="11" eb="12">
      <t>グン</t>
    </rPh>
    <rPh sb="12" eb="15">
      <t>リンバンセイ</t>
    </rPh>
    <rPh sb="15" eb="17">
      <t>ビョウイン</t>
    </rPh>
    <rPh sb="21" eb="24">
      <t>ヤマナシケン</t>
    </rPh>
    <rPh sb="24" eb="26">
      <t>トウブ</t>
    </rPh>
    <rPh sb="26" eb="29">
      <t>イリョウケン</t>
    </rPh>
    <rPh sb="30" eb="32">
      <t>キュウキュウ</t>
    </rPh>
    <rPh sb="32" eb="34">
      <t>イリョウ</t>
    </rPh>
    <rPh sb="35" eb="36">
      <t>ニナ</t>
    </rPh>
    <rPh sb="37" eb="39">
      <t>ビョウイン</t>
    </rPh>
    <rPh sb="49" eb="50">
      <t>ジ</t>
    </rPh>
    <rPh sb="50" eb="52">
      <t>イリョウ</t>
    </rPh>
    <rPh sb="53" eb="54">
      <t>ニナ</t>
    </rPh>
    <rPh sb="55" eb="57">
      <t>イッポウ</t>
    </rPh>
    <rPh sb="58" eb="61">
      <t>シンリョウジョ</t>
    </rPh>
    <rPh sb="64" eb="65">
      <t>ショ</t>
    </rPh>
    <rPh sb="65" eb="67">
      <t>ウンエイ</t>
    </rPh>
    <rPh sb="72" eb="74">
      <t>ホウモン</t>
    </rPh>
    <rPh sb="74" eb="76">
      <t>カンゴ</t>
    </rPh>
    <rPh sb="77" eb="79">
      <t>ジッシ</t>
    </rPh>
    <rPh sb="81" eb="83">
      <t>チイキ</t>
    </rPh>
    <rPh sb="83" eb="85">
      <t>ジュウミン</t>
    </rPh>
    <rPh sb="87" eb="88">
      <t>カ</t>
    </rPh>
    <rPh sb="97" eb="99">
      <t>イリョウ</t>
    </rPh>
    <rPh sb="99" eb="101">
      <t>キカン</t>
    </rPh>
    <rPh sb="113" eb="116">
      <t>フサイサン</t>
    </rPh>
    <rPh sb="116" eb="118">
      <t>チク</t>
    </rPh>
    <rPh sb="118" eb="120">
      <t>ビョウイン</t>
    </rPh>
    <rPh sb="121" eb="123">
      <t>ガイトウ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</si>
</sst>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19">
    <font>
      <sz val="11"/>
      <color theme="1"/>
      <name val="ＭＳ Ｐゴシック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0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9" fillId="0" borderId="0" xfId="0" applyFont="1" applyProtection="1">
      <alignment vertical="center"/>
      <protection hidden="1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182" fontId="11" fillId="0" borderId="0" xfId="0" applyNumberFormat="1" applyFont="1" applyBorder="1" applyAlignment="1">
      <alignment vertical="center" shrinkToFit="1"/>
    </xf>
    <xf numFmtId="182" fontId="12" fillId="0" borderId="0" xfId="0" applyNumberFormat="1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179" fontId="12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top" wrapText="1"/>
    </xf>
    <xf numFmtId="38" fontId="8" fillId="0" borderId="0" xfId="3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8" fillId="0" borderId="0" xfId="0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82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9" fontId="0" fillId="5" borderId="16" xfId="0" applyNumberFormat="1" applyFill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9" fillId="0" borderId="0" xfId="0" applyFont="1">
      <alignment vertical="center"/>
    </xf>
    <xf numFmtId="0" fontId="0" fillId="3" borderId="3" xfId="0" applyFill="1" applyBorder="1" applyAlignment="1">
      <alignment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3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0" fontId="0" fillId="0" borderId="16" xfId="3" applyNumberFormat="1" applyFont="1" applyBorder="1" applyAlignment="1">
      <alignment vertical="center" shrinkToFit="1"/>
    </xf>
    <xf numFmtId="176" fontId="0" fillId="0" borderId="0" xfId="3" applyNumberFormat="1" applyFont="1" applyFill="1" applyBorder="1" applyAlignment="1">
      <alignment vertical="center" shrinkToFit="1"/>
    </xf>
    <xf numFmtId="180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  <xf numFmtId="0" fontId="4" fillId="0" borderId="2" xfId="0" applyNumberFormat="1" applyFont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13" xfId="0" applyNumberFormat="1" applyFont="1" applyBorder="1" applyAlignment="1" applyProtection="1">
      <alignment horizontal="center" vertical="center" shrinkToFit="1"/>
      <protection hidden="1"/>
    </xf>
    <xf numFmtId="179" fontId="5" fillId="0" borderId="3" xfId="0" applyNumberFormat="1" applyFont="1" applyBorder="1" applyAlignment="1" applyProtection="1">
      <alignment horizontal="center" vertical="center" shrinkToFit="1"/>
      <protection hidden="1"/>
    </xf>
    <xf numFmtId="179" fontId="5" fillId="0" borderId="7" xfId="0" applyNumberFormat="1" applyFont="1" applyBorder="1" applyAlignment="1" applyProtection="1">
      <alignment horizontal="center" vertical="center" shrinkToFit="1"/>
      <protection hidden="1"/>
    </xf>
    <xf numFmtId="179" fontId="5" fillId="0" borderId="13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82" fontId="11" fillId="0" borderId="10" xfId="0" applyNumberFormat="1" applyFont="1" applyBorder="1" applyAlignment="1">
      <alignment horizontal="center" vertical="center" shrinkToFit="1"/>
    </xf>
    <xf numFmtId="182" fontId="11" fillId="0" borderId="11" xfId="0" applyNumberFormat="1" applyFont="1" applyBorder="1" applyAlignment="1">
      <alignment horizontal="center" vertical="center" shrinkToFit="1"/>
    </xf>
    <xf numFmtId="182" fontId="11" fillId="0" borderId="12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8" fontId="11" fillId="0" borderId="10" xfId="0" applyNumberFormat="1" applyFont="1" applyBorder="1" applyAlignment="1">
      <alignment horizontal="center" vertical="center" shrinkToFit="1"/>
    </xf>
    <xf numFmtId="178" fontId="11" fillId="0" borderId="11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80" fontId="11" fillId="0" borderId="10" xfId="0" applyNumberFormat="1" applyFont="1" applyBorder="1" applyAlignment="1">
      <alignment horizontal="center" vertical="center" shrinkToFit="1"/>
    </xf>
    <xf numFmtId="180" fontId="11" fillId="0" borderId="11" xfId="0" applyNumberFormat="1" applyFont="1" applyBorder="1" applyAlignment="1">
      <alignment horizontal="center" vertical="center" shrinkToFit="1"/>
    </xf>
    <xf numFmtId="180" fontId="11" fillId="0" borderId="12" xfId="0" applyNumberFormat="1" applyFont="1" applyBorder="1" applyAlignment="1">
      <alignment horizontal="center" vertical="center" shrinkToFit="1"/>
    </xf>
    <xf numFmtId="182" fontId="11" fillId="0" borderId="9" xfId="0" applyNumberFormat="1" applyFont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8" fontId="11" fillId="0" borderId="9" xfId="0" applyNumberFormat="1" applyFont="1" applyBorder="1" applyAlignment="1" applyProtection="1">
      <alignment horizontal="center" vertical="center" shrinkToFit="1"/>
      <protection hidden="1"/>
    </xf>
    <xf numFmtId="180" fontId="11" fillId="0" borderId="9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4" xfId="2" applyFont="1" applyBorder="1" applyAlignment="1" applyProtection="1">
      <alignment horizontal="left" vertical="top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5" fillId="0" borderId="15" xfId="2" applyFont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left" vertical="center" shrinkToFit="1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6619789338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44.2</c:v>
                </c:pt>
                <c:pt idx="2">
                  <c:v>60.1</c:v>
                </c:pt>
                <c:pt idx="3">
                  <c:v>55.3</c:v>
                </c:pt>
                <c:pt idx="4">
                  <c:v>47.2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44960"/>
        <c:axId val="8956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4960"/>
        <c:axId val="89563136"/>
      </c:lineChart>
      <c:dateAx>
        <c:axId val="8954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3136"/>
        <c:crosses val="autoZero"/>
        <c:auto val="1"/>
        <c:lblOffset val="100"/>
        <c:baseTimeUnit val="years"/>
      </c:dateAx>
      <c:valAx>
        <c:axId val="8956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8954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478710357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14.9</c:v>
                </c:pt>
                <c:pt idx="2">
                  <c:v>4.5</c:v>
                </c:pt>
                <c:pt idx="3">
                  <c:v>9.4</c:v>
                </c:pt>
                <c:pt idx="4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49984"/>
        <c:axId val="9145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9984"/>
        <c:axId val="91451776"/>
      </c:lineChart>
      <c:dateAx>
        <c:axId val="914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51776"/>
        <c:crosses val="autoZero"/>
        <c:auto val="1"/>
        <c:lblOffset val="100"/>
        <c:baseTimeUnit val="years"/>
      </c:dateAx>
      <c:valAx>
        <c:axId val="9145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144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13768639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74.599999999999994</c:v>
                </c:pt>
                <c:pt idx="1">
                  <c:v>72.599999999999994</c:v>
                </c:pt>
                <c:pt idx="2">
                  <c:v>82.3</c:v>
                </c:pt>
                <c:pt idx="3">
                  <c:v>77.8</c:v>
                </c:pt>
                <c:pt idx="4">
                  <c:v>76.3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07328"/>
        <c:axId val="9151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7328"/>
        <c:axId val="91513216"/>
      </c:lineChart>
      <c:dateAx>
        <c:axId val="9150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13216"/>
        <c:crosses val="autoZero"/>
        <c:auto val="1"/>
        <c:lblOffset val="100"/>
        <c:baseTimeUnit val="years"/>
      </c:dateAx>
      <c:valAx>
        <c:axId val="9151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1507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186500704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88</c:v>
                </c:pt>
                <c:pt idx="1">
                  <c:v>89.2</c:v>
                </c:pt>
                <c:pt idx="2">
                  <c:v>96.4</c:v>
                </c:pt>
                <c:pt idx="3">
                  <c:v>92.7</c:v>
                </c:pt>
                <c:pt idx="4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48288"/>
        <c:axId val="9155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8288"/>
        <c:axId val="91554176"/>
      </c:lineChart>
      <c:dateAx>
        <c:axId val="9154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54176"/>
        <c:crosses val="autoZero"/>
        <c:auto val="1"/>
        <c:lblOffset val="100"/>
        <c:baseTimeUnit val="years"/>
      </c:dateAx>
      <c:valAx>
        <c:axId val="9155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91548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2369703786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13.4</c:v>
                </c:pt>
                <c:pt idx="1">
                  <c:v>19.5</c:v>
                </c:pt>
                <c:pt idx="2">
                  <c:v>25.3</c:v>
                </c:pt>
                <c:pt idx="3">
                  <c:v>31.3</c:v>
                </c:pt>
                <c:pt idx="4">
                  <c:v>37.4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1536"/>
        <c:axId val="916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1536"/>
        <c:axId val="91615616"/>
      </c:lineChart>
      <c:dateAx>
        <c:axId val="916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15616"/>
        <c:crosses val="autoZero"/>
        <c:auto val="1"/>
        <c:lblOffset val="100"/>
        <c:baseTimeUnit val="years"/>
      </c:dateAx>
      <c:valAx>
        <c:axId val="916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160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482939632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33.799999999999997</c:v>
                </c:pt>
                <c:pt idx="1">
                  <c:v>44</c:v>
                </c:pt>
                <c:pt idx="2">
                  <c:v>51.1</c:v>
                </c:pt>
                <c:pt idx="3">
                  <c:v>58.8</c:v>
                </c:pt>
                <c:pt idx="4">
                  <c:v>67.7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9264"/>
        <c:axId val="9278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9264"/>
        <c:axId val="92780800"/>
      </c:lineChart>
      <c:dateAx>
        <c:axId val="9277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0800"/>
        <c:crosses val="autoZero"/>
        <c:auto val="1"/>
        <c:lblOffset val="100"/>
        <c:baseTimeUnit val="years"/>
      </c:dateAx>
      <c:valAx>
        <c:axId val="9278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277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258345223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25219644</c:v>
                </c:pt>
                <c:pt idx="1">
                  <c:v>25334785</c:v>
                </c:pt>
                <c:pt idx="2">
                  <c:v>25965207</c:v>
                </c:pt>
                <c:pt idx="3">
                  <c:v>26546733</c:v>
                </c:pt>
                <c:pt idx="4">
                  <c:v>26829126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28416"/>
        <c:axId val="9282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8416"/>
        <c:axId val="92829952"/>
      </c:lineChart>
      <c:dateAx>
        <c:axId val="9282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29952"/>
        <c:crosses val="autoZero"/>
        <c:auto val="1"/>
        <c:lblOffset val="100"/>
        <c:baseTimeUnit val="years"/>
      </c:dateAx>
      <c:valAx>
        <c:axId val="9282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282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183085192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17.7</c:v>
                </c:pt>
                <c:pt idx="2">
                  <c:v>17.3</c:v>
                </c:pt>
                <c:pt idx="3">
                  <c:v>17.3</c:v>
                </c:pt>
                <c:pt idx="4">
                  <c:v>17.3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59392"/>
        <c:axId val="9286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9392"/>
        <c:axId val="92869376"/>
      </c:lineChart>
      <c:dateAx>
        <c:axId val="9285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69376"/>
        <c:crosses val="autoZero"/>
        <c:auto val="1"/>
        <c:lblOffset val="100"/>
        <c:baseTimeUnit val="years"/>
      </c:dateAx>
      <c:valAx>
        <c:axId val="9286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2859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7058533622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63.1</c:v>
                </c:pt>
                <c:pt idx="1">
                  <c:v>67.900000000000006</c:v>
                </c:pt>
                <c:pt idx="2">
                  <c:v>62.1</c:v>
                </c:pt>
                <c:pt idx="3">
                  <c:v>65.900000000000006</c:v>
                </c:pt>
                <c:pt idx="4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24928"/>
        <c:axId val="950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4928"/>
        <c:axId val="95093504"/>
      </c:lineChart>
      <c:dateAx>
        <c:axId val="9292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93504"/>
        <c:crosses val="autoZero"/>
        <c:auto val="1"/>
        <c:lblOffset val="100"/>
        <c:baseTimeUnit val="years"/>
      </c:dateAx>
      <c:valAx>
        <c:axId val="950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2924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229045605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8707</c:v>
                </c:pt>
                <c:pt idx="1">
                  <c:v>8540</c:v>
                </c:pt>
                <c:pt idx="2">
                  <c:v>9344</c:v>
                </c:pt>
                <c:pt idx="3">
                  <c:v>9799</c:v>
                </c:pt>
                <c:pt idx="4">
                  <c:v>10015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36768"/>
        <c:axId val="9515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36768"/>
        <c:axId val="95150848"/>
      </c:lineChart>
      <c:dateAx>
        <c:axId val="9513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50848"/>
        <c:crosses val="autoZero"/>
        <c:auto val="1"/>
        <c:lblOffset val="100"/>
        <c:baseTimeUnit val="years"/>
      </c:dateAx>
      <c:valAx>
        <c:axId val="9515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513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854038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33629</c:v>
                </c:pt>
                <c:pt idx="1">
                  <c:v>35038</c:v>
                </c:pt>
                <c:pt idx="2">
                  <c:v>35652</c:v>
                </c:pt>
                <c:pt idx="3">
                  <c:v>35750</c:v>
                </c:pt>
                <c:pt idx="4">
                  <c:v>40858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65504"/>
        <c:axId val="9297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65504"/>
        <c:axId val="92979584"/>
      </c:lineChart>
      <c:dateAx>
        <c:axId val="9296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79584"/>
        <c:crosses val="autoZero"/>
        <c:auto val="1"/>
        <c:lblOffset val="100"/>
        <c:baseTimeUnit val="years"/>
      </c:dateAx>
      <c:valAx>
        <c:axId val="9297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2965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11430</xdr:colOff>
      <xdr:row>18</xdr:row>
      <xdr:rowOff>0</xdr:rowOff>
    </xdr:from>
    <xdr:to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21590</xdr:colOff>
      <xdr:row>18</xdr:row>
      <xdr:rowOff>11430</xdr:rowOff>
    </xdr:from>
    <xdr:to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22860</xdr:colOff>
      <xdr:row>18</xdr:row>
      <xdr:rowOff>11430</xdr:rowOff>
    </xdr:from>
    <xdr:to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29845</xdr:colOff>
      <xdr:row>18</xdr:row>
      <xdr:rowOff>11430</xdr:rowOff>
    </xdr:from>
    <xdr:to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29845</xdr:colOff>
      <xdr:row>64</xdr:row>
      <xdr:rowOff>0</xdr:rowOff>
    </xdr:from>
    <xdr:to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13970</xdr:colOff>
      <xdr:row>64</xdr:row>
      <xdr:rowOff>0</xdr:rowOff>
    </xdr:from>
    <xdr:to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42545</xdr:colOff>
      <xdr:row>64</xdr:row>
      <xdr:rowOff>0</xdr:rowOff>
    </xdr:from>
    <xdr:to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11430</xdr:colOff>
      <xdr:row>40</xdr:row>
      <xdr:rowOff>11430</xdr:rowOff>
    </xdr:from>
    <xdr:to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21590</xdr:colOff>
      <xdr:row>40</xdr:row>
      <xdr:rowOff>22225</xdr:rowOff>
    </xdr:from>
    <xdr:to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22860</xdr:colOff>
      <xdr:row>40</xdr:row>
      <xdr:rowOff>22225</xdr:rowOff>
    </xdr:from>
    <xdr:to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29845</xdr:colOff>
      <xdr:row>40</xdr:row>
      <xdr:rowOff>22225</xdr:rowOff>
    </xdr:from>
    <xdr:to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【64.7】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【14,202】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</cdr:x>
      <cdr:y>0.07125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【50,718】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X91"/>
  <sheetViews>
    <sheetView showGridLines="0" tabSelected="1" topLeftCell="HT9" zoomScale="115" zoomScaleNormal="115" zoomScaleSheetLayoutView="70" workbookViewId="0">
      <selection activeCell="NM12" sqref="NM12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07" t="s">
        <v>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</row>
    <row r="3" spans="1:388" ht="9.75" customHeight="1">
      <c r="A3" s="2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07"/>
      <c r="JB3" s="107"/>
      <c r="JC3" s="107"/>
      <c r="JD3" s="107"/>
      <c r="JE3" s="107"/>
      <c r="JF3" s="107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07"/>
      <c r="JW3" s="107"/>
      <c r="JX3" s="107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  <c r="KK3" s="107"/>
      <c r="KL3" s="107"/>
      <c r="KM3" s="107"/>
      <c r="KN3" s="107"/>
      <c r="KO3" s="107"/>
      <c r="KP3" s="107"/>
      <c r="KQ3" s="107"/>
      <c r="KR3" s="107"/>
      <c r="KS3" s="107"/>
      <c r="KT3" s="107"/>
      <c r="KU3" s="107"/>
      <c r="KV3" s="107"/>
      <c r="KW3" s="107"/>
      <c r="KX3" s="107"/>
      <c r="KY3" s="107"/>
      <c r="KZ3" s="107"/>
      <c r="LA3" s="107"/>
      <c r="LB3" s="107"/>
      <c r="LC3" s="107"/>
      <c r="LD3" s="107"/>
      <c r="LE3" s="107"/>
      <c r="LF3" s="107"/>
      <c r="LG3" s="107"/>
      <c r="LH3" s="107"/>
      <c r="LI3" s="107"/>
      <c r="LJ3" s="107"/>
      <c r="LK3" s="107"/>
      <c r="LL3" s="107"/>
      <c r="LM3" s="107"/>
      <c r="LN3" s="107"/>
      <c r="LO3" s="107"/>
      <c r="LP3" s="107"/>
      <c r="LQ3" s="107"/>
      <c r="LR3" s="107"/>
      <c r="LS3" s="107"/>
      <c r="LT3" s="107"/>
      <c r="LU3" s="107"/>
      <c r="LV3" s="107"/>
      <c r="LW3" s="107"/>
      <c r="LX3" s="107"/>
      <c r="LY3" s="107"/>
      <c r="LZ3" s="107"/>
      <c r="MA3" s="107"/>
      <c r="MB3" s="107"/>
      <c r="MC3" s="107"/>
      <c r="MD3" s="107"/>
      <c r="ME3" s="107"/>
      <c r="MF3" s="107"/>
      <c r="MG3" s="107"/>
      <c r="MH3" s="107"/>
      <c r="MI3" s="107"/>
      <c r="MJ3" s="107"/>
      <c r="MK3" s="107"/>
      <c r="ML3" s="107"/>
      <c r="MM3" s="107"/>
      <c r="MN3" s="107"/>
      <c r="MO3" s="107"/>
      <c r="MP3" s="107"/>
      <c r="MQ3" s="107"/>
      <c r="MR3" s="107"/>
      <c r="MS3" s="107"/>
      <c r="MT3" s="107"/>
      <c r="MU3" s="107"/>
      <c r="MV3" s="107"/>
      <c r="MW3" s="107"/>
      <c r="MX3" s="107"/>
      <c r="MY3" s="107"/>
      <c r="MZ3" s="107"/>
      <c r="NA3" s="107"/>
      <c r="NB3" s="107"/>
      <c r="NC3" s="107"/>
      <c r="ND3" s="107"/>
      <c r="NE3" s="107"/>
      <c r="NF3" s="107"/>
      <c r="NG3" s="107"/>
      <c r="NH3" s="107"/>
      <c r="NI3" s="107"/>
      <c r="NJ3" s="107"/>
      <c r="NK3" s="107"/>
      <c r="NL3" s="107"/>
      <c r="NM3" s="107"/>
      <c r="NN3" s="107"/>
      <c r="NO3" s="107"/>
      <c r="NP3" s="107"/>
      <c r="NQ3" s="107"/>
      <c r="NR3" s="107"/>
      <c r="NS3" s="107"/>
      <c r="NT3" s="107"/>
      <c r="NU3" s="107"/>
      <c r="NV3" s="107"/>
      <c r="NW3" s="107"/>
      <c r="NX3" s="107"/>
    </row>
    <row r="4" spans="1:388" ht="9.75" customHeight="1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4" t="str">
        <f>データ!H6</f>
        <v>山梨県上野原市　上野原市立病院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7"/>
      <c r="AU7" s="75" t="s">
        <v>11</v>
      </c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7"/>
      <c r="CN7" s="75" t="s">
        <v>19</v>
      </c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7"/>
      <c r="EG7" s="75" t="s">
        <v>20</v>
      </c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7"/>
      <c r="FZ7" s="75" t="s">
        <v>10</v>
      </c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7"/>
      <c r="ID7" s="75" t="s">
        <v>17</v>
      </c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7"/>
      <c r="JW7" s="75" t="s">
        <v>14</v>
      </c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7"/>
      <c r="LP7" s="75" t="s">
        <v>8</v>
      </c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7"/>
      <c r="NI7" s="6"/>
      <c r="NJ7" s="7" t="s">
        <v>21</v>
      </c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29"/>
      <c r="NX7" s="6"/>
    </row>
    <row r="8" spans="1:388" ht="18.75" customHeight="1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データ!Y6</f>
        <v>135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データ!Z6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データ!AA6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6"/>
      <c r="NJ8" s="84" t="s">
        <v>23</v>
      </c>
      <c r="NK8" s="85"/>
      <c r="NL8" s="33" t="s">
        <v>29</v>
      </c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9"/>
      <c r="NX8" s="6"/>
    </row>
    <row r="9" spans="1:388" ht="18.75" customHeight="1">
      <c r="A9" s="2"/>
      <c r="B9" s="75" t="s">
        <v>33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  <c r="AU9" s="75" t="s">
        <v>6</v>
      </c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7"/>
      <c r="CN9" s="75" t="s">
        <v>35</v>
      </c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5" t="s">
        <v>36</v>
      </c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7"/>
      <c r="FZ9" s="75" t="s">
        <v>39</v>
      </c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7"/>
      <c r="ID9" s="75" t="s">
        <v>42</v>
      </c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7"/>
      <c r="JW9" s="75" t="s">
        <v>4</v>
      </c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7"/>
      <c r="LP9" s="75" t="s">
        <v>1</v>
      </c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7"/>
      <c r="NI9" s="6"/>
      <c r="NJ9" s="86" t="s">
        <v>32</v>
      </c>
      <c r="NK9" s="87"/>
      <c r="NL9" s="34" t="s">
        <v>43</v>
      </c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40"/>
      <c r="NX9" s="6"/>
    </row>
    <row r="10" spans="1:388" ht="18.75" customHeight="1">
      <c r="A10" s="2"/>
      <c r="B10" s="78" t="str">
        <f>データ!P6</f>
        <v>指定管理者(利用料金制)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データ!AB6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データ!AC6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データ!AD6</f>
        <v>135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38</v>
      </c>
      <c r="NK10" s="89"/>
      <c r="NL10" s="35" t="s">
        <v>46</v>
      </c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41"/>
      <c r="NX10" s="6"/>
    </row>
    <row r="11" spans="1:388" ht="18.75" customHeight="1">
      <c r="A11" s="2"/>
      <c r="B11" s="75" t="s">
        <v>41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  <c r="AU11" s="75" t="s">
        <v>49</v>
      </c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5" t="s">
        <v>51</v>
      </c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7"/>
      <c r="EG11" s="75" t="s">
        <v>34</v>
      </c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7"/>
      <c r="ID11" s="75" t="s">
        <v>53</v>
      </c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7"/>
      <c r="JW11" s="75" t="s">
        <v>56</v>
      </c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7"/>
      <c r="LP11" s="75" t="s">
        <v>59</v>
      </c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7"/>
      <c r="NI11" s="2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81">
        <f>データ!U6</f>
        <v>23707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9542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１０：１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ID12" s="81">
        <f>データ!AE6</f>
        <v>135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データ!AF6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データ!AG6</f>
        <v>135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2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90" t="s">
        <v>61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27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</row>
    <row r="14" spans="1:388" ht="17.25" customHeight="1">
      <c r="A14" s="2"/>
      <c r="B14" s="90" t="s">
        <v>62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90"/>
      <c r="JO14" s="90"/>
      <c r="JP14" s="90"/>
      <c r="JQ14" s="90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27"/>
      <c r="NJ14" s="108" t="s">
        <v>63</v>
      </c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109"/>
      <c r="NK15" s="109"/>
      <c r="NL15" s="109"/>
      <c r="NM15" s="109"/>
      <c r="NN15" s="109"/>
      <c r="NO15" s="109"/>
      <c r="NP15" s="109"/>
      <c r="NQ15" s="109"/>
      <c r="NR15" s="109"/>
      <c r="NS15" s="109"/>
      <c r="NT15" s="109"/>
      <c r="NU15" s="109"/>
      <c r="NV15" s="109"/>
      <c r="NW15" s="109"/>
      <c r="NX15" s="109"/>
    </row>
    <row r="16" spans="1:388" ht="13.5" customHeight="1">
      <c r="A16" s="3"/>
      <c r="B16" s="7"/>
      <c r="C16" s="12"/>
      <c r="D16" s="12"/>
      <c r="E16" s="12"/>
      <c r="F16" s="110" t="s">
        <v>64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  <c r="JA16" s="110"/>
      <c r="JB16" s="110"/>
      <c r="JC16" s="110"/>
      <c r="JD16" s="110"/>
      <c r="JE16" s="110"/>
      <c r="JF16" s="110"/>
      <c r="JG16" s="110"/>
      <c r="JH16" s="110"/>
      <c r="JI16" s="110"/>
      <c r="JJ16" s="110"/>
      <c r="JK16" s="110"/>
      <c r="JL16" s="110"/>
      <c r="JM16" s="110"/>
      <c r="JN16" s="110"/>
      <c r="JO16" s="110"/>
      <c r="JP16" s="110"/>
      <c r="JQ16" s="110"/>
      <c r="JR16" s="110"/>
      <c r="JS16" s="110"/>
      <c r="JT16" s="110"/>
      <c r="JU16" s="110"/>
      <c r="JV16" s="110"/>
      <c r="JW16" s="110"/>
      <c r="JX16" s="110"/>
      <c r="JY16" s="110"/>
      <c r="JZ16" s="110"/>
      <c r="KA16" s="110"/>
      <c r="KB16" s="110"/>
      <c r="KC16" s="110"/>
      <c r="KD16" s="110"/>
      <c r="KE16" s="110"/>
      <c r="KF16" s="110"/>
      <c r="KG16" s="110"/>
      <c r="KH16" s="110"/>
      <c r="KI16" s="110"/>
      <c r="KJ16" s="110"/>
      <c r="KK16" s="110"/>
      <c r="KL16" s="110"/>
      <c r="KM16" s="110"/>
      <c r="KN16" s="110"/>
      <c r="KO16" s="110"/>
      <c r="KP16" s="110"/>
      <c r="KQ16" s="110"/>
      <c r="KR16" s="110"/>
      <c r="KS16" s="110"/>
      <c r="KT16" s="110"/>
      <c r="KU16" s="110"/>
      <c r="KV16" s="110"/>
      <c r="KW16" s="110"/>
      <c r="KX16" s="110"/>
      <c r="KY16" s="110"/>
      <c r="KZ16" s="110"/>
      <c r="LA16" s="110"/>
      <c r="LB16" s="110"/>
      <c r="LC16" s="110"/>
      <c r="LD16" s="110"/>
      <c r="LE16" s="110"/>
      <c r="LF16" s="110"/>
      <c r="LG16" s="110"/>
      <c r="LH16" s="110"/>
      <c r="LI16" s="110"/>
      <c r="LJ16" s="110"/>
      <c r="LK16" s="110"/>
      <c r="LL16" s="110"/>
      <c r="LM16" s="110"/>
      <c r="LN16" s="110"/>
      <c r="LO16" s="110"/>
      <c r="LP16" s="110"/>
      <c r="LQ16" s="110"/>
      <c r="LR16" s="110"/>
      <c r="LS16" s="110"/>
      <c r="LT16" s="110"/>
      <c r="LU16" s="110"/>
      <c r="LV16" s="110"/>
      <c r="LW16" s="110"/>
      <c r="LX16" s="110"/>
      <c r="LY16" s="110"/>
      <c r="LZ16" s="110"/>
      <c r="MA16" s="110"/>
      <c r="MB16" s="110"/>
      <c r="MC16" s="110"/>
      <c r="MD16" s="110"/>
      <c r="ME16" s="110"/>
      <c r="MF16" s="110"/>
      <c r="MG16" s="110"/>
      <c r="MH16" s="110"/>
      <c r="MI16" s="110"/>
      <c r="MJ16" s="110"/>
      <c r="MK16" s="110"/>
      <c r="ML16" s="110"/>
      <c r="MM16" s="110"/>
      <c r="MN16" s="110"/>
      <c r="MO16" s="110"/>
      <c r="MP16" s="110"/>
      <c r="MQ16" s="110"/>
      <c r="MR16" s="110"/>
      <c r="MS16" s="110"/>
      <c r="MT16" s="110"/>
      <c r="MU16" s="110"/>
      <c r="MV16" s="110"/>
      <c r="MW16" s="110"/>
      <c r="MX16" s="110"/>
      <c r="MY16" s="110"/>
      <c r="MZ16" s="110"/>
      <c r="NA16" s="110"/>
      <c r="NB16" s="110"/>
      <c r="NC16" s="110"/>
      <c r="ND16" s="110"/>
      <c r="NE16" s="12"/>
      <c r="NF16" s="12"/>
      <c r="NG16" s="12"/>
      <c r="NH16" s="29"/>
      <c r="NI16" s="2"/>
      <c r="NJ16" s="120" t="s">
        <v>146</v>
      </c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1"/>
      <c r="NX16" s="122"/>
    </row>
    <row r="17" spans="1:388" ht="13.5" customHeight="1">
      <c r="A17" s="2"/>
      <c r="B17" s="8"/>
      <c r="C17" s="13"/>
      <c r="D17" s="13"/>
      <c r="E17" s="13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3"/>
      <c r="NF17" s="13"/>
      <c r="NG17" s="13"/>
      <c r="NH17" s="30"/>
      <c r="NI17" s="2"/>
      <c r="NJ17" s="123"/>
      <c r="NK17" s="124"/>
      <c r="NL17" s="124"/>
      <c r="NM17" s="124"/>
      <c r="NN17" s="124"/>
      <c r="NO17" s="124"/>
      <c r="NP17" s="124"/>
      <c r="NQ17" s="124"/>
      <c r="NR17" s="124"/>
      <c r="NS17" s="124"/>
      <c r="NT17" s="124"/>
      <c r="NU17" s="124"/>
      <c r="NV17" s="124"/>
      <c r="NW17" s="124"/>
      <c r="NX17" s="125"/>
    </row>
    <row r="18" spans="1:388" ht="13.5" customHeight="1">
      <c r="A18" s="2"/>
      <c r="B18" s="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30"/>
      <c r="NI18" s="2"/>
      <c r="NJ18" s="123"/>
      <c r="NK18" s="124"/>
      <c r="NL18" s="124"/>
      <c r="NM18" s="124"/>
      <c r="NN18" s="124"/>
      <c r="NO18" s="124"/>
      <c r="NP18" s="124"/>
      <c r="NQ18" s="124"/>
      <c r="NR18" s="124"/>
      <c r="NS18" s="124"/>
      <c r="NT18" s="124"/>
      <c r="NU18" s="124"/>
      <c r="NV18" s="124"/>
      <c r="NW18" s="124"/>
      <c r="NX18" s="125"/>
    </row>
    <row r="19" spans="1:388" ht="13.5" customHeight="1">
      <c r="A19" s="2"/>
      <c r="B19" s="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5"/>
      <c r="DD19" s="15"/>
      <c r="DE19" s="14"/>
      <c r="DF19" s="14"/>
      <c r="DG19" s="14"/>
      <c r="DH19" s="14"/>
      <c r="DI19" s="14"/>
      <c r="DJ19" s="14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4"/>
      <c r="NH19" s="4"/>
      <c r="NI19" s="2"/>
      <c r="NJ19" s="123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5"/>
    </row>
    <row r="20" spans="1:388" ht="13.5" customHeight="1">
      <c r="A20" s="2"/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5"/>
      <c r="DD20" s="15"/>
      <c r="DE20" s="14"/>
      <c r="DF20" s="14"/>
      <c r="DG20" s="14"/>
      <c r="DH20" s="14"/>
      <c r="DI20" s="14"/>
      <c r="DJ20" s="14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4"/>
      <c r="NH20" s="4"/>
      <c r="NI20" s="2"/>
      <c r="NJ20" s="123"/>
      <c r="NK20" s="124"/>
      <c r="NL20" s="124"/>
      <c r="NM20" s="124"/>
      <c r="NN20" s="124"/>
      <c r="NO20" s="124"/>
      <c r="NP20" s="124"/>
      <c r="NQ20" s="124"/>
      <c r="NR20" s="124"/>
      <c r="NS20" s="124"/>
      <c r="NT20" s="124"/>
      <c r="NU20" s="124"/>
      <c r="NV20" s="124"/>
      <c r="NW20" s="124"/>
      <c r="NX20" s="125"/>
    </row>
    <row r="21" spans="1:388" ht="13.5" customHeight="1">
      <c r="A21" s="2"/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4"/>
      <c r="NI21" s="2"/>
      <c r="NJ21" s="123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5"/>
    </row>
    <row r="22" spans="1:388" ht="13.5" customHeight="1">
      <c r="A22" s="2"/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4"/>
      <c r="NI22" s="2"/>
      <c r="NJ22" s="123"/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</row>
    <row r="23" spans="1:388" ht="13.5" customHeight="1">
      <c r="A23" s="2"/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4"/>
      <c r="NI23" s="2"/>
      <c r="NJ23" s="123"/>
      <c r="NK23" s="124"/>
      <c r="NL23" s="124"/>
      <c r="NM23" s="124"/>
      <c r="NN23" s="124"/>
      <c r="NO23" s="124"/>
      <c r="NP23" s="124"/>
      <c r="NQ23" s="124"/>
      <c r="NR23" s="124"/>
      <c r="NS23" s="124"/>
      <c r="NT23" s="124"/>
      <c r="NU23" s="124"/>
      <c r="NV23" s="124"/>
      <c r="NW23" s="124"/>
      <c r="NX23" s="125"/>
    </row>
    <row r="24" spans="1:388" ht="13.5" customHeight="1">
      <c r="A24" s="2"/>
      <c r="B24" s="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4"/>
      <c r="NI24" s="2"/>
      <c r="NJ24" s="123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5"/>
    </row>
    <row r="25" spans="1:388" ht="13.5" customHeight="1">
      <c r="A25" s="2"/>
      <c r="B25" s="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4"/>
      <c r="NI25" s="2"/>
      <c r="NJ25" s="126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8"/>
    </row>
    <row r="26" spans="1:388" ht="13.5" customHeight="1">
      <c r="A26" s="2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4"/>
      <c r="NI26" s="2"/>
      <c r="NJ26" s="108" t="s">
        <v>16</v>
      </c>
      <c r="NK26" s="108"/>
      <c r="NL26" s="108"/>
      <c r="NM26" s="108"/>
      <c r="NN26" s="108"/>
      <c r="NO26" s="108"/>
      <c r="NP26" s="108"/>
      <c r="NQ26" s="108"/>
      <c r="NR26" s="108"/>
      <c r="NS26" s="108"/>
      <c r="NT26" s="108"/>
      <c r="NU26" s="108"/>
      <c r="NV26" s="108"/>
      <c r="NW26" s="108"/>
      <c r="NX26" s="108"/>
    </row>
    <row r="27" spans="1:388" ht="13.5" customHeight="1">
      <c r="A27" s="2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4"/>
      <c r="NI27" s="2"/>
      <c r="NJ27" s="109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09"/>
    </row>
    <row r="28" spans="1:388" ht="13.5" customHeight="1">
      <c r="A28" s="2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4"/>
      <c r="NI28" s="2"/>
      <c r="NJ28" s="112" t="s">
        <v>66</v>
      </c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4"/>
    </row>
    <row r="29" spans="1:388" ht="13.5" customHeight="1">
      <c r="A29" s="2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4"/>
      <c r="NI29" s="2"/>
      <c r="NJ29" s="115"/>
      <c r="NK29" s="116"/>
      <c r="NL29" s="116"/>
      <c r="NM29" s="116"/>
      <c r="NN29" s="116"/>
      <c r="NO29" s="116"/>
      <c r="NP29" s="116"/>
      <c r="NQ29" s="116"/>
      <c r="NR29" s="116"/>
      <c r="NS29" s="116"/>
      <c r="NT29" s="116"/>
      <c r="NU29" s="116"/>
      <c r="NV29" s="116"/>
      <c r="NW29" s="116"/>
      <c r="NX29" s="117"/>
    </row>
    <row r="30" spans="1:388" ht="13.5" customHeight="1">
      <c r="A30" s="2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4"/>
      <c r="NI30" s="2"/>
      <c r="NJ30" s="123" t="s">
        <v>144</v>
      </c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4"/>
      <c r="NX30" s="125"/>
    </row>
    <row r="31" spans="1:388" ht="13.5" customHeight="1">
      <c r="A31" s="2"/>
      <c r="B31" s="9"/>
      <c r="C31" s="14"/>
      <c r="D31" s="14"/>
      <c r="E31" s="14"/>
      <c r="F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4"/>
      <c r="NI31" s="2"/>
      <c r="NJ31" s="123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5"/>
    </row>
    <row r="32" spans="1:388" ht="13.5" customHeight="1">
      <c r="A32" s="2"/>
      <c r="B32" s="9"/>
      <c r="D32" s="14"/>
      <c r="E32" s="14"/>
      <c r="F32" s="14"/>
      <c r="G32" s="18"/>
      <c r="H32" s="18"/>
      <c r="I32" s="18"/>
      <c r="J32" s="18"/>
      <c r="K32" s="18"/>
      <c r="L32" s="18"/>
      <c r="M32" s="18"/>
      <c r="N32" s="18"/>
      <c r="O32" s="18"/>
      <c r="P32" s="91">
        <f>データ!$B$11</f>
        <v>41275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/>
      <c r="AE32" s="91">
        <f>データ!$C$11</f>
        <v>41640</v>
      </c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3"/>
      <c r="AT32" s="91">
        <f>データ!$D$11</f>
        <v>42005</v>
      </c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3"/>
      <c r="BI32" s="91">
        <f>データ!$E$11</f>
        <v>42370</v>
      </c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3"/>
      <c r="BX32" s="91">
        <f>データ!$F$11</f>
        <v>42736</v>
      </c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3"/>
      <c r="CO32" s="14"/>
      <c r="CP32" s="14"/>
      <c r="CQ32" s="14"/>
      <c r="CR32" s="14"/>
      <c r="CS32" s="14"/>
      <c r="CT32" s="14"/>
      <c r="CU32" s="18"/>
      <c r="CV32" s="18"/>
      <c r="CW32" s="18"/>
      <c r="CX32" s="18"/>
      <c r="CY32" s="18"/>
      <c r="CZ32" s="18"/>
      <c r="DA32" s="18"/>
      <c r="DB32" s="18"/>
      <c r="DC32" s="18"/>
      <c r="DD32" s="91">
        <f>データ!$B$11</f>
        <v>41275</v>
      </c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3"/>
      <c r="DS32" s="91">
        <f>データ!$C$11</f>
        <v>41640</v>
      </c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3"/>
      <c r="EH32" s="91">
        <f>データ!$D$11</f>
        <v>42005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3"/>
      <c r="EW32" s="91">
        <f>データ!$E$11</f>
        <v>42370</v>
      </c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3"/>
      <c r="FL32" s="91">
        <f>データ!$F$11</f>
        <v>42736</v>
      </c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3"/>
      <c r="GA32" s="14"/>
      <c r="GB32" s="14"/>
      <c r="GC32" s="14"/>
      <c r="GD32" s="14"/>
      <c r="GE32" s="14"/>
      <c r="GF32" s="14"/>
      <c r="GG32" s="14"/>
      <c r="GH32" s="14"/>
      <c r="GI32" s="18"/>
      <c r="GJ32" s="18"/>
      <c r="GK32" s="18"/>
      <c r="GL32" s="18"/>
      <c r="GM32" s="18"/>
      <c r="GN32" s="18"/>
      <c r="GO32" s="18"/>
      <c r="GP32" s="18"/>
      <c r="GQ32" s="18"/>
      <c r="GR32" s="91">
        <f>データ!$B$11</f>
        <v>41275</v>
      </c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3"/>
      <c r="HG32" s="91">
        <f>データ!$C$11</f>
        <v>41640</v>
      </c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3"/>
      <c r="HV32" s="91">
        <f>データ!$D$11</f>
        <v>42005</v>
      </c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3"/>
      <c r="IK32" s="91">
        <f>データ!$E$11</f>
        <v>42370</v>
      </c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3"/>
      <c r="IZ32" s="91">
        <f>データ!$F$11</f>
        <v>42736</v>
      </c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3"/>
      <c r="JO32" s="14"/>
      <c r="JP32" s="14"/>
      <c r="JQ32" s="14"/>
      <c r="JR32" s="14"/>
      <c r="JS32" s="14"/>
      <c r="JT32" s="14"/>
      <c r="JU32" s="14"/>
      <c r="JV32" s="14"/>
      <c r="JW32" s="18"/>
      <c r="JX32" s="18"/>
      <c r="JY32" s="18"/>
      <c r="JZ32" s="18"/>
      <c r="KA32" s="18"/>
      <c r="KB32" s="18"/>
      <c r="KC32" s="18"/>
      <c r="KD32" s="18"/>
      <c r="KE32" s="18"/>
      <c r="KF32" s="91">
        <f>データ!$B$11</f>
        <v>41275</v>
      </c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3"/>
      <c r="KU32" s="91">
        <f>データ!$C$11</f>
        <v>41640</v>
      </c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3"/>
      <c r="LJ32" s="91">
        <f>データ!$D$11</f>
        <v>42005</v>
      </c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3"/>
      <c r="LY32" s="91">
        <f>データ!$E$11</f>
        <v>42370</v>
      </c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3"/>
      <c r="MN32" s="91">
        <f>データ!$F$11</f>
        <v>42736</v>
      </c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3"/>
      <c r="ND32" s="14"/>
      <c r="NE32" s="14"/>
      <c r="NF32" s="14"/>
      <c r="NG32" s="14"/>
      <c r="NH32" s="4"/>
      <c r="NI32" s="2"/>
      <c r="NJ32" s="123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4"/>
      <c r="NX32" s="125"/>
    </row>
    <row r="33" spans="1:388" ht="13.5" customHeight="1">
      <c r="A33" s="2"/>
      <c r="B33" s="9"/>
      <c r="D33" s="14"/>
      <c r="E33" s="14"/>
      <c r="F33" s="14"/>
      <c r="G33" s="94" t="s">
        <v>68</v>
      </c>
      <c r="H33" s="94"/>
      <c r="I33" s="94"/>
      <c r="J33" s="94"/>
      <c r="K33" s="94"/>
      <c r="L33" s="94"/>
      <c r="M33" s="94"/>
      <c r="N33" s="94"/>
      <c r="O33" s="94"/>
      <c r="P33" s="95">
        <f>データ!AH7</f>
        <v>88</v>
      </c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>
        <f>データ!AI7</f>
        <v>89.2</v>
      </c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5">
        <f>データ!AJ7</f>
        <v>96.4</v>
      </c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7"/>
      <c r="BI33" s="95">
        <f>データ!AK7</f>
        <v>92.7</v>
      </c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7"/>
      <c r="BX33" s="95">
        <f>データ!AL7</f>
        <v>91.3</v>
      </c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7"/>
      <c r="CO33" s="14"/>
      <c r="CP33" s="14"/>
      <c r="CQ33" s="14"/>
      <c r="CR33" s="14"/>
      <c r="CS33" s="14"/>
      <c r="CT33" s="14"/>
      <c r="CU33" s="94" t="s">
        <v>68</v>
      </c>
      <c r="CV33" s="94"/>
      <c r="CW33" s="94"/>
      <c r="CX33" s="94"/>
      <c r="CY33" s="94"/>
      <c r="CZ33" s="94"/>
      <c r="DA33" s="94"/>
      <c r="DB33" s="94"/>
      <c r="DC33" s="94"/>
      <c r="DD33" s="95">
        <f>データ!AS7</f>
        <v>74.599999999999994</v>
      </c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7"/>
      <c r="DS33" s="95">
        <f>データ!AT7</f>
        <v>72.599999999999994</v>
      </c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7"/>
      <c r="EH33" s="95">
        <f>データ!AU7</f>
        <v>82.3</v>
      </c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7"/>
      <c r="EW33" s="95">
        <f>データ!AV7</f>
        <v>77.8</v>
      </c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7"/>
      <c r="FL33" s="95">
        <f>データ!AW7</f>
        <v>76.3</v>
      </c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7"/>
      <c r="GA33" s="14"/>
      <c r="GB33" s="14"/>
      <c r="GC33" s="14"/>
      <c r="GD33" s="14"/>
      <c r="GE33" s="14"/>
      <c r="GF33" s="14"/>
      <c r="GG33" s="14"/>
      <c r="GH33" s="14"/>
      <c r="GI33" s="94" t="s">
        <v>68</v>
      </c>
      <c r="GJ33" s="94"/>
      <c r="GK33" s="94"/>
      <c r="GL33" s="94"/>
      <c r="GM33" s="94"/>
      <c r="GN33" s="94"/>
      <c r="GO33" s="94"/>
      <c r="GP33" s="94"/>
      <c r="GQ33" s="94"/>
      <c r="GR33" s="95">
        <f>データ!BD7</f>
        <v>23.9</v>
      </c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7"/>
      <c r="HG33" s="95">
        <f>データ!BE7</f>
        <v>14.9</v>
      </c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7"/>
      <c r="HV33" s="95">
        <f>データ!BF7</f>
        <v>4.5</v>
      </c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7"/>
      <c r="IK33" s="95">
        <f>データ!BG7</f>
        <v>9.4</v>
      </c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7"/>
      <c r="IZ33" s="95">
        <f>データ!BH7</f>
        <v>11.5</v>
      </c>
      <c r="JA33" s="96"/>
      <c r="JB33" s="96"/>
      <c r="JC33" s="96"/>
      <c r="JD33" s="96"/>
      <c r="JE33" s="96"/>
      <c r="JF33" s="96"/>
      <c r="JG33" s="96"/>
      <c r="JH33" s="96"/>
      <c r="JI33" s="96"/>
      <c r="JJ33" s="96"/>
      <c r="JK33" s="96"/>
      <c r="JL33" s="96"/>
      <c r="JM33" s="96"/>
      <c r="JN33" s="97"/>
      <c r="JO33" s="14"/>
      <c r="JP33" s="14"/>
      <c r="JQ33" s="14"/>
      <c r="JR33" s="14"/>
      <c r="JS33" s="14"/>
      <c r="JT33" s="14"/>
      <c r="JU33" s="14"/>
      <c r="JV33" s="14"/>
      <c r="JW33" s="94" t="s">
        <v>68</v>
      </c>
      <c r="JX33" s="94"/>
      <c r="JY33" s="94"/>
      <c r="JZ33" s="94"/>
      <c r="KA33" s="94"/>
      <c r="KB33" s="94"/>
      <c r="KC33" s="94"/>
      <c r="KD33" s="94"/>
      <c r="KE33" s="94"/>
      <c r="KF33" s="95">
        <f>データ!BO7</f>
        <v>47.5</v>
      </c>
      <c r="KG33" s="96"/>
      <c r="KH33" s="96"/>
      <c r="KI33" s="96"/>
      <c r="KJ33" s="96"/>
      <c r="KK33" s="96"/>
      <c r="KL33" s="96"/>
      <c r="KM33" s="96"/>
      <c r="KN33" s="96"/>
      <c r="KO33" s="96"/>
      <c r="KP33" s="96"/>
      <c r="KQ33" s="96"/>
      <c r="KR33" s="96"/>
      <c r="KS33" s="96"/>
      <c r="KT33" s="97"/>
      <c r="KU33" s="95">
        <f>データ!BP7</f>
        <v>44.2</v>
      </c>
      <c r="KV33" s="96"/>
      <c r="KW33" s="96"/>
      <c r="KX33" s="96"/>
      <c r="KY33" s="96"/>
      <c r="KZ33" s="96"/>
      <c r="LA33" s="96"/>
      <c r="LB33" s="96"/>
      <c r="LC33" s="96"/>
      <c r="LD33" s="96"/>
      <c r="LE33" s="96"/>
      <c r="LF33" s="96"/>
      <c r="LG33" s="96"/>
      <c r="LH33" s="96"/>
      <c r="LI33" s="97"/>
      <c r="LJ33" s="95">
        <f>データ!BQ7</f>
        <v>60.1</v>
      </c>
      <c r="LK33" s="96"/>
      <c r="LL33" s="96"/>
      <c r="LM33" s="96"/>
      <c r="LN33" s="96"/>
      <c r="LO33" s="96"/>
      <c r="LP33" s="96"/>
      <c r="LQ33" s="96"/>
      <c r="LR33" s="96"/>
      <c r="LS33" s="96"/>
      <c r="LT33" s="96"/>
      <c r="LU33" s="96"/>
      <c r="LV33" s="96"/>
      <c r="LW33" s="96"/>
      <c r="LX33" s="97"/>
      <c r="LY33" s="95">
        <f>データ!BR7</f>
        <v>55.3</v>
      </c>
      <c r="LZ33" s="96"/>
      <c r="MA33" s="96"/>
      <c r="MB33" s="96"/>
      <c r="MC33" s="96"/>
      <c r="MD33" s="96"/>
      <c r="ME33" s="96"/>
      <c r="MF33" s="96"/>
      <c r="MG33" s="96"/>
      <c r="MH33" s="96"/>
      <c r="MI33" s="96"/>
      <c r="MJ33" s="96"/>
      <c r="MK33" s="96"/>
      <c r="ML33" s="96"/>
      <c r="MM33" s="97"/>
      <c r="MN33" s="95">
        <f>データ!BS7</f>
        <v>47.2</v>
      </c>
      <c r="MO33" s="96"/>
      <c r="MP33" s="96"/>
      <c r="MQ33" s="96"/>
      <c r="MR33" s="96"/>
      <c r="MS33" s="96"/>
      <c r="MT33" s="96"/>
      <c r="MU33" s="96"/>
      <c r="MV33" s="96"/>
      <c r="MW33" s="96"/>
      <c r="MX33" s="96"/>
      <c r="MY33" s="96"/>
      <c r="MZ33" s="96"/>
      <c r="NA33" s="96"/>
      <c r="NB33" s="97"/>
      <c r="ND33" s="14"/>
      <c r="NE33" s="14"/>
      <c r="NF33" s="14"/>
      <c r="NG33" s="14"/>
      <c r="NH33" s="4"/>
      <c r="NI33" s="2"/>
      <c r="NJ33" s="123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4"/>
      <c r="NX33" s="125"/>
    </row>
    <row r="34" spans="1:388" ht="13.5" customHeight="1">
      <c r="A34" s="2"/>
      <c r="B34" s="9"/>
      <c r="D34" s="14"/>
      <c r="E34" s="14"/>
      <c r="F34" s="14"/>
      <c r="G34" s="94" t="s">
        <v>13</v>
      </c>
      <c r="H34" s="94"/>
      <c r="I34" s="94"/>
      <c r="J34" s="94"/>
      <c r="K34" s="94"/>
      <c r="L34" s="94"/>
      <c r="M34" s="94"/>
      <c r="N34" s="94"/>
      <c r="O34" s="94"/>
      <c r="P34" s="95">
        <f>データ!AM7</f>
        <v>96.3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>
        <f>データ!AN7</f>
        <v>96.9</v>
      </c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7"/>
      <c r="AT34" s="95">
        <f>データ!AO7</f>
        <v>98.3</v>
      </c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7"/>
      <c r="BI34" s="95">
        <f>データ!AP7</f>
        <v>96.7</v>
      </c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7"/>
      <c r="BX34" s="95">
        <f>データ!AQ7</f>
        <v>96.6</v>
      </c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7"/>
      <c r="CO34" s="14"/>
      <c r="CP34" s="14"/>
      <c r="CQ34" s="14"/>
      <c r="CR34" s="14"/>
      <c r="CS34" s="14"/>
      <c r="CT34" s="14"/>
      <c r="CU34" s="94" t="s">
        <v>13</v>
      </c>
      <c r="CV34" s="94"/>
      <c r="CW34" s="94"/>
      <c r="CX34" s="94"/>
      <c r="CY34" s="94"/>
      <c r="CZ34" s="94"/>
      <c r="DA34" s="94"/>
      <c r="DB34" s="94"/>
      <c r="DC34" s="94"/>
      <c r="DD34" s="95">
        <f>データ!AX7</f>
        <v>86.6</v>
      </c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7"/>
      <c r="DS34" s="95">
        <f>データ!AY7</f>
        <v>85.4</v>
      </c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7"/>
      <c r="EH34" s="95">
        <f>データ!AZ7</f>
        <v>85.3</v>
      </c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7"/>
      <c r="EW34" s="95">
        <f>データ!BA7</f>
        <v>84.2</v>
      </c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7"/>
      <c r="FL34" s="95">
        <f>データ!BB7</f>
        <v>83.9</v>
      </c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7"/>
      <c r="GA34" s="14"/>
      <c r="GB34" s="14"/>
      <c r="GC34" s="14"/>
      <c r="GD34" s="14"/>
      <c r="GE34" s="14"/>
      <c r="GF34" s="14"/>
      <c r="GG34" s="14"/>
      <c r="GH34" s="14"/>
      <c r="GI34" s="94" t="s">
        <v>13</v>
      </c>
      <c r="GJ34" s="94"/>
      <c r="GK34" s="94"/>
      <c r="GL34" s="94"/>
      <c r="GM34" s="94"/>
      <c r="GN34" s="94"/>
      <c r="GO34" s="94"/>
      <c r="GP34" s="94"/>
      <c r="GQ34" s="94"/>
      <c r="GR34" s="95">
        <f>データ!BI7</f>
        <v>121</v>
      </c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7"/>
      <c r="HG34" s="95">
        <f>データ!BJ7</f>
        <v>112.9</v>
      </c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7"/>
      <c r="HV34" s="95">
        <f>データ!BK7</f>
        <v>118.9</v>
      </c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7"/>
      <c r="IK34" s="95">
        <f>データ!BL7</f>
        <v>119.5</v>
      </c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7"/>
      <c r="IZ34" s="95">
        <f>データ!BM7</f>
        <v>116.9</v>
      </c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7"/>
      <c r="JO34" s="14"/>
      <c r="JP34" s="14"/>
      <c r="JQ34" s="14"/>
      <c r="JR34" s="14"/>
      <c r="JS34" s="14"/>
      <c r="JT34" s="14"/>
      <c r="JU34" s="14"/>
      <c r="JV34" s="14"/>
      <c r="JW34" s="94" t="s">
        <v>13</v>
      </c>
      <c r="JX34" s="94"/>
      <c r="JY34" s="94"/>
      <c r="JZ34" s="94"/>
      <c r="KA34" s="94"/>
      <c r="KB34" s="94"/>
      <c r="KC34" s="94"/>
      <c r="KD34" s="94"/>
      <c r="KE34" s="94"/>
      <c r="KF34" s="95">
        <f>データ!BT7</f>
        <v>68.5</v>
      </c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7"/>
      <c r="KU34" s="95">
        <f>データ!BU7</f>
        <v>68.3</v>
      </c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7"/>
      <c r="LJ34" s="95">
        <f>データ!BV7</f>
        <v>67.900000000000006</v>
      </c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7"/>
      <c r="LY34" s="95">
        <f>データ!BW7</f>
        <v>69.8</v>
      </c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7"/>
      <c r="MN34" s="95">
        <f>データ!BX7</f>
        <v>69.7</v>
      </c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7"/>
      <c r="ND34" s="14"/>
      <c r="NE34" s="14"/>
      <c r="NF34" s="14"/>
      <c r="NG34" s="14"/>
      <c r="NH34" s="4"/>
      <c r="NI34" s="2"/>
      <c r="NJ34" s="123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5"/>
    </row>
    <row r="35" spans="1:388" ht="13.5" customHeight="1">
      <c r="A35" s="2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4"/>
      <c r="NI35" s="2"/>
      <c r="NJ35" s="123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5"/>
    </row>
    <row r="36" spans="1:388" ht="13.5" customHeight="1">
      <c r="A36" s="2"/>
      <c r="B36" s="9"/>
      <c r="C36" s="15"/>
      <c r="D36" s="14"/>
      <c r="E36" s="118" t="s">
        <v>40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4"/>
      <c r="CQ36" s="14"/>
      <c r="CR36" s="14"/>
      <c r="CS36" s="118" t="s">
        <v>69</v>
      </c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5"/>
      <c r="GE36" s="15"/>
      <c r="GF36" s="15"/>
      <c r="GG36" s="118" t="s">
        <v>70</v>
      </c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118"/>
      <c r="JA36" s="118"/>
      <c r="JB36" s="118"/>
      <c r="JC36" s="11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118"/>
      <c r="JO36" s="118"/>
      <c r="JP36" s="118"/>
      <c r="JQ36" s="118"/>
      <c r="JR36" s="14"/>
      <c r="JS36" s="14"/>
      <c r="JT36" s="14"/>
      <c r="JU36" s="118" t="s">
        <v>28</v>
      </c>
      <c r="JV36" s="118"/>
      <c r="JW36" s="118"/>
      <c r="JX36" s="118"/>
      <c r="JY36" s="118"/>
      <c r="JZ36" s="118"/>
      <c r="KA36" s="118"/>
      <c r="KB36" s="118"/>
      <c r="KC36" s="118"/>
      <c r="KD36" s="118"/>
      <c r="KE36" s="11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118"/>
      <c r="KQ36" s="118"/>
      <c r="KR36" s="118"/>
      <c r="KS36" s="11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118"/>
      <c r="LE36" s="118"/>
      <c r="LF36" s="118"/>
      <c r="LG36" s="11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118"/>
      <c r="LS36" s="118"/>
      <c r="LT36" s="118"/>
      <c r="LU36" s="11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8"/>
      <c r="MF36" s="118"/>
      <c r="MG36" s="118"/>
      <c r="MH36" s="118"/>
      <c r="MI36" s="118"/>
      <c r="MJ36" s="118"/>
      <c r="MK36" s="118"/>
      <c r="ML36" s="118"/>
      <c r="MM36" s="118"/>
      <c r="MN36" s="118"/>
      <c r="MO36" s="118"/>
      <c r="MP36" s="118"/>
      <c r="MQ36" s="118"/>
      <c r="MR36" s="118"/>
      <c r="MS36" s="118"/>
      <c r="MT36" s="118"/>
      <c r="MU36" s="118"/>
      <c r="MV36" s="118"/>
      <c r="MW36" s="118"/>
      <c r="MX36" s="118"/>
      <c r="MY36" s="118"/>
      <c r="MZ36" s="118"/>
      <c r="NA36" s="118"/>
      <c r="NB36" s="118"/>
      <c r="NC36" s="118"/>
      <c r="ND36" s="118"/>
      <c r="NE36" s="15"/>
      <c r="NF36" s="15"/>
      <c r="NG36" s="15"/>
      <c r="NH36" s="4"/>
      <c r="NI36" s="2"/>
      <c r="NJ36" s="123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4"/>
      <c r="NX36" s="125"/>
    </row>
    <row r="37" spans="1:388" ht="13.5" customHeight="1">
      <c r="A37" s="2"/>
      <c r="B37" s="9"/>
      <c r="C37" s="15"/>
      <c r="D37" s="14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4"/>
      <c r="CQ37" s="14"/>
      <c r="CR37" s="14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5"/>
      <c r="GE37" s="15"/>
      <c r="GF37" s="15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  <c r="IW37" s="118"/>
      <c r="IX37" s="118"/>
      <c r="IY37" s="118"/>
      <c r="IZ37" s="118"/>
      <c r="JA37" s="118"/>
      <c r="JB37" s="118"/>
      <c r="JC37" s="118"/>
      <c r="JD37" s="118"/>
      <c r="JE37" s="118"/>
      <c r="JF37" s="118"/>
      <c r="JG37" s="118"/>
      <c r="JH37" s="118"/>
      <c r="JI37" s="118"/>
      <c r="JJ37" s="118"/>
      <c r="JK37" s="118"/>
      <c r="JL37" s="118"/>
      <c r="JM37" s="118"/>
      <c r="JN37" s="118"/>
      <c r="JO37" s="118"/>
      <c r="JP37" s="118"/>
      <c r="JQ37" s="118"/>
      <c r="JR37" s="14"/>
      <c r="JS37" s="14"/>
      <c r="JT37" s="14"/>
      <c r="JU37" s="118"/>
      <c r="JV37" s="118"/>
      <c r="JW37" s="118"/>
      <c r="JX37" s="118"/>
      <c r="JY37" s="118"/>
      <c r="JZ37" s="118"/>
      <c r="KA37" s="118"/>
      <c r="KB37" s="118"/>
      <c r="KC37" s="118"/>
      <c r="KD37" s="118"/>
      <c r="KE37" s="118"/>
      <c r="KF37" s="118"/>
      <c r="KG37" s="118"/>
      <c r="KH37" s="118"/>
      <c r="KI37" s="118"/>
      <c r="KJ37" s="118"/>
      <c r="KK37" s="118"/>
      <c r="KL37" s="118"/>
      <c r="KM37" s="118"/>
      <c r="KN37" s="118"/>
      <c r="KO37" s="118"/>
      <c r="KP37" s="118"/>
      <c r="KQ37" s="118"/>
      <c r="KR37" s="118"/>
      <c r="KS37" s="118"/>
      <c r="KT37" s="118"/>
      <c r="KU37" s="118"/>
      <c r="KV37" s="118"/>
      <c r="KW37" s="118"/>
      <c r="KX37" s="118"/>
      <c r="KY37" s="118"/>
      <c r="KZ37" s="118"/>
      <c r="LA37" s="118"/>
      <c r="LB37" s="118"/>
      <c r="LC37" s="118"/>
      <c r="LD37" s="118"/>
      <c r="LE37" s="118"/>
      <c r="LF37" s="118"/>
      <c r="LG37" s="118"/>
      <c r="LH37" s="118"/>
      <c r="LI37" s="118"/>
      <c r="LJ37" s="118"/>
      <c r="LK37" s="118"/>
      <c r="LL37" s="118"/>
      <c r="LM37" s="118"/>
      <c r="LN37" s="118"/>
      <c r="LO37" s="118"/>
      <c r="LP37" s="118"/>
      <c r="LQ37" s="118"/>
      <c r="LR37" s="118"/>
      <c r="LS37" s="118"/>
      <c r="LT37" s="118"/>
      <c r="LU37" s="118"/>
      <c r="LV37" s="118"/>
      <c r="LW37" s="118"/>
      <c r="LX37" s="118"/>
      <c r="LY37" s="118"/>
      <c r="LZ37" s="118"/>
      <c r="MA37" s="118"/>
      <c r="MB37" s="118"/>
      <c r="MC37" s="118"/>
      <c r="MD37" s="118"/>
      <c r="ME37" s="118"/>
      <c r="MF37" s="118"/>
      <c r="MG37" s="118"/>
      <c r="MH37" s="118"/>
      <c r="MI37" s="118"/>
      <c r="MJ37" s="118"/>
      <c r="MK37" s="118"/>
      <c r="ML37" s="118"/>
      <c r="MM37" s="118"/>
      <c r="MN37" s="118"/>
      <c r="MO37" s="118"/>
      <c r="MP37" s="118"/>
      <c r="MQ37" s="118"/>
      <c r="MR37" s="118"/>
      <c r="MS37" s="118"/>
      <c r="MT37" s="118"/>
      <c r="MU37" s="118"/>
      <c r="MV37" s="118"/>
      <c r="MW37" s="118"/>
      <c r="MX37" s="118"/>
      <c r="MY37" s="118"/>
      <c r="MZ37" s="118"/>
      <c r="NA37" s="118"/>
      <c r="NB37" s="118"/>
      <c r="NC37" s="118"/>
      <c r="ND37" s="118"/>
      <c r="NE37" s="15"/>
      <c r="NF37" s="15"/>
      <c r="NG37" s="15"/>
      <c r="NH37" s="4"/>
      <c r="NI37" s="2"/>
      <c r="NJ37" s="123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5"/>
    </row>
    <row r="38" spans="1:388" ht="13.5" customHeight="1">
      <c r="A38" s="2"/>
      <c r="B38" s="9"/>
      <c r="C38" s="13"/>
      <c r="D38" s="14"/>
      <c r="E38" s="14"/>
      <c r="F38" s="14"/>
      <c r="G38" s="14"/>
      <c r="H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4"/>
      <c r="GQ38" s="14"/>
      <c r="GR38" s="13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30"/>
      <c r="NI38" s="2"/>
      <c r="NJ38" s="123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5"/>
    </row>
    <row r="39" spans="1:388" ht="13.5" customHeight="1">
      <c r="A39" s="2"/>
      <c r="B39" s="9"/>
      <c r="C39" s="13"/>
      <c r="D39" s="14"/>
      <c r="E39" s="14"/>
      <c r="F39" s="14"/>
      <c r="G39" s="14"/>
      <c r="H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4"/>
      <c r="GQ39" s="14"/>
      <c r="GR39" s="13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30"/>
      <c r="NI39" s="2"/>
      <c r="NJ39" s="123"/>
      <c r="NK39" s="124"/>
      <c r="NL39" s="124"/>
      <c r="NM39" s="124"/>
      <c r="NN39" s="124"/>
      <c r="NO39" s="124"/>
      <c r="NP39" s="124"/>
      <c r="NQ39" s="124"/>
      <c r="NR39" s="124"/>
      <c r="NS39" s="124"/>
      <c r="NT39" s="124"/>
      <c r="NU39" s="124"/>
      <c r="NV39" s="124"/>
      <c r="NW39" s="124"/>
      <c r="NX39" s="125"/>
    </row>
    <row r="40" spans="1:388" ht="13.5" customHeight="1">
      <c r="A40" s="2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30"/>
      <c r="NI40" s="2"/>
      <c r="NJ40" s="123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4"/>
      <c r="NX40" s="125"/>
    </row>
    <row r="41" spans="1:388" ht="13.5" customHeight="1">
      <c r="A41" s="2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5"/>
      <c r="DD41" s="15"/>
      <c r="DE41" s="14"/>
      <c r="DF41" s="14"/>
      <c r="DG41" s="14"/>
      <c r="DH41" s="14"/>
      <c r="DI41" s="14"/>
      <c r="DJ41" s="14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4"/>
      <c r="NH41" s="4"/>
      <c r="NI41" s="2"/>
      <c r="NJ41" s="123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5"/>
    </row>
    <row r="42" spans="1:388" ht="13.5" customHeight="1">
      <c r="A42" s="2"/>
      <c r="B42" s="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5"/>
      <c r="DD42" s="15"/>
      <c r="DE42" s="14"/>
      <c r="DF42" s="14"/>
      <c r="DG42" s="14"/>
      <c r="DH42" s="14"/>
      <c r="DI42" s="14"/>
      <c r="DJ42" s="14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4"/>
      <c r="NH42" s="4"/>
      <c r="NI42" s="2"/>
      <c r="NJ42" s="123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5"/>
    </row>
    <row r="43" spans="1:388" ht="13.5" customHeight="1">
      <c r="A43" s="2"/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4"/>
      <c r="NI43" s="2"/>
      <c r="NJ43" s="123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5"/>
    </row>
    <row r="44" spans="1:388" ht="13.5" customHeight="1">
      <c r="A44" s="2"/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4"/>
      <c r="NI44" s="2"/>
      <c r="NJ44" s="123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5"/>
    </row>
    <row r="45" spans="1:388" ht="13.5" customHeight="1">
      <c r="A45" s="2"/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4"/>
      <c r="NI45" s="2"/>
      <c r="NJ45" s="123"/>
      <c r="NK45" s="124"/>
      <c r="NL45" s="124"/>
      <c r="NM45" s="124"/>
      <c r="NN45" s="124"/>
      <c r="NO45" s="124"/>
      <c r="NP45" s="124"/>
      <c r="NQ45" s="124"/>
      <c r="NR45" s="124"/>
      <c r="NS45" s="124"/>
      <c r="NT45" s="124"/>
      <c r="NU45" s="124"/>
      <c r="NV45" s="124"/>
      <c r="NW45" s="124"/>
      <c r="NX45" s="125"/>
    </row>
    <row r="46" spans="1:388" ht="13.5" customHeight="1">
      <c r="A46" s="2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4"/>
      <c r="NI46" s="2"/>
      <c r="NJ46" s="126"/>
      <c r="NK46" s="127"/>
      <c r="NL46" s="127"/>
      <c r="NM46" s="127"/>
      <c r="NN46" s="127"/>
      <c r="NO46" s="127"/>
      <c r="NP46" s="127"/>
      <c r="NQ46" s="127"/>
      <c r="NR46" s="127"/>
      <c r="NS46" s="127"/>
      <c r="NT46" s="127"/>
      <c r="NU46" s="127"/>
      <c r="NV46" s="127"/>
      <c r="NW46" s="127"/>
      <c r="NX46" s="128"/>
    </row>
    <row r="47" spans="1:388" ht="13.5" customHeight="1">
      <c r="A47" s="2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4"/>
      <c r="NI47" s="2"/>
      <c r="NJ47" s="112" t="s">
        <v>71</v>
      </c>
      <c r="NK47" s="113"/>
      <c r="NL47" s="113"/>
      <c r="NM47" s="113"/>
      <c r="NN47" s="113"/>
      <c r="NO47" s="113"/>
      <c r="NP47" s="113"/>
      <c r="NQ47" s="113"/>
      <c r="NR47" s="113"/>
      <c r="NS47" s="113"/>
      <c r="NT47" s="113"/>
      <c r="NU47" s="113"/>
      <c r="NV47" s="113"/>
      <c r="NW47" s="113"/>
      <c r="NX47" s="114"/>
    </row>
    <row r="48" spans="1:388" ht="13.5" customHeight="1">
      <c r="A48" s="2"/>
      <c r="B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4"/>
      <c r="NI48" s="2"/>
      <c r="NJ48" s="115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6"/>
      <c r="NX48" s="117"/>
    </row>
    <row r="49" spans="1:388" ht="13.5" customHeight="1">
      <c r="A49" s="2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4"/>
      <c r="NI49" s="2"/>
      <c r="NJ49" s="123" t="s">
        <v>145</v>
      </c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5"/>
    </row>
    <row r="50" spans="1:388" ht="13.5" customHeight="1">
      <c r="A50" s="2"/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4"/>
      <c r="NI50" s="2"/>
      <c r="NJ50" s="123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5"/>
    </row>
    <row r="51" spans="1:388" ht="13.5" customHeight="1">
      <c r="A51" s="2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4"/>
      <c r="NI51" s="2"/>
      <c r="NJ51" s="123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5"/>
    </row>
    <row r="52" spans="1:388" ht="13.5" customHeight="1">
      <c r="A52" s="2"/>
      <c r="B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4"/>
      <c r="NI52" s="2"/>
      <c r="NJ52" s="123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5"/>
    </row>
    <row r="53" spans="1:388" ht="13.5" customHeight="1">
      <c r="A53" s="2"/>
      <c r="B53" s="9"/>
      <c r="C53" s="14"/>
      <c r="D53" s="14"/>
      <c r="E53" s="14"/>
      <c r="F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4"/>
      <c r="NI53" s="2"/>
      <c r="NJ53" s="123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5"/>
    </row>
    <row r="54" spans="1:388" ht="13.5" customHeight="1">
      <c r="A54" s="2"/>
      <c r="B54" s="9"/>
      <c r="C54" s="14"/>
      <c r="D54" s="14"/>
      <c r="E54" s="14"/>
      <c r="F54" s="14"/>
      <c r="G54" s="18"/>
      <c r="H54" s="18"/>
      <c r="I54" s="18"/>
      <c r="J54" s="18"/>
      <c r="K54" s="18"/>
      <c r="L54" s="18"/>
      <c r="M54" s="18"/>
      <c r="N54" s="18"/>
      <c r="O54" s="18"/>
      <c r="P54" s="91">
        <f>データ!$B$11</f>
        <v>41275</v>
      </c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3"/>
      <c r="AE54" s="91">
        <f>データ!$C$11</f>
        <v>41640</v>
      </c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3"/>
      <c r="AT54" s="91">
        <f>データ!$D$11</f>
        <v>42005</v>
      </c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3"/>
      <c r="BI54" s="91">
        <f>データ!$E$11</f>
        <v>42370</v>
      </c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3"/>
      <c r="BX54" s="91">
        <f>データ!$F$11</f>
        <v>42736</v>
      </c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3"/>
      <c r="CO54" s="14"/>
      <c r="CP54" s="14"/>
      <c r="CQ54" s="14"/>
      <c r="CR54" s="14"/>
      <c r="CS54" s="14"/>
      <c r="CT54" s="14"/>
      <c r="CU54" s="18"/>
      <c r="CV54" s="18"/>
      <c r="CW54" s="18"/>
      <c r="CX54" s="18"/>
      <c r="CY54" s="18"/>
      <c r="CZ54" s="18"/>
      <c r="DA54" s="18"/>
      <c r="DB54" s="18"/>
      <c r="DC54" s="18"/>
      <c r="DD54" s="91">
        <f>データ!$B$11</f>
        <v>41275</v>
      </c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3"/>
      <c r="DS54" s="91">
        <f>データ!$C$11</f>
        <v>41640</v>
      </c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3"/>
      <c r="EH54" s="91">
        <f>データ!$D$11</f>
        <v>42005</v>
      </c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3"/>
      <c r="EW54" s="91">
        <f>データ!$E$11</f>
        <v>42370</v>
      </c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>
        <f>データ!$F$11</f>
        <v>42736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3"/>
      <c r="GA54" s="14"/>
      <c r="GB54" s="14"/>
      <c r="GC54" s="14"/>
      <c r="GD54" s="14"/>
      <c r="GE54" s="14"/>
      <c r="GF54" s="14"/>
      <c r="GG54" s="14"/>
      <c r="GH54" s="14"/>
      <c r="GI54" s="18"/>
      <c r="GJ54" s="18"/>
      <c r="GK54" s="18"/>
      <c r="GL54" s="18"/>
      <c r="GM54" s="18"/>
      <c r="GN54" s="18"/>
      <c r="GO54" s="18"/>
      <c r="GP54" s="18"/>
      <c r="GQ54" s="18"/>
      <c r="GR54" s="91">
        <f>データ!$B$11</f>
        <v>41275</v>
      </c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3"/>
      <c r="HG54" s="91">
        <f>データ!$C$11</f>
        <v>41640</v>
      </c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3"/>
      <c r="HV54" s="91">
        <f>データ!$D$11</f>
        <v>42005</v>
      </c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3"/>
      <c r="IK54" s="91">
        <f>データ!$E$11</f>
        <v>42370</v>
      </c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  <c r="IW54" s="92"/>
      <c r="IX54" s="92"/>
      <c r="IY54" s="93"/>
      <c r="IZ54" s="91">
        <f>データ!$F$11</f>
        <v>42736</v>
      </c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2"/>
      <c r="JL54" s="92"/>
      <c r="JM54" s="92"/>
      <c r="JN54" s="93"/>
      <c r="JO54" s="14"/>
      <c r="JP54" s="14"/>
      <c r="JQ54" s="14"/>
      <c r="JR54" s="14"/>
      <c r="JS54" s="14"/>
      <c r="JT54" s="14"/>
      <c r="JU54" s="14"/>
      <c r="JV54" s="14"/>
      <c r="JW54" s="18"/>
      <c r="JX54" s="18"/>
      <c r="JY54" s="18"/>
      <c r="JZ54" s="18"/>
      <c r="KA54" s="18"/>
      <c r="KB54" s="18"/>
      <c r="KC54" s="18"/>
      <c r="KD54" s="18"/>
      <c r="KE54" s="18"/>
      <c r="KF54" s="91">
        <f>データ!$B$11</f>
        <v>41275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3"/>
      <c r="KU54" s="91">
        <f>データ!$C$11</f>
        <v>41640</v>
      </c>
      <c r="KV54" s="92"/>
      <c r="KW54" s="92"/>
      <c r="KX54" s="92"/>
      <c r="KY54" s="92"/>
      <c r="KZ54" s="92"/>
      <c r="LA54" s="92"/>
      <c r="LB54" s="92"/>
      <c r="LC54" s="92"/>
      <c r="LD54" s="92"/>
      <c r="LE54" s="92"/>
      <c r="LF54" s="92"/>
      <c r="LG54" s="92"/>
      <c r="LH54" s="92"/>
      <c r="LI54" s="93"/>
      <c r="LJ54" s="91">
        <f>データ!$D$11</f>
        <v>42005</v>
      </c>
      <c r="LK54" s="92"/>
      <c r="LL54" s="92"/>
      <c r="LM54" s="92"/>
      <c r="LN54" s="92"/>
      <c r="LO54" s="92"/>
      <c r="LP54" s="92"/>
      <c r="LQ54" s="92"/>
      <c r="LR54" s="92"/>
      <c r="LS54" s="92"/>
      <c r="LT54" s="92"/>
      <c r="LU54" s="92"/>
      <c r="LV54" s="92"/>
      <c r="LW54" s="92"/>
      <c r="LX54" s="93"/>
      <c r="LY54" s="91">
        <f>データ!$E$11</f>
        <v>42370</v>
      </c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>
        <f>データ!$F$11</f>
        <v>42736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3"/>
      <c r="NC54" s="14"/>
      <c r="ND54" s="14"/>
      <c r="NE54" s="14"/>
      <c r="NF54" s="14"/>
      <c r="NG54" s="14"/>
      <c r="NH54" s="4"/>
      <c r="NI54" s="2"/>
      <c r="NJ54" s="123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5"/>
    </row>
    <row r="55" spans="1:388" ht="13.5" customHeight="1">
      <c r="A55" s="2"/>
      <c r="B55" s="9"/>
      <c r="C55" s="14"/>
      <c r="D55" s="14"/>
      <c r="E55" s="14"/>
      <c r="F55" s="14"/>
      <c r="G55" s="94" t="s">
        <v>68</v>
      </c>
      <c r="H55" s="94"/>
      <c r="I55" s="94"/>
      <c r="J55" s="94"/>
      <c r="K55" s="94"/>
      <c r="L55" s="94"/>
      <c r="M55" s="94"/>
      <c r="N55" s="94"/>
      <c r="O55" s="94"/>
      <c r="P55" s="98">
        <f>データ!BZ7</f>
        <v>33629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100"/>
      <c r="AE55" s="98">
        <f>データ!CA7</f>
        <v>35038</v>
      </c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100"/>
      <c r="AT55" s="98">
        <f>データ!CB7</f>
        <v>35652</v>
      </c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100"/>
      <c r="BI55" s="98">
        <f>データ!CC7</f>
        <v>35750</v>
      </c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100"/>
      <c r="BX55" s="98">
        <f>データ!CD7</f>
        <v>40858</v>
      </c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100"/>
      <c r="CO55" s="14"/>
      <c r="CP55" s="14"/>
      <c r="CQ55" s="14"/>
      <c r="CR55" s="14"/>
      <c r="CS55" s="14"/>
      <c r="CT55" s="14"/>
      <c r="CU55" s="94" t="s">
        <v>68</v>
      </c>
      <c r="CV55" s="94"/>
      <c r="CW55" s="94"/>
      <c r="CX55" s="94"/>
      <c r="CY55" s="94"/>
      <c r="CZ55" s="94"/>
      <c r="DA55" s="94"/>
      <c r="DB55" s="94"/>
      <c r="DC55" s="94"/>
      <c r="DD55" s="98">
        <f>データ!CK7</f>
        <v>8707</v>
      </c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100"/>
      <c r="DS55" s="98">
        <f>データ!CL7</f>
        <v>8540</v>
      </c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100"/>
      <c r="EH55" s="98">
        <f>データ!CM7</f>
        <v>9344</v>
      </c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100"/>
      <c r="EW55" s="98">
        <f>データ!CN7</f>
        <v>9799</v>
      </c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100"/>
      <c r="FL55" s="98">
        <f>データ!CO7</f>
        <v>10015</v>
      </c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100"/>
      <c r="GA55" s="14"/>
      <c r="GB55" s="14"/>
      <c r="GC55" s="14"/>
      <c r="GD55" s="14"/>
      <c r="GE55" s="14"/>
      <c r="GF55" s="14"/>
      <c r="GG55" s="14"/>
      <c r="GH55" s="14"/>
      <c r="GI55" s="94" t="s">
        <v>68</v>
      </c>
      <c r="GJ55" s="94"/>
      <c r="GK55" s="94"/>
      <c r="GL55" s="94"/>
      <c r="GM55" s="94"/>
      <c r="GN55" s="94"/>
      <c r="GO55" s="94"/>
      <c r="GP55" s="94"/>
      <c r="GQ55" s="94"/>
      <c r="GR55" s="95">
        <f>データ!CV7</f>
        <v>63.1</v>
      </c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7"/>
      <c r="HG55" s="95">
        <f>データ!CW7</f>
        <v>67.900000000000006</v>
      </c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7"/>
      <c r="HV55" s="95">
        <f>データ!CX7</f>
        <v>62.1</v>
      </c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7"/>
      <c r="IK55" s="95">
        <f>データ!CY7</f>
        <v>65.900000000000006</v>
      </c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7"/>
      <c r="IZ55" s="95">
        <f>データ!CZ7</f>
        <v>67.3</v>
      </c>
      <c r="JA55" s="96"/>
      <c r="JB55" s="96"/>
      <c r="JC55" s="96"/>
      <c r="JD55" s="96"/>
      <c r="JE55" s="96"/>
      <c r="JF55" s="96"/>
      <c r="JG55" s="96"/>
      <c r="JH55" s="96"/>
      <c r="JI55" s="96"/>
      <c r="JJ55" s="96"/>
      <c r="JK55" s="96"/>
      <c r="JL55" s="96"/>
      <c r="JM55" s="96"/>
      <c r="JN55" s="97"/>
      <c r="JO55" s="14"/>
      <c r="JP55" s="14"/>
      <c r="JQ55" s="14"/>
      <c r="JR55" s="14"/>
      <c r="JS55" s="14"/>
      <c r="JT55" s="14"/>
      <c r="JU55" s="14"/>
      <c r="JV55" s="14"/>
      <c r="JW55" s="94" t="s">
        <v>68</v>
      </c>
      <c r="JX55" s="94"/>
      <c r="JY55" s="94"/>
      <c r="JZ55" s="94"/>
      <c r="KA55" s="94"/>
      <c r="KB55" s="94"/>
      <c r="KC55" s="94"/>
      <c r="KD55" s="94"/>
      <c r="KE55" s="94"/>
      <c r="KF55" s="95">
        <f>データ!DG7</f>
        <v>19.5</v>
      </c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7"/>
      <c r="KU55" s="95">
        <f>データ!DH7</f>
        <v>17.7</v>
      </c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96"/>
      <c r="LH55" s="96"/>
      <c r="LI55" s="97"/>
      <c r="LJ55" s="95">
        <f>データ!DI7</f>
        <v>17.3</v>
      </c>
      <c r="LK55" s="96"/>
      <c r="LL55" s="96"/>
      <c r="LM55" s="96"/>
      <c r="LN55" s="96"/>
      <c r="LO55" s="96"/>
      <c r="LP55" s="96"/>
      <c r="LQ55" s="96"/>
      <c r="LR55" s="96"/>
      <c r="LS55" s="96"/>
      <c r="LT55" s="96"/>
      <c r="LU55" s="96"/>
      <c r="LV55" s="96"/>
      <c r="LW55" s="96"/>
      <c r="LX55" s="97"/>
      <c r="LY55" s="95">
        <f>データ!DJ7</f>
        <v>17.3</v>
      </c>
      <c r="LZ55" s="96"/>
      <c r="MA55" s="96"/>
      <c r="MB55" s="96"/>
      <c r="MC55" s="96"/>
      <c r="MD55" s="96"/>
      <c r="ME55" s="96"/>
      <c r="MF55" s="96"/>
      <c r="MG55" s="96"/>
      <c r="MH55" s="96"/>
      <c r="MI55" s="96"/>
      <c r="MJ55" s="96"/>
      <c r="MK55" s="96"/>
      <c r="ML55" s="96"/>
      <c r="MM55" s="97"/>
      <c r="MN55" s="95">
        <f>データ!DK7</f>
        <v>17.3</v>
      </c>
      <c r="MO55" s="96"/>
      <c r="MP55" s="96"/>
      <c r="MQ55" s="96"/>
      <c r="MR55" s="96"/>
      <c r="MS55" s="96"/>
      <c r="MT55" s="96"/>
      <c r="MU55" s="96"/>
      <c r="MV55" s="96"/>
      <c r="MW55" s="96"/>
      <c r="MX55" s="96"/>
      <c r="MY55" s="96"/>
      <c r="MZ55" s="96"/>
      <c r="NA55" s="96"/>
      <c r="NB55" s="97"/>
      <c r="NC55" s="14"/>
      <c r="ND55" s="14"/>
      <c r="NE55" s="14"/>
      <c r="NF55" s="14"/>
      <c r="NG55" s="14"/>
      <c r="NH55" s="4"/>
      <c r="NI55" s="2"/>
      <c r="NJ55" s="123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5"/>
    </row>
    <row r="56" spans="1:388" ht="13.5" customHeight="1">
      <c r="A56" s="2"/>
      <c r="B56" s="9"/>
      <c r="C56" s="14"/>
      <c r="D56" s="14"/>
      <c r="E56" s="14"/>
      <c r="F56" s="14"/>
      <c r="G56" s="94" t="s">
        <v>13</v>
      </c>
      <c r="H56" s="94"/>
      <c r="I56" s="94"/>
      <c r="J56" s="94"/>
      <c r="K56" s="94"/>
      <c r="L56" s="94"/>
      <c r="M56" s="94"/>
      <c r="N56" s="94"/>
      <c r="O56" s="94"/>
      <c r="P56" s="98">
        <f>データ!CE7</f>
        <v>31585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100"/>
      <c r="AE56" s="98">
        <f>データ!CF7</f>
        <v>32431</v>
      </c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100"/>
      <c r="AT56" s="98">
        <f>データ!CG7</f>
        <v>32532</v>
      </c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100"/>
      <c r="BI56" s="98">
        <f>データ!CH7</f>
        <v>33492</v>
      </c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100"/>
      <c r="BX56" s="98">
        <f>データ!CI7</f>
        <v>34136</v>
      </c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100"/>
      <c r="CO56" s="14"/>
      <c r="CP56" s="14"/>
      <c r="CQ56" s="14"/>
      <c r="CR56" s="14"/>
      <c r="CS56" s="14"/>
      <c r="CT56" s="14"/>
      <c r="CU56" s="94" t="s">
        <v>13</v>
      </c>
      <c r="CV56" s="94"/>
      <c r="CW56" s="94"/>
      <c r="CX56" s="94"/>
      <c r="CY56" s="94"/>
      <c r="CZ56" s="94"/>
      <c r="DA56" s="94"/>
      <c r="DB56" s="94"/>
      <c r="DC56" s="94"/>
      <c r="DD56" s="98">
        <f>データ!CP7</f>
        <v>9437</v>
      </c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100"/>
      <c r="DS56" s="98">
        <f>データ!CQ7</f>
        <v>9726</v>
      </c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100"/>
      <c r="EH56" s="98">
        <f>データ!CR7</f>
        <v>10037</v>
      </c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100"/>
      <c r="EW56" s="98">
        <f>データ!CS7</f>
        <v>9976</v>
      </c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100"/>
      <c r="FL56" s="98">
        <f>データ!CT7</f>
        <v>10130</v>
      </c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100"/>
      <c r="GA56" s="14"/>
      <c r="GB56" s="14"/>
      <c r="GC56" s="14"/>
      <c r="GD56" s="14"/>
      <c r="GE56" s="14"/>
      <c r="GF56" s="14"/>
      <c r="GG56" s="14"/>
      <c r="GH56" s="14"/>
      <c r="GI56" s="94" t="s">
        <v>13</v>
      </c>
      <c r="GJ56" s="94"/>
      <c r="GK56" s="94"/>
      <c r="GL56" s="94"/>
      <c r="GM56" s="94"/>
      <c r="GN56" s="94"/>
      <c r="GO56" s="94"/>
      <c r="GP56" s="94"/>
      <c r="GQ56" s="94"/>
      <c r="GR56" s="95">
        <f>データ!DA7</f>
        <v>61.2</v>
      </c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7"/>
      <c r="HG56" s="95">
        <f>データ!DB7</f>
        <v>62.1</v>
      </c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7"/>
      <c r="HV56" s="95">
        <f>データ!DC7</f>
        <v>62.5</v>
      </c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7"/>
      <c r="IK56" s="95">
        <f>データ!DD7</f>
        <v>63.4</v>
      </c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  <c r="IW56" s="96"/>
      <c r="IX56" s="96"/>
      <c r="IY56" s="97"/>
      <c r="IZ56" s="95">
        <f>データ!DE7</f>
        <v>63.4</v>
      </c>
      <c r="JA56" s="96"/>
      <c r="JB56" s="96"/>
      <c r="JC56" s="96"/>
      <c r="JD56" s="96"/>
      <c r="JE56" s="96"/>
      <c r="JF56" s="96"/>
      <c r="JG56" s="96"/>
      <c r="JH56" s="96"/>
      <c r="JI56" s="96"/>
      <c r="JJ56" s="96"/>
      <c r="JK56" s="96"/>
      <c r="JL56" s="96"/>
      <c r="JM56" s="96"/>
      <c r="JN56" s="97"/>
      <c r="JO56" s="14"/>
      <c r="JP56" s="14"/>
      <c r="JQ56" s="14"/>
      <c r="JR56" s="14"/>
      <c r="JS56" s="14"/>
      <c r="JT56" s="14"/>
      <c r="JU56" s="14"/>
      <c r="JV56" s="14"/>
      <c r="JW56" s="94" t="s">
        <v>13</v>
      </c>
      <c r="JX56" s="94"/>
      <c r="JY56" s="94"/>
      <c r="JZ56" s="94"/>
      <c r="KA56" s="94"/>
      <c r="KB56" s="94"/>
      <c r="KC56" s="94"/>
      <c r="KD56" s="94"/>
      <c r="KE56" s="94"/>
      <c r="KF56" s="95">
        <f>データ!DL7</f>
        <v>19.3</v>
      </c>
      <c r="KG56" s="96"/>
      <c r="KH56" s="96"/>
      <c r="KI56" s="96"/>
      <c r="KJ56" s="96"/>
      <c r="KK56" s="96"/>
      <c r="KL56" s="96"/>
      <c r="KM56" s="96"/>
      <c r="KN56" s="96"/>
      <c r="KO56" s="96"/>
      <c r="KP56" s="96"/>
      <c r="KQ56" s="96"/>
      <c r="KR56" s="96"/>
      <c r="KS56" s="96"/>
      <c r="KT56" s="97"/>
      <c r="KU56" s="95">
        <f>データ!DM7</f>
        <v>18.899999999999999</v>
      </c>
      <c r="KV56" s="96"/>
      <c r="KW56" s="96"/>
      <c r="KX56" s="96"/>
      <c r="KY56" s="96"/>
      <c r="KZ56" s="96"/>
      <c r="LA56" s="96"/>
      <c r="LB56" s="96"/>
      <c r="LC56" s="96"/>
      <c r="LD56" s="96"/>
      <c r="LE56" s="96"/>
      <c r="LF56" s="96"/>
      <c r="LG56" s="96"/>
      <c r="LH56" s="96"/>
      <c r="LI56" s="97"/>
      <c r="LJ56" s="95">
        <f>データ!DN7</f>
        <v>19</v>
      </c>
      <c r="LK56" s="96"/>
      <c r="LL56" s="96"/>
      <c r="LM56" s="96"/>
      <c r="LN56" s="96"/>
      <c r="LO56" s="96"/>
      <c r="LP56" s="96"/>
      <c r="LQ56" s="96"/>
      <c r="LR56" s="96"/>
      <c r="LS56" s="96"/>
      <c r="LT56" s="96"/>
      <c r="LU56" s="96"/>
      <c r="LV56" s="96"/>
      <c r="LW56" s="96"/>
      <c r="LX56" s="97"/>
      <c r="LY56" s="95">
        <f>データ!DO7</f>
        <v>18.7</v>
      </c>
      <c r="LZ56" s="96"/>
      <c r="MA56" s="96"/>
      <c r="MB56" s="96"/>
      <c r="MC56" s="96"/>
      <c r="MD56" s="96"/>
      <c r="ME56" s="96"/>
      <c r="MF56" s="96"/>
      <c r="MG56" s="96"/>
      <c r="MH56" s="96"/>
      <c r="MI56" s="96"/>
      <c r="MJ56" s="96"/>
      <c r="MK56" s="96"/>
      <c r="ML56" s="96"/>
      <c r="MM56" s="97"/>
      <c r="MN56" s="95">
        <f>データ!DP7</f>
        <v>18.3</v>
      </c>
      <c r="MO56" s="96"/>
      <c r="MP56" s="96"/>
      <c r="MQ56" s="96"/>
      <c r="MR56" s="96"/>
      <c r="MS56" s="96"/>
      <c r="MT56" s="96"/>
      <c r="MU56" s="96"/>
      <c r="MV56" s="96"/>
      <c r="MW56" s="96"/>
      <c r="MX56" s="96"/>
      <c r="MY56" s="96"/>
      <c r="MZ56" s="96"/>
      <c r="NA56" s="96"/>
      <c r="NB56" s="97"/>
      <c r="NC56" s="14"/>
      <c r="ND56" s="14"/>
      <c r="NE56" s="14"/>
      <c r="NF56" s="14"/>
      <c r="NG56" s="14"/>
      <c r="NH56" s="4"/>
      <c r="NI56" s="2"/>
      <c r="NJ56" s="123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5"/>
    </row>
    <row r="57" spans="1:388" ht="13.5" customHeight="1">
      <c r="A57" s="2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4"/>
      <c r="NI57" s="2"/>
      <c r="NJ57" s="123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5"/>
    </row>
    <row r="58" spans="1:388" ht="13.5" customHeight="1">
      <c r="A58" s="2"/>
      <c r="B58" s="9"/>
      <c r="C58" s="15"/>
      <c r="D58" s="14"/>
      <c r="E58" s="118" t="s">
        <v>12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4"/>
      <c r="CQ58" s="14"/>
      <c r="CR58" s="14"/>
      <c r="CS58" s="118" t="s">
        <v>60</v>
      </c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5"/>
      <c r="GE58" s="15"/>
      <c r="GF58" s="15"/>
      <c r="GG58" s="118" t="s">
        <v>25</v>
      </c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4"/>
      <c r="JS58" s="14"/>
      <c r="JT58" s="14"/>
      <c r="JU58" s="118" t="s">
        <v>37</v>
      </c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5"/>
      <c r="NF58" s="15"/>
      <c r="NG58" s="15"/>
      <c r="NH58" s="4"/>
      <c r="NI58" s="2"/>
      <c r="NJ58" s="123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5"/>
    </row>
    <row r="59" spans="1:388" ht="13.5" customHeight="1">
      <c r="A59" s="2"/>
      <c r="B59" s="9"/>
      <c r="C59" s="15"/>
      <c r="D59" s="14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4"/>
      <c r="CQ59" s="14"/>
      <c r="CR59" s="14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5"/>
      <c r="GE59" s="15"/>
      <c r="GF59" s="15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4"/>
      <c r="JS59" s="14"/>
      <c r="JT59" s="14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5"/>
      <c r="NF59" s="15"/>
      <c r="NG59" s="15"/>
      <c r="NH59" s="4"/>
      <c r="NI59" s="2"/>
      <c r="NJ59" s="123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5"/>
    </row>
    <row r="60" spans="1:388" ht="13.5" customHeight="1">
      <c r="A60" s="2"/>
      <c r="B60" s="9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0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20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4"/>
      <c r="BG60" s="14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20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20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20"/>
      <c r="DB60" s="16"/>
      <c r="DC60" s="16"/>
      <c r="DD60" s="16"/>
      <c r="DE60" s="16"/>
      <c r="DF60" s="16"/>
      <c r="DG60" s="16"/>
      <c r="DH60" s="16"/>
      <c r="DI60" s="16"/>
      <c r="DJ60" s="20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4"/>
      <c r="GQ60" s="14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20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20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20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4"/>
      <c r="IU60" s="14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20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20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20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4"/>
      <c r="LC60" s="14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20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4"/>
      <c r="NI60" s="2"/>
      <c r="NJ60" s="123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4"/>
      <c r="NX60" s="125"/>
    </row>
    <row r="61" spans="1:388" ht="13.5" customHeight="1">
      <c r="A61" s="2"/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31"/>
      <c r="NI61" s="2"/>
      <c r="NJ61" s="123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5"/>
    </row>
    <row r="62" spans="1:388" ht="13.5" customHeight="1">
      <c r="A62" s="4"/>
      <c r="B62" s="8"/>
      <c r="C62" s="13"/>
      <c r="D62" s="13"/>
      <c r="E62" s="13"/>
      <c r="F62" s="110" t="s">
        <v>73</v>
      </c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110"/>
      <c r="KK62" s="110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110"/>
      <c r="NA62" s="110"/>
      <c r="NB62" s="110"/>
      <c r="NC62" s="110"/>
      <c r="ND62" s="110"/>
      <c r="NE62" s="13"/>
      <c r="NF62" s="13"/>
      <c r="NG62" s="13"/>
      <c r="NH62" s="30"/>
      <c r="NI62" s="2"/>
      <c r="NJ62" s="123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5"/>
    </row>
    <row r="63" spans="1:388" ht="13.5" customHeight="1">
      <c r="A63" s="4"/>
      <c r="B63" s="8"/>
      <c r="C63" s="13"/>
      <c r="D63" s="13"/>
      <c r="E63" s="13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3"/>
      <c r="NF63" s="13"/>
      <c r="NG63" s="13"/>
      <c r="NH63" s="30"/>
      <c r="NI63" s="2"/>
      <c r="NJ63" s="123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5"/>
    </row>
    <row r="64" spans="1:388" ht="13.5" customHeight="1">
      <c r="A64" s="2"/>
      <c r="B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4"/>
      <c r="NI64" s="2"/>
      <c r="NJ64" s="123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5"/>
    </row>
    <row r="65" spans="1:388" ht="13.5" customHeight="1">
      <c r="A65" s="2"/>
      <c r="B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5"/>
      <c r="CZ65" s="14"/>
      <c r="DA65" s="14"/>
      <c r="DB65" s="14"/>
      <c r="DC65" s="14"/>
      <c r="DD65" s="14"/>
      <c r="DE65" s="14"/>
      <c r="DF65" s="14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4"/>
      <c r="NB65" s="14"/>
      <c r="NC65" s="14"/>
      <c r="ND65" s="15"/>
      <c r="NE65" s="15"/>
      <c r="NF65" s="15"/>
      <c r="NG65" s="15"/>
      <c r="NH65" s="4"/>
      <c r="NI65" s="2"/>
      <c r="NJ65" s="126"/>
      <c r="NK65" s="127"/>
      <c r="NL65" s="127"/>
      <c r="NM65" s="127"/>
      <c r="NN65" s="127"/>
      <c r="NO65" s="127"/>
      <c r="NP65" s="127"/>
      <c r="NQ65" s="127"/>
      <c r="NR65" s="127"/>
      <c r="NS65" s="127"/>
      <c r="NT65" s="127"/>
      <c r="NU65" s="127"/>
      <c r="NV65" s="127"/>
      <c r="NW65" s="127"/>
      <c r="NX65" s="128"/>
    </row>
    <row r="66" spans="1:388" ht="13.5" customHeight="1">
      <c r="A66" s="2"/>
      <c r="B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5"/>
      <c r="CZ66" s="14"/>
      <c r="DA66" s="14"/>
      <c r="DB66" s="14"/>
      <c r="DC66" s="14"/>
      <c r="DD66" s="14"/>
      <c r="DE66" s="14"/>
      <c r="DF66" s="14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4"/>
      <c r="NB66" s="14"/>
      <c r="NC66" s="14"/>
      <c r="ND66" s="15"/>
      <c r="NE66" s="15"/>
      <c r="NF66" s="15"/>
      <c r="NG66" s="15"/>
      <c r="NH66" s="4"/>
      <c r="NI66" s="2"/>
      <c r="NJ66" s="112" t="s">
        <v>55</v>
      </c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4"/>
    </row>
    <row r="67" spans="1:388" ht="13.5" customHeight="1">
      <c r="A67" s="2"/>
      <c r="B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5"/>
      <c r="NH67" s="4"/>
      <c r="NI67" s="2"/>
      <c r="NJ67" s="115"/>
      <c r="NK67" s="116"/>
      <c r="NL67" s="116"/>
      <c r="NM67" s="116"/>
      <c r="NN67" s="116"/>
      <c r="NO67" s="116"/>
      <c r="NP67" s="116"/>
      <c r="NQ67" s="116"/>
      <c r="NR67" s="116"/>
      <c r="NS67" s="116"/>
      <c r="NT67" s="116"/>
      <c r="NU67" s="116"/>
      <c r="NV67" s="116"/>
      <c r="NW67" s="116"/>
      <c r="NX67" s="117"/>
    </row>
    <row r="68" spans="1:388" ht="13.5" customHeight="1">
      <c r="A68" s="2"/>
      <c r="B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5"/>
      <c r="NH68" s="4"/>
      <c r="NI68" s="2"/>
      <c r="NJ68" s="123" t="s">
        <v>143</v>
      </c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5"/>
    </row>
    <row r="69" spans="1:388" ht="13.5" customHeight="1">
      <c r="A69" s="2"/>
      <c r="B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28"/>
      <c r="NH69" s="4"/>
      <c r="NI69" s="2"/>
      <c r="NJ69" s="123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4"/>
      <c r="NX69" s="125"/>
    </row>
    <row r="70" spans="1:388" ht="13.5" customHeight="1">
      <c r="A70" s="2"/>
      <c r="B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28"/>
      <c r="NH70" s="4"/>
      <c r="NI70" s="2"/>
      <c r="NJ70" s="123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4"/>
      <c r="NX70" s="125"/>
    </row>
    <row r="71" spans="1:388" ht="13.5" customHeight="1">
      <c r="A71" s="2"/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28"/>
      <c r="NH71" s="4"/>
      <c r="NI71" s="2"/>
      <c r="NJ71" s="123"/>
      <c r="NK71" s="124"/>
      <c r="NL71" s="124"/>
      <c r="NM71" s="124"/>
      <c r="NN71" s="124"/>
      <c r="NO71" s="124"/>
      <c r="NP71" s="124"/>
      <c r="NQ71" s="124"/>
      <c r="NR71" s="124"/>
      <c r="NS71" s="124"/>
      <c r="NT71" s="124"/>
      <c r="NU71" s="124"/>
      <c r="NV71" s="124"/>
      <c r="NW71" s="124"/>
      <c r="NX71" s="125"/>
    </row>
    <row r="72" spans="1:388" ht="13.5" customHeight="1">
      <c r="A72" s="2"/>
      <c r="B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28"/>
      <c r="NH72" s="4"/>
      <c r="NI72" s="2"/>
      <c r="NJ72" s="123"/>
      <c r="NK72" s="124"/>
      <c r="NL72" s="124"/>
      <c r="NM72" s="124"/>
      <c r="NN72" s="124"/>
      <c r="NO72" s="124"/>
      <c r="NP72" s="124"/>
      <c r="NQ72" s="124"/>
      <c r="NR72" s="124"/>
      <c r="NS72" s="124"/>
      <c r="NT72" s="124"/>
      <c r="NU72" s="124"/>
      <c r="NV72" s="124"/>
      <c r="NW72" s="124"/>
      <c r="NX72" s="125"/>
    </row>
    <row r="73" spans="1:388" ht="13.5" customHeight="1">
      <c r="A73" s="2"/>
      <c r="B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3"/>
      <c r="NH73" s="4"/>
      <c r="NI73" s="2"/>
      <c r="NJ73" s="123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4"/>
      <c r="NX73" s="125"/>
    </row>
    <row r="74" spans="1:388" ht="13.5" customHeight="1">
      <c r="A74" s="2"/>
      <c r="B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5"/>
      <c r="NH74" s="4"/>
      <c r="NI74" s="2"/>
      <c r="NJ74" s="123"/>
      <c r="NK74" s="124"/>
      <c r="NL74" s="124"/>
      <c r="NM74" s="124"/>
      <c r="NN74" s="124"/>
      <c r="NO74" s="124"/>
      <c r="NP74" s="124"/>
      <c r="NQ74" s="124"/>
      <c r="NR74" s="124"/>
      <c r="NS74" s="124"/>
      <c r="NT74" s="124"/>
      <c r="NU74" s="124"/>
      <c r="NV74" s="124"/>
      <c r="NW74" s="124"/>
      <c r="NX74" s="125"/>
    </row>
    <row r="75" spans="1:388" ht="13.5" customHeight="1">
      <c r="A75" s="2"/>
      <c r="B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5"/>
      <c r="NH75" s="4"/>
      <c r="NI75" s="2"/>
      <c r="NJ75" s="123"/>
      <c r="NK75" s="124"/>
      <c r="NL75" s="124"/>
      <c r="NM75" s="124"/>
      <c r="NN75" s="124"/>
      <c r="NO75" s="124"/>
      <c r="NP75" s="124"/>
      <c r="NQ75" s="124"/>
      <c r="NR75" s="124"/>
      <c r="NS75" s="124"/>
      <c r="NT75" s="124"/>
      <c r="NU75" s="124"/>
      <c r="NV75" s="124"/>
      <c r="NW75" s="124"/>
      <c r="NX75" s="125"/>
    </row>
    <row r="76" spans="1:388" ht="13.5" customHeight="1">
      <c r="A76" s="2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5"/>
      <c r="NH76" s="4"/>
      <c r="NI76" s="2"/>
      <c r="NJ76" s="123"/>
      <c r="NK76" s="124"/>
      <c r="NL76" s="124"/>
      <c r="NM76" s="124"/>
      <c r="NN76" s="124"/>
      <c r="NO76" s="124"/>
      <c r="NP76" s="124"/>
      <c r="NQ76" s="124"/>
      <c r="NR76" s="124"/>
      <c r="NS76" s="124"/>
      <c r="NT76" s="124"/>
      <c r="NU76" s="124"/>
      <c r="NV76" s="124"/>
      <c r="NW76" s="124"/>
      <c r="NX76" s="125"/>
    </row>
    <row r="77" spans="1:388" ht="13.5" customHeight="1">
      <c r="A77" s="2"/>
      <c r="B77" s="9"/>
      <c r="C77" s="14"/>
      <c r="D77" s="14"/>
      <c r="E77" s="14"/>
      <c r="F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5"/>
      <c r="NH77" s="4"/>
      <c r="NI77" s="2"/>
      <c r="NJ77" s="123"/>
      <c r="NK77" s="124"/>
      <c r="NL77" s="124"/>
      <c r="NM77" s="124"/>
      <c r="NN77" s="124"/>
      <c r="NO77" s="124"/>
      <c r="NP77" s="124"/>
      <c r="NQ77" s="124"/>
      <c r="NR77" s="124"/>
      <c r="NS77" s="124"/>
      <c r="NT77" s="124"/>
      <c r="NU77" s="124"/>
      <c r="NV77" s="124"/>
      <c r="NW77" s="124"/>
      <c r="NX77" s="125"/>
    </row>
    <row r="78" spans="1:388" ht="13.5" customHeight="1">
      <c r="A78" s="2"/>
      <c r="B78" s="9"/>
      <c r="C78" s="14"/>
      <c r="D78" s="14"/>
      <c r="E78" s="14"/>
      <c r="F78" s="14"/>
      <c r="I78" s="14"/>
      <c r="J78" s="18"/>
      <c r="K78" s="18"/>
      <c r="L78" s="18"/>
      <c r="M78" s="18"/>
      <c r="N78" s="18"/>
      <c r="O78" s="18"/>
      <c r="P78" s="18"/>
      <c r="Q78" s="18"/>
      <c r="R78" s="21"/>
      <c r="S78" s="21"/>
      <c r="T78" s="21"/>
      <c r="U78" s="101">
        <f>データ!$B$11</f>
        <v>41275</v>
      </c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>
        <f>データ!$C$11</f>
        <v>41640</v>
      </c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>
        <f>データ!$D$11</f>
        <v>42005</v>
      </c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>
        <f>データ!$E$11</f>
        <v>42370</v>
      </c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>
        <f>データ!$F$11</f>
        <v>42736</v>
      </c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D78" s="18"/>
      <c r="EE78" s="18"/>
      <c r="EF78" s="18"/>
      <c r="EG78" s="18"/>
      <c r="EH78" s="18"/>
      <c r="EI78" s="18"/>
      <c r="EJ78" s="18"/>
      <c r="EK78" s="18"/>
      <c r="EL78" s="21"/>
      <c r="EM78" s="21"/>
      <c r="EN78" s="21"/>
      <c r="EO78" s="101">
        <f>データ!$B$11</f>
        <v>41275</v>
      </c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>
        <f>データ!$C$11</f>
        <v>41640</v>
      </c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>
        <f>データ!$D$11</f>
        <v>42005</v>
      </c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>
        <f>データ!$E$11</f>
        <v>42370</v>
      </c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>
        <f>データ!$F$11</f>
        <v>42736</v>
      </c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Y78" s="18"/>
      <c r="IZ78" s="18"/>
      <c r="JA78" s="18"/>
      <c r="JB78" s="18"/>
      <c r="JC78" s="18"/>
      <c r="JD78" s="18"/>
      <c r="JE78" s="18"/>
      <c r="JF78" s="18"/>
      <c r="JG78" s="21"/>
      <c r="JH78" s="21"/>
      <c r="JI78" s="21"/>
      <c r="JJ78" s="101">
        <f>データ!$B$11</f>
        <v>41275</v>
      </c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>
        <f>データ!$C$11</f>
        <v>41640</v>
      </c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>
        <f>データ!$D$11</f>
        <v>42005</v>
      </c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>
        <f>データ!$E$11</f>
        <v>42370</v>
      </c>
      <c r="LP78" s="101"/>
      <c r="LQ78" s="101"/>
      <c r="LR78" s="101"/>
      <c r="LS78" s="101"/>
      <c r="LT78" s="101"/>
      <c r="LU78" s="101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101"/>
      <c r="MG78" s="101"/>
      <c r="MH78" s="101">
        <f>データ!$F$11</f>
        <v>42736</v>
      </c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4"/>
      <c r="NB78" s="14"/>
      <c r="NC78" s="14"/>
      <c r="ND78" s="14"/>
      <c r="NE78" s="14"/>
      <c r="NF78" s="14"/>
      <c r="NG78" s="28"/>
      <c r="NH78" s="4"/>
      <c r="NI78" s="2"/>
      <c r="NJ78" s="123"/>
      <c r="NK78" s="124"/>
      <c r="NL78" s="124"/>
      <c r="NM78" s="124"/>
      <c r="NN78" s="124"/>
      <c r="NO78" s="124"/>
      <c r="NP78" s="124"/>
      <c r="NQ78" s="124"/>
      <c r="NR78" s="124"/>
      <c r="NS78" s="124"/>
      <c r="NT78" s="124"/>
      <c r="NU78" s="124"/>
      <c r="NV78" s="124"/>
      <c r="NW78" s="124"/>
      <c r="NX78" s="125"/>
    </row>
    <row r="79" spans="1:388" ht="13.5" customHeight="1">
      <c r="A79" s="2"/>
      <c r="B79" s="9"/>
      <c r="C79" s="14"/>
      <c r="D79" s="14"/>
      <c r="E79" s="14"/>
      <c r="F79" s="14"/>
      <c r="I79" s="19"/>
      <c r="J79" s="102" t="s">
        <v>68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4"/>
      <c r="U79" s="105">
        <f>データ!DR7</f>
        <v>13.4</v>
      </c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>
        <f>データ!DS7</f>
        <v>19.5</v>
      </c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>
        <f>データ!DT7</f>
        <v>25.3</v>
      </c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>
        <f>データ!DU7</f>
        <v>31.3</v>
      </c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>
        <f>データ!DV7</f>
        <v>37.4</v>
      </c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D79" s="102" t="s">
        <v>68</v>
      </c>
      <c r="EE79" s="103"/>
      <c r="EF79" s="103"/>
      <c r="EG79" s="103"/>
      <c r="EH79" s="103"/>
      <c r="EI79" s="103"/>
      <c r="EJ79" s="103"/>
      <c r="EK79" s="103"/>
      <c r="EL79" s="103"/>
      <c r="EM79" s="103"/>
      <c r="EN79" s="104"/>
      <c r="EO79" s="105">
        <f>データ!EC7</f>
        <v>33.799999999999997</v>
      </c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>
        <f>データ!ED7</f>
        <v>44</v>
      </c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>
        <f>データ!EE7</f>
        <v>51.1</v>
      </c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>
        <f>データ!EF7</f>
        <v>58.8</v>
      </c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>
        <f>データ!EG7</f>
        <v>67.7</v>
      </c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Y79" s="102" t="s">
        <v>68</v>
      </c>
      <c r="IZ79" s="103"/>
      <c r="JA79" s="103"/>
      <c r="JB79" s="103"/>
      <c r="JC79" s="103"/>
      <c r="JD79" s="103"/>
      <c r="JE79" s="103"/>
      <c r="JF79" s="103"/>
      <c r="JG79" s="103"/>
      <c r="JH79" s="103"/>
      <c r="JI79" s="104"/>
      <c r="JJ79" s="106">
        <f>データ!EN7</f>
        <v>25219644</v>
      </c>
      <c r="JK79" s="106"/>
      <c r="JL79" s="106"/>
      <c r="JM79" s="106"/>
      <c r="JN79" s="106"/>
      <c r="JO79" s="106"/>
      <c r="JP79" s="106"/>
      <c r="JQ79" s="106"/>
      <c r="JR79" s="106"/>
      <c r="JS79" s="106"/>
      <c r="JT79" s="106"/>
      <c r="JU79" s="106"/>
      <c r="JV79" s="106"/>
      <c r="JW79" s="106"/>
      <c r="JX79" s="106"/>
      <c r="JY79" s="106"/>
      <c r="JZ79" s="106"/>
      <c r="KA79" s="106"/>
      <c r="KB79" s="106"/>
      <c r="KC79" s="106">
        <f>データ!EO7</f>
        <v>25334785</v>
      </c>
      <c r="KD79" s="106"/>
      <c r="KE79" s="106"/>
      <c r="KF79" s="106"/>
      <c r="KG79" s="106"/>
      <c r="KH79" s="106"/>
      <c r="KI79" s="106"/>
      <c r="KJ79" s="106"/>
      <c r="KK79" s="106"/>
      <c r="KL79" s="106"/>
      <c r="KM79" s="106"/>
      <c r="KN79" s="106"/>
      <c r="KO79" s="106"/>
      <c r="KP79" s="106"/>
      <c r="KQ79" s="106"/>
      <c r="KR79" s="106"/>
      <c r="KS79" s="106"/>
      <c r="KT79" s="106"/>
      <c r="KU79" s="106"/>
      <c r="KV79" s="106">
        <f>データ!EP7</f>
        <v>25965207</v>
      </c>
      <c r="KW79" s="106"/>
      <c r="KX79" s="106"/>
      <c r="KY79" s="106"/>
      <c r="KZ79" s="106"/>
      <c r="LA79" s="106"/>
      <c r="LB79" s="106"/>
      <c r="LC79" s="106"/>
      <c r="LD79" s="106"/>
      <c r="LE79" s="106"/>
      <c r="LF79" s="106"/>
      <c r="LG79" s="106"/>
      <c r="LH79" s="106"/>
      <c r="LI79" s="106"/>
      <c r="LJ79" s="106"/>
      <c r="LK79" s="106"/>
      <c r="LL79" s="106"/>
      <c r="LM79" s="106"/>
      <c r="LN79" s="106"/>
      <c r="LO79" s="106">
        <f>データ!EQ7</f>
        <v>26546733</v>
      </c>
      <c r="LP79" s="106"/>
      <c r="LQ79" s="106"/>
      <c r="LR79" s="106"/>
      <c r="LS79" s="106"/>
      <c r="LT79" s="106"/>
      <c r="LU79" s="106"/>
      <c r="LV79" s="106"/>
      <c r="LW79" s="106"/>
      <c r="LX79" s="106"/>
      <c r="LY79" s="106"/>
      <c r="LZ79" s="106"/>
      <c r="MA79" s="106"/>
      <c r="MB79" s="106"/>
      <c r="MC79" s="106"/>
      <c r="MD79" s="106"/>
      <c r="ME79" s="106"/>
      <c r="MF79" s="106"/>
      <c r="MG79" s="106"/>
      <c r="MH79" s="106">
        <f>データ!ER7</f>
        <v>26829126</v>
      </c>
      <c r="MI79" s="106"/>
      <c r="MJ79" s="106"/>
      <c r="MK79" s="106"/>
      <c r="ML79" s="106"/>
      <c r="MM79" s="106"/>
      <c r="MN79" s="106"/>
      <c r="MO79" s="106"/>
      <c r="MP79" s="106"/>
      <c r="MQ79" s="106"/>
      <c r="MR79" s="106"/>
      <c r="MS79" s="106"/>
      <c r="MT79" s="106"/>
      <c r="MU79" s="106"/>
      <c r="MV79" s="106"/>
      <c r="MW79" s="106"/>
      <c r="MX79" s="106"/>
      <c r="MY79" s="106"/>
      <c r="MZ79" s="106"/>
      <c r="NA79" s="14"/>
      <c r="NB79" s="14"/>
      <c r="NC79" s="14"/>
      <c r="ND79" s="14"/>
      <c r="NE79" s="14"/>
      <c r="NF79" s="14"/>
      <c r="NG79" s="28"/>
      <c r="NH79" s="4"/>
      <c r="NI79" s="2"/>
      <c r="NJ79" s="123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4"/>
      <c r="NX79" s="125"/>
    </row>
    <row r="80" spans="1:388" ht="13.5" customHeight="1">
      <c r="A80" s="2"/>
      <c r="B80" s="9"/>
      <c r="C80" s="14"/>
      <c r="D80" s="14"/>
      <c r="E80" s="14"/>
      <c r="F80" s="14"/>
      <c r="G80" s="14"/>
      <c r="H80" s="14"/>
      <c r="I80" s="19"/>
      <c r="J80" s="102" t="s">
        <v>13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4"/>
      <c r="U80" s="105">
        <f>データ!DW7</f>
        <v>48</v>
      </c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>
        <f>データ!DX7</f>
        <v>52.2</v>
      </c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>
        <f>データ!DY7</f>
        <v>52.4</v>
      </c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>
        <f>データ!DZ7</f>
        <v>52.5</v>
      </c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>
        <f>データ!EA7</f>
        <v>53.5</v>
      </c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D80" s="102" t="s">
        <v>13</v>
      </c>
      <c r="EE80" s="103"/>
      <c r="EF80" s="103"/>
      <c r="EG80" s="103"/>
      <c r="EH80" s="103"/>
      <c r="EI80" s="103"/>
      <c r="EJ80" s="103"/>
      <c r="EK80" s="103"/>
      <c r="EL80" s="103"/>
      <c r="EM80" s="103"/>
      <c r="EN80" s="104"/>
      <c r="EO80" s="105">
        <f>データ!EH7</f>
        <v>63.3</v>
      </c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>
        <f>データ!EI7</f>
        <v>69.599999999999994</v>
      </c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>
        <f>データ!EJ7</f>
        <v>69.2</v>
      </c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>
        <f>データ!EK7</f>
        <v>69.7</v>
      </c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>
        <f>データ!EL7</f>
        <v>71.3</v>
      </c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Y80" s="102" t="s">
        <v>13</v>
      </c>
      <c r="IZ80" s="103"/>
      <c r="JA80" s="103"/>
      <c r="JB80" s="103"/>
      <c r="JC80" s="103"/>
      <c r="JD80" s="103"/>
      <c r="JE80" s="103"/>
      <c r="JF80" s="103"/>
      <c r="JG80" s="103"/>
      <c r="JH80" s="103"/>
      <c r="JI80" s="104"/>
      <c r="JJ80" s="106">
        <f>データ!ES7</f>
        <v>34139294</v>
      </c>
      <c r="JK80" s="106"/>
      <c r="JL80" s="106"/>
      <c r="JM80" s="106"/>
      <c r="JN80" s="106"/>
      <c r="JO80" s="106"/>
      <c r="JP80" s="106"/>
      <c r="JQ80" s="106"/>
      <c r="JR80" s="106"/>
      <c r="JS80" s="106"/>
      <c r="JT80" s="106"/>
      <c r="JU80" s="106"/>
      <c r="JV80" s="106"/>
      <c r="JW80" s="106"/>
      <c r="JX80" s="106"/>
      <c r="JY80" s="106"/>
      <c r="JZ80" s="106"/>
      <c r="KA80" s="106"/>
      <c r="KB80" s="106"/>
      <c r="KC80" s="106">
        <f>データ!ET7</f>
        <v>35115689</v>
      </c>
      <c r="KD80" s="106"/>
      <c r="KE80" s="106"/>
      <c r="KF80" s="106"/>
      <c r="KG80" s="106"/>
      <c r="KH80" s="106"/>
      <c r="KI80" s="106"/>
      <c r="KJ80" s="106"/>
      <c r="KK80" s="106"/>
      <c r="KL80" s="106"/>
      <c r="KM80" s="106"/>
      <c r="KN80" s="106"/>
      <c r="KO80" s="106"/>
      <c r="KP80" s="106"/>
      <c r="KQ80" s="106"/>
      <c r="KR80" s="106"/>
      <c r="KS80" s="106"/>
      <c r="KT80" s="106"/>
      <c r="KU80" s="106"/>
      <c r="KV80" s="106">
        <f>データ!EU7</f>
        <v>35730958</v>
      </c>
      <c r="KW80" s="106"/>
      <c r="KX80" s="106"/>
      <c r="KY80" s="106"/>
      <c r="KZ80" s="106"/>
      <c r="LA80" s="106"/>
      <c r="LB80" s="106"/>
      <c r="LC80" s="106"/>
      <c r="LD80" s="106"/>
      <c r="LE80" s="106"/>
      <c r="LF80" s="106"/>
      <c r="LG80" s="106"/>
      <c r="LH80" s="106"/>
      <c r="LI80" s="106"/>
      <c r="LJ80" s="106"/>
      <c r="LK80" s="106"/>
      <c r="LL80" s="106"/>
      <c r="LM80" s="106"/>
      <c r="LN80" s="106"/>
      <c r="LO80" s="106">
        <f>データ!EV7</f>
        <v>37752628</v>
      </c>
      <c r="LP80" s="106"/>
      <c r="LQ80" s="106"/>
      <c r="LR80" s="106"/>
      <c r="LS80" s="106"/>
      <c r="LT80" s="106"/>
      <c r="LU80" s="106"/>
      <c r="LV80" s="106"/>
      <c r="LW80" s="106"/>
      <c r="LX80" s="106"/>
      <c r="LY80" s="106"/>
      <c r="LZ80" s="106"/>
      <c r="MA80" s="106"/>
      <c r="MB80" s="106"/>
      <c r="MC80" s="106"/>
      <c r="MD80" s="106"/>
      <c r="ME80" s="106"/>
      <c r="MF80" s="106"/>
      <c r="MG80" s="106"/>
      <c r="MH80" s="106">
        <f>データ!EW7</f>
        <v>39094598</v>
      </c>
      <c r="MI80" s="106"/>
      <c r="MJ80" s="106"/>
      <c r="MK80" s="106"/>
      <c r="ML80" s="106"/>
      <c r="MM80" s="106"/>
      <c r="MN80" s="106"/>
      <c r="MO80" s="106"/>
      <c r="MP80" s="106"/>
      <c r="MQ80" s="106"/>
      <c r="MR80" s="106"/>
      <c r="MS80" s="106"/>
      <c r="MT80" s="106"/>
      <c r="MU80" s="106"/>
      <c r="MV80" s="106"/>
      <c r="MW80" s="106"/>
      <c r="MX80" s="106"/>
      <c r="MY80" s="106"/>
      <c r="MZ80" s="106"/>
      <c r="NA80" s="14"/>
      <c r="NB80" s="14"/>
      <c r="NC80" s="14"/>
      <c r="ND80" s="14"/>
      <c r="NE80" s="14"/>
      <c r="NF80" s="14"/>
      <c r="NG80" s="28"/>
      <c r="NH80" s="4"/>
      <c r="NI80" s="2"/>
      <c r="NJ80" s="123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5"/>
    </row>
    <row r="81" spans="1:388" ht="13.5" customHeight="1">
      <c r="A81" s="2"/>
      <c r="B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28"/>
      <c r="NH81" s="4"/>
      <c r="NI81" s="2"/>
      <c r="NJ81" s="123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5"/>
    </row>
    <row r="82" spans="1:388" ht="13.5" customHeight="1">
      <c r="A82" s="2"/>
      <c r="B82" s="9"/>
      <c r="C82" s="15"/>
      <c r="D82" s="14"/>
      <c r="E82" s="14"/>
      <c r="F82" s="118" t="s">
        <v>74</v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5"/>
      <c r="DQ82" s="15"/>
      <c r="DR82" s="15"/>
      <c r="DS82" s="15"/>
      <c r="DT82" s="15"/>
      <c r="DU82" s="15"/>
      <c r="DV82" s="15"/>
      <c r="DW82" s="15"/>
      <c r="DX82" s="15"/>
      <c r="DY82" s="24"/>
      <c r="DZ82" s="119" t="s">
        <v>0</v>
      </c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18" t="s">
        <v>24</v>
      </c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5"/>
      <c r="NF82" s="15"/>
      <c r="NG82" s="15"/>
      <c r="NH82" s="4"/>
      <c r="NI82" s="2"/>
      <c r="NJ82" s="123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5"/>
    </row>
    <row r="83" spans="1:388" ht="13.5" customHeight="1">
      <c r="A83" s="2"/>
      <c r="B83" s="9"/>
      <c r="C83" s="15"/>
      <c r="D83" s="14"/>
      <c r="E83" s="14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5"/>
      <c r="DQ83" s="15"/>
      <c r="DR83" s="15"/>
      <c r="DS83" s="15"/>
      <c r="DT83" s="15"/>
      <c r="DU83" s="15"/>
      <c r="DV83" s="15"/>
      <c r="DW83" s="15"/>
      <c r="DX83" s="15"/>
      <c r="DY83" s="24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5"/>
      <c r="NF83" s="15"/>
      <c r="NG83" s="15"/>
      <c r="NH83" s="4"/>
      <c r="NI83" s="2"/>
      <c r="NJ83" s="123"/>
      <c r="NK83" s="124"/>
      <c r="NL83" s="124"/>
      <c r="NM83" s="124"/>
      <c r="NN83" s="124"/>
      <c r="NO83" s="124"/>
      <c r="NP83" s="124"/>
      <c r="NQ83" s="124"/>
      <c r="NR83" s="124"/>
      <c r="NS83" s="124"/>
      <c r="NT83" s="124"/>
      <c r="NU83" s="124"/>
      <c r="NV83" s="124"/>
      <c r="NW83" s="124"/>
      <c r="NX83" s="125"/>
    </row>
    <row r="84" spans="1:388" ht="13.5" customHeight="1">
      <c r="A84" s="2"/>
      <c r="B84" s="1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31"/>
      <c r="NI84" s="2"/>
      <c r="NJ84" s="126"/>
      <c r="NK84" s="127"/>
      <c r="NL84" s="127"/>
      <c r="NM84" s="127"/>
      <c r="NN84" s="127"/>
      <c r="NO84" s="127"/>
      <c r="NP84" s="127"/>
      <c r="NQ84" s="127"/>
      <c r="NR84" s="127"/>
      <c r="NS84" s="127"/>
      <c r="NT84" s="127"/>
      <c r="NU84" s="127"/>
      <c r="NV84" s="127"/>
      <c r="NW84" s="127"/>
      <c r="NX84" s="128"/>
    </row>
    <row r="85" spans="1:388">
      <c r="B85" t="s">
        <v>15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1" t="s">
        <v>30</v>
      </c>
      <c r="C89" s="11" t="s">
        <v>52</v>
      </c>
      <c r="D89" s="11" t="s">
        <v>7</v>
      </c>
      <c r="E89" s="11" t="s">
        <v>9</v>
      </c>
      <c r="F89" s="11" t="s">
        <v>44</v>
      </c>
      <c r="G89" s="11" t="s">
        <v>72</v>
      </c>
      <c r="H89" s="11" t="s">
        <v>47</v>
      </c>
      <c r="I89" s="11" t="s">
        <v>58</v>
      </c>
      <c r="J89" s="11" t="s">
        <v>30</v>
      </c>
      <c r="K89" s="11" t="s">
        <v>52</v>
      </c>
      <c r="L89" s="11" t="s">
        <v>7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1" t="str">
        <f>データ!AR6</f>
        <v>【98.5】</v>
      </c>
      <c r="C90" s="11" t="str">
        <f>データ!BC6</f>
        <v>【89.7】</v>
      </c>
      <c r="D90" s="11" t="str">
        <f>データ!BN6</f>
        <v>【64.7】</v>
      </c>
      <c r="E90" s="11" t="str">
        <f>データ!BY6</f>
        <v>【74.8】</v>
      </c>
      <c r="F90" s="11" t="str">
        <f>データ!CJ6</f>
        <v>【50,718】</v>
      </c>
      <c r="G90" s="11" t="str">
        <f>データ!CU6</f>
        <v>【14,202】</v>
      </c>
      <c r="H90" s="11" t="str">
        <f>データ!DF6</f>
        <v>【55.0】</v>
      </c>
      <c r="I90" s="11" t="str">
        <f>データ!DQ6</f>
        <v>【24.3】</v>
      </c>
      <c r="J90" s="11" t="str">
        <f>データ!EB6</f>
        <v>【51.6】</v>
      </c>
      <c r="K90" s="11" t="str">
        <f>データ!EM6</f>
        <v>【67.6】</v>
      </c>
      <c r="L90" s="11" t="str">
        <f>データ!EX6</f>
        <v>【45,442,498】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V4SZEmZRtqkiXuQEmq+xN0CAXXFGFnOzUdWvWvQ5NGd+qj57wCt6rcZkRkCJkO7zyYcbuKkc4+FRqz+iDsDayQ==" saltValue="w8nfXBViynFAqAxxDkExrw==" spinCount="100000" sheet="1" objects="1" scenarios="1" formatCells="0" formatColumns="0" formatRows="0"/>
  <mergeCells count="262">
    <mergeCell ref="NJ47:NX48"/>
    <mergeCell ref="E58:CO59"/>
    <mergeCell ref="CS58:GC59"/>
    <mergeCell ref="GG58:JQ59"/>
    <mergeCell ref="JU58:ND59"/>
    <mergeCell ref="F62:ND63"/>
    <mergeCell ref="NJ66:NX67"/>
    <mergeCell ref="F82:DO83"/>
    <mergeCell ref="DZ82:II83"/>
    <mergeCell ref="IU82:ND83"/>
    <mergeCell ref="NJ49:NX65"/>
    <mergeCell ref="NJ68:NX84"/>
    <mergeCell ref="B2:NX4"/>
    <mergeCell ref="NJ14:NX15"/>
    <mergeCell ref="F16:ND17"/>
    <mergeCell ref="NJ26:NX27"/>
    <mergeCell ref="NJ28:NX29"/>
    <mergeCell ref="E36:CO37"/>
    <mergeCell ref="CS36:GC37"/>
    <mergeCell ref="GG36:JQ37"/>
    <mergeCell ref="JU36:ND37"/>
    <mergeCell ref="NJ16:NX25"/>
    <mergeCell ref="NJ30:NX46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3"/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75</v>
      </c>
      <c r="AH1" s="61">
        <v>1</v>
      </c>
      <c r="AI1" s="61">
        <v>1</v>
      </c>
      <c r="AJ1" s="61">
        <v>1</v>
      </c>
      <c r="AK1" s="61">
        <v>1</v>
      </c>
      <c r="AL1" s="61">
        <v>1</v>
      </c>
      <c r="AM1" s="61">
        <v>1</v>
      </c>
      <c r="AN1" s="61">
        <v>1</v>
      </c>
      <c r="AO1" s="61">
        <v>1</v>
      </c>
      <c r="AP1" s="61">
        <v>1</v>
      </c>
      <c r="AQ1" s="61">
        <v>1</v>
      </c>
      <c r="AR1" s="61"/>
      <c r="AS1" s="61">
        <v>1</v>
      </c>
      <c r="AT1" s="61">
        <v>1</v>
      </c>
      <c r="AU1" s="61">
        <v>1</v>
      </c>
      <c r="AV1" s="61">
        <v>1</v>
      </c>
      <c r="AW1" s="61">
        <v>1</v>
      </c>
      <c r="AX1" s="61">
        <v>1</v>
      </c>
      <c r="AY1" s="61">
        <v>1</v>
      </c>
      <c r="AZ1" s="61">
        <v>1</v>
      </c>
      <c r="BA1" s="61">
        <v>1</v>
      </c>
      <c r="BB1" s="61">
        <v>1</v>
      </c>
      <c r="BC1" s="61"/>
      <c r="BD1" s="61">
        <v>1</v>
      </c>
      <c r="BE1" s="61">
        <v>1</v>
      </c>
      <c r="BF1" s="61">
        <v>1</v>
      </c>
      <c r="BG1" s="61">
        <v>1</v>
      </c>
      <c r="BH1" s="61">
        <v>1</v>
      </c>
      <c r="BI1" s="61">
        <v>1</v>
      </c>
      <c r="BJ1" s="61">
        <v>1</v>
      </c>
      <c r="BK1" s="61">
        <v>1</v>
      </c>
      <c r="BL1" s="61">
        <v>1</v>
      </c>
      <c r="BM1" s="61">
        <v>1</v>
      </c>
      <c r="BN1" s="61"/>
      <c r="BO1" s="61">
        <v>1</v>
      </c>
      <c r="BP1" s="61">
        <v>1</v>
      </c>
      <c r="BQ1" s="61">
        <v>1</v>
      </c>
      <c r="BR1" s="61">
        <v>1</v>
      </c>
      <c r="BS1" s="61">
        <v>1</v>
      </c>
      <c r="BT1" s="61">
        <v>1</v>
      </c>
      <c r="BU1" s="61">
        <v>1</v>
      </c>
      <c r="BV1" s="61">
        <v>1</v>
      </c>
      <c r="BW1" s="61">
        <v>1</v>
      </c>
      <c r="BX1" s="61">
        <v>1</v>
      </c>
      <c r="BY1" s="61"/>
      <c r="BZ1" s="61">
        <v>1</v>
      </c>
      <c r="CA1" s="61">
        <v>1</v>
      </c>
      <c r="CB1" s="61">
        <v>1</v>
      </c>
      <c r="CC1" s="61">
        <v>1</v>
      </c>
      <c r="CD1" s="61">
        <v>1</v>
      </c>
      <c r="CE1" s="61">
        <v>1</v>
      </c>
      <c r="CF1" s="61">
        <v>1</v>
      </c>
      <c r="CG1" s="61">
        <v>1</v>
      </c>
      <c r="CH1" s="61">
        <v>1</v>
      </c>
      <c r="CI1" s="61">
        <v>1</v>
      </c>
      <c r="CJ1" s="61"/>
      <c r="CK1" s="61">
        <v>1</v>
      </c>
      <c r="CL1" s="61">
        <v>1</v>
      </c>
      <c r="CM1" s="61">
        <v>1</v>
      </c>
      <c r="CN1" s="61">
        <v>1</v>
      </c>
      <c r="CO1" s="61">
        <v>1</v>
      </c>
      <c r="CP1" s="61">
        <v>1</v>
      </c>
      <c r="CQ1" s="61">
        <v>1</v>
      </c>
      <c r="CR1" s="61">
        <v>1</v>
      </c>
      <c r="CS1" s="61">
        <v>1</v>
      </c>
      <c r="CT1" s="61">
        <v>1</v>
      </c>
      <c r="CU1" s="61"/>
      <c r="CV1" s="61">
        <v>1</v>
      </c>
      <c r="CW1" s="61">
        <v>1</v>
      </c>
      <c r="CX1" s="61">
        <v>1</v>
      </c>
      <c r="CY1" s="61">
        <v>1</v>
      </c>
      <c r="CZ1" s="61">
        <v>1</v>
      </c>
      <c r="DA1" s="61">
        <v>1</v>
      </c>
      <c r="DB1" s="61">
        <v>1</v>
      </c>
      <c r="DC1" s="61">
        <v>1</v>
      </c>
      <c r="DD1" s="61">
        <v>1</v>
      </c>
      <c r="DE1" s="61">
        <v>1</v>
      </c>
      <c r="DF1" s="61"/>
      <c r="DG1" s="61">
        <v>1</v>
      </c>
      <c r="DH1" s="61">
        <v>1</v>
      </c>
      <c r="DI1" s="61">
        <v>1</v>
      </c>
      <c r="DJ1" s="61">
        <v>1</v>
      </c>
      <c r="DK1" s="61">
        <v>1</v>
      </c>
      <c r="DL1" s="61">
        <v>1</v>
      </c>
      <c r="DM1" s="61">
        <v>1</v>
      </c>
      <c r="DN1" s="61">
        <v>1</v>
      </c>
      <c r="DO1" s="61">
        <v>1</v>
      </c>
      <c r="DP1" s="61">
        <v>1</v>
      </c>
      <c r="DQ1" s="61"/>
      <c r="DR1" s="61">
        <v>1</v>
      </c>
      <c r="DS1" s="61">
        <v>1</v>
      </c>
      <c r="DT1" s="61">
        <v>1</v>
      </c>
      <c r="DU1" s="61">
        <v>1</v>
      </c>
      <c r="DV1" s="61">
        <v>1</v>
      </c>
      <c r="DW1" s="61">
        <v>1</v>
      </c>
      <c r="DX1" s="61">
        <v>1</v>
      </c>
      <c r="DY1" s="61">
        <v>1</v>
      </c>
      <c r="DZ1" s="61">
        <v>1</v>
      </c>
      <c r="EA1" s="61">
        <v>1</v>
      </c>
      <c r="EB1" s="61"/>
      <c r="EC1" s="61">
        <v>1</v>
      </c>
      <c r="ED1" s="61">
        <v>1</v>
      </c>
      <c r="EE1" s="61">
        <v>1</v>
      </c>
      <c r="EF1" s="61">
        <v>1</v>
      </c>
      <c r="EG1" s="61">
        <v>1</v>
      </c>
      <c r="EH1" s="61">
        <v>1</v>
      </c>
      <c r="EI1" s="61">
        <v>1</v>
      </c>
      <c r="EJ1" s="61">
        <v>1</v>
      </c>
      <c r="EK1" s="61">
        <v>1</v>
      </c>
      <c r="EL1" s="61">
        <v>1</v>
      </c>
      <c r="EM1" s="61"/>
      <c r="EN1" s="61">
        <v>1</v>
      </c>
      <c r="EO1" s="61">
        <v>1</v>
      </c>
      <c r="EP1" s="61">
        <v>1</v>
      </c>
      <c r="EQ1" s="61">
        <v>1</v>
      </c>
      <c r="ER1" s="61">
        <v>1</v>
      </c>
      <c r="ES1" s="61">
        <v>1</v>
      </c>
      <c r="ET1" s="61">
        <v>1</v>
      </c>
      <c r="EU1" s="61">
        <v>1</v>
      </c>
      <c r="EV1" s="61">
        <v>1</v>
      </c>
      <c r="EW1" s="61">
        <v>1</v>
      </c>
      <c r="EX1" s="61"/>
    </row>
    <row r="2" spans="1:154">
      <c r="A2" s="43" t="s">
        <v>45</v>
      </c>
      <c r="B2" s="43">
        <f t="shared" ref="B2:EX2" si="0">COLUMN()-1</f>
        <v>1</v>
      </c>
      <c r="C2" s="43">
        <f t="shared" si="0"/>
        <v>2</v>
      </c>
      <c r="D2" s="43">
        <f t="shared" si="0"/>
        <v>3</v>
      </c>
      <c r="E2" s="43">
        <f t="shared" si="0"/>
        <v>4</v>
      </c>
      <c r="F2" s="43">
        <f t="shared" si="0"/>
        <v>5</v>
      </c>
      <c r="G2" s="43">
        <f t="shared" si="0"/>
        <v>6</v>
      </c>
      <c r="H2" s="43">
        <f t="shared" si="0"/>
        <v>7</v>
      </c>
      <c r="I2" s="43">
        <f t="shared" si="0"/>
        <v>8</v>
      </c>
      <c r="J2" s="43">
        <f t="shared" si="0"/>
        <v>9</v>
      </c>
      <c r="K2" s="43">
        <f t="shared" si="0"/>
        <v>10</v>
      </c>
      <c r="L2" s="43">
        <f t="shared" si="0"/>
        <v>11</v>
      </c>
      <c r="M2" s="43">
        <f t="shared" si="0"/>
        <v>12</v>
      </c>
      <c r="N2" s="43">
        <f t="shared" si="0"/>
        <v>13</v>
      </c>
      <c r="O2" s="43">
        <f t="shared" si="0"/>
        <v>14</v>
      </c>
      <c r="P2" s="43">
        <f t="shared" si="0"/>
        <v>15</v>
      </c>
      <c r="Q2" s="43">
        <f t="shared" si="0"/>
        <v>16</v>
      </c>
      <c r="R2" s="43">
        <f t="shared" si="0"/>
        <v>17</v>
      </c>
      <c r="S2" s="43">
        <f t="shared" si="0"/>
        <v>18</v>
      </c>
      <c r="T2" s="43">
        <f t="shared" si="0"/>
        <v>19</v>
      </c>
      <c r="U2" s="43">
        <f t="shared" si="0"/>
        <v>20</v>
      </c>
      <c r="V2" s="43">
        <f t="shared" si="0"/>
        <v>21</v>
      </c>
      <c r="W2" s="43">
        <f t="shared" si="0"/>
        <v>22</v>
      </c>
      <c r="X2" s="43">
        <f t="shared" si="0"/>
        <v>23</v>
      </c>
      <c r="Y2" s="43">
        <f t="shared" si="0"/>
        <v>24</v>
      </c>
      <c r="Z2" s="43">
        <f t="shared" si="0"/>
        <v>25</v>
      </c>
      <c r="AA2" s="43">
        <f t="shared" si="0"/>
        <v>26</v>
      </c>
      <c r="AB2" s="43">
        <f t="shared" si="0"/>
        <v>27</v>
      </c>
      <c r="AC2" s="43">
        <f t="shared" si="0"/>
        <v>28</v>
      </c>
      <c r="AD2" s="43">
        <f t="shared" si="0"/>
        <v>29</v>
      </c>
      <c r="AE2" s="43">
        <f t="shared" si="0"/>
        <v>30</v>
      </c>
      <c r="AF2" s="43">
        <f t="shared" si="0"/>
        <v>31</v>
      </c>
      <c r="AG2" s="43">
        <f t="shared" si="0"/>
        <v>32</v>
      </c>
      <c r="AH2" s="43">
        <f t="shared" si="0"/>
        <v>33</v>
      </c>
      <c r="AI2" s="43">
        <f t="shared" si="0"/>
        <v>34</v>
      </c>
      <c r="AJ2" s="43">
        <f t="shared" si="0"/>
        <v>35</v>
      </c>
      <c r="AK2" s="43">
        <f t="shared" si="0"/>
        <v>36</v>
      </c>
      <c r="AL2" s="43">
        <f t="shared" si="0"/>
        <v>37</v>
      </c>
      <c r="AM2" s="43">
        <f t="shared" si="0"/>
        <v>38</v>
      </c>
      <c r="AN2" s="43">
        <f t="shared" si="0"/>
        <v>39</v>
      </c>
      <c r="AO2" s="43">
        <f t="shared" si="0"/>
        <v>40</v>
      </c>
      <c r="AP2" s="43">
        <f t="shared" si="0"/>
        <v>41</v>
      </c>
      <c r="AQ2" s="43">
        <f t="shared" si="0"/>
        <v>42</v>
      </c>
      <c r="AR2" s="43">
        <f t="shared" si="0"/>
        <v>43</v>
      </c>
      <c r="AS2" s="43">
        <f t="shared" si="0"/>
        <v>44</v>
      </c>
      <c r="AT2" s="43">
        <f t="shared" si="0"/>
        <v>45</v>
      </c>
      <c r="AU2" s="43">
        <f t="shared" si="0"/>
        <v>46</v>
      </c>
      <c r="AV2" s="43">
        <f t="shared" si="0"/>
        <v>47</v>
      </c>
      <c r="AW2" s="43">
        <f t="shared" si="0"/>
        <v>48</v>
      </c>
      <c r="AX2" s="43">
        <f t="shared" si="0"/>
        <v>49</v>
      </c>
      <c r="AY2" s="43">
        <f t="shared" si="0"/>
        <v>50</v>
      </c>
      <c r="AZ2" s="43">
        <f t="shared" si="0"/>
        <v>51</v>
      </c>
      <c r="BA2" s="43">
        <f t="shared" si="0"/>
        <v>52</v>
      </c>
      <c r="BB2" s="43">
        <f t="shared" si="0"/>
        <v>53</v>
      </c>
      <c r="BC2" s="43">
        <f t="shared" si="0"/>
        <v>54</v>
      </c>
      <c r="BD2" s="43">
        <f t="shared" si="0"/>
        <v>55</v>
      </c>
      <c r="BE2" s="43">
        <f t="shared" si="0"/>
        <v>56</v>
      </c>
      <c r="BF2" s="43">
        <f t="shared" si="0"/>
        <v>57</v>
      </c>
      <c r="BG2" s="43">
        <f t="shared" si="0"/>
        <v>58</v>
      </c>
      <c r="BH2" s="43">
        <f t="shared" si="0"/>
        <v>59</v>
      </c>
      <c r="BI2" s="43">
        <f t="shared" si="0"/>
        <v>60</v>
      </c>
      <c r="BJ2" s="43">
        <f t="shared" si="0"/>
        <v>61</v>
      </c>
      <c r="BK2" s="43">
        <f t="shared" si="0"/>
        <v>62</v>
      </c>
      <c r="BL2" s="43">
        <f t="shared" si="0"/>
        <v>63</v>
      </c>
      <c r="BM2" s="43">
        <f t="shared" si="0"/>
        <v>64</v>
      </c>
      <c r="BN2" s="43">
        <f t="shared" si="0"/>
        <v>65</v>
      </c>
      <c r="BO2" s="43">
        <f t="shared" si="0"/>
        <v>66</v>
      </c>
      <c r="BP2" s="43">
        <f t="shared" si="0"/>
        <v>67</v>
      </c>
      <c r="BQ2" s="43">
        <f t="shared" si="0"/>
        <v>68</v>
      </c>
      <c r="BR2" s="43">
        <f t="shared" si="0"/>
        <v>69</v>
      </c>
      <c r="BS2" s="43">
        <f t="shared" si="0"/>
        <v>70</v>
      </c>
      <c r="BT2" s="43">
        <f t="shared" si="0"/>
        <v>71</v>
      </c>
      <c r="BU2" s="43">
        <f t="shared" si="0"/>
        <v>72</v>
      </c>
      <c r="BV2" s="43">
        <f t="shared" si="0"/>
        <v>73</v>
      </c>
      <c r="BW2" s="43">
        <f t="shared" si="0"/>
        <v>74</v>
      </c>
      <c r="BX2" s="43">
        <f t="shared" si="0"/>
        <v>75</v>
      </c>
      <c r="BY2" s="43">
        <f t="shared" si="0"/>
        <v>76</v>
      </c>
      <c r="BZ2" s="43">
        <f t="shared" si="0"/>
        <v>77</v>
      </c>
      <c r="CA2" s="43">
        <f t="shared" si="0"/>
        <v>78</v>
      </c>
      <c r="CB2" s="43">
        <f t="shared" si="0"/>
        <v>79</v>
      </c>
      <c r="CC2" s="43">
        <f t="shared" si="0"/>
        <v>80</v>
      </c>
      <c r="CD2" s="43">
        <f t="shared" si="0"/>
        <v>81</v>
      </c>
      <c r="CE2" s="43">
        <f t="shared" si="0"/>
        <v>82</v>
      </c>
      <c r="CF2" s="43">
        <f t="shared" si="0"/>
        <v>83</v>
      </c>
      <c r="CG2" s="43">
        <f t="shared" si="0"/>
        <v>84</v>
      </c>
      <c r="CH2" s="43">
        <f t="shared" si="0"/>
        <v>85</v>
      </c>
      <c r="CI2" s="43">
        <f t="shared" si="0"/>
        <v>86</v>
      </c>
      <c r="CJ2" s="43">
        <f t="shared" si="0"/>
        <v>87</v>
      </c>
      <c r="CK2" s="43">
        <f t="shared" si="0"/>
        <v>88</v>
      </c>
      <c r="CL2" s="43">
        <f t="shared" si="0"/>
        <v>89</v>
      </c>
      <c r="CM2" s="43">
        <f t="shared" si="0"/>
        <v>90</v>
      </c>
      <c r="CN2" s="43">
        <f t="shared" si="0"/>
        <v>91</v>
      </c>
      <c r="CO2" s="43">
        <f t="shared" si="0"/>
        <v>92</v>
      </c>
      <c r="CP2" s="43">
        <f t="shared" si="0"/>
        <v>93</v>
      </c>
      <c r="CQ2" s="43">
        <f t="shared" si="0"/>
        <v>94</v>
      </c>
      <c r="CR2" s="43">
        <f t="shared" si="0"/>
        <v>95</v>
      </c>
      <c r="CS2" s="43">
        <f t="shared" si="0"/>
        <v>96</v>
      </c>
      <c r="CT2" s="43">
        <f t="shared" si="0"/>
        <v>97</v>
      </c>
      <c r="CU2" s="43">
        <f t="shared" si="0"/>
        <v>98</v>
      </c>
      <c r="CV2" s="43">
        <f t="shared" si="0"/>
        <v>99</v>
      </c>
      <c r="CW2" s="43">
        <f t="shared" si="0"/>
        <v>100</v>
      </c>
      <c r="CX2" s="43">
        <f t="shared" si="0"/>
        <v>101</v>
      </c>
      <c r="CY2" s="43">
        <f t="shared" si="0"/>
        <v>102</v>
      </c>
      <c r="CZ2" s="43">
        <f t="shared" si="0"/>
        <v>103</v>
      </c>
      <c r="DA2" s="43">
        <f t="shared" si="0"/>
        <v>104</v>
      </c>
      <c r="DB2" s="43">
        <f t="shared" si="0"/>
        <v>105</v>
      </c>
      <c r="DC2" s="43">
        <f t="shared" si="0"/>
        <v>106</v>
      </c>
      <c r="DD2" s="43">
        <f t="shared" si="0"/>
        <v>107</v>
      </c>
      <c r="DE2" s="43">
        <f t="shared" si="0"/>
        <v>108</v>
      </c>
      <c r="DF2" s="43">
        <f t="shared" si="0"/>
        <v>109</v>
      </c>
      <c r="DG2" s="43">
        <f t="shared" si="0"/>
        <v>110</v>
      </c>
      <c r="DH2" s="43">
        <f t="shared" si="0"/>
        <v>111</v>
      </c>
      <c r="DI2" s="43">
        <f t="shared" si="0"/>
        <v>112</v>
      </c>
      <c r="DJ2" s="43">
        <f t="shared" si="0"/>
        <v>113</v>
      </c>
      <c r="DK2" s="43">
        <f t="shared" si="0"/>
        <v>114</v>
      </c>
      <c r="DL2" s="43">
        <f t="shared" si="0"/>
        <v>115</v>
      </c>
      <c r="DM2" s="43">
        <f t="shared" si="0"/>
        <v>116</v>
      </c>
      <c r="DN2" s="43">
        <f t="shared" si="0"/>
        <v>117</v>
      </c>
      <c r="DO2" s="43">
        <f t="shared" si="0"/>
        <v>118</v>
      </c>
      <c r="DP2" s="43">
        <f t="shared" si="0"/>
        <v>119</v>
      </c>
      <c r="DQ2" s="43">
        <f t="shared" si="0"/>
        <v>120</v>
      </c>
      <c r="DR2" s="43">
        <f t="shared" si="0"/>
        <v>121</v>
      </c>
      <c r="DS2" s="43">
        <f t="shared" si="0"/>
        <v>122</v>
      </c>
      <c r="DT2" s="43">
        <f t="shared" si="0"/>
        <v>123</v>
      </c>
      <c r="DU2" s="43">
        <f t="shared" si="0"/>
        <v>124</v>
      </c>
      <c r="DV2" s="43">
        <f t="shared" si="0"/>
        <v>125</v>
      </c>
      <c r="DW2" s="43">
        <f t="shared" si="0"/>
        <v>126</v>
      </c>
      <c r="DX2" s="43">
        <f t="shared" si="0"/>
        <v>127</v>
      </c>
      <c r="DY2" s="43">
        <f t="shared" si="0"/>
        <v>128</v>
      </c>
      <c r="DZ2" s="43">
        <f t="shared" si="0"/>
        <v>129</v>
      </c>
      <c r="EA2" s="43">
        <f t="shared" si="0"/>
        <v>130</v>
      </c>
      <c r="EB2" s="43">
        <f t="shared" si="0"/>
        <v>131</v>
      </c>
      <c r="EC2" s="43">
        <f t="shared" si="0"/>
        <v>132</v>
      </c>
      <c r="ED2" s="43">
        <f t="shared" si="0"/>
        <v>133</v>
      </c>
      <c r="EE2" s="43">
        <f t="shared" si="0"/>
        <v>134</v>
      </c>
      <c r="EF2" s="43">
        <f t="shared" si="0"/>
        <v>135</v>
      </c>
      <c r="EG2" s="43">
        <f t="shared" si="0"/>
        <v>136</v>
      </c>
      <c r="EH2" s="43">
        <f t="shared" si="0"/>
        <v>137</v>
      </c>
      <c r="EI2" s="43">
        <f t="shared" si="0"/>
        <v>138</v>
      </c>
      <c r="EJ2" s="43">
        <f t="shared" si="0"/>
        <v>139</v>
      </c>
      <c r="EK2" s="43">
        <f t="shared" si="0"/>
        <v>140</v>
      </c>
      <c r="EL2" s="43">
        <f t="shared" si="0"/>
        <v>141</v>
      </c>
      <c r="EM2" s="43">
        <f t="shared" si="0"/>
        <v>142</v>
      </c>
      <c r="EN2" s="43">
        <f t="shared" si="0"/>
        <v>143</v>
      </c>
      <c r="EO2" s="43">
        <f t="shared" si="0"/>
        <v>144</v>
      </c>
      <c r="EP2" s="43">
        <f t="shared" si="0"/>
        <v>145</v>
      </c>
      <c r="EQ2" s="43">
        <f t="shared" si="0"/>
        <v>146</v>
      </c>
      <c r="ER2" s="43">
        <f t="shared" si="0"/>
        <v>147</v>
      </c>
      <c r="ES2" s="43">
        <f t="shared" si="0"/>
        <v>148</v>
      </c>
      <c r="ET2" s="43">
        <f t="shared" si="0"/>
        <v>149</v>
      </c>
      <c r="EU2" s="43">
        <f t="shared" si="0"/>
        <v>150</v>
      </c>
      <c r="EV2" s="43">
        <f t="shared" si="0"/>
        <v>151</v>
      </c>
      <c r="EW2" s="43">
        <f t="shared" si="0"/>
        <v>152</v>
      </c>
      <c r="EX2" s="43">
        <f t="shared" si="0"/>
        <v>153</v>
      </c>
    </row>
    <row r="3" spans="1:154" ht="13.15" customHeight="1">
      <c r="A3" s="43" t="s">
        <v>22</v>
      </c>
      <c r="B3" s="45" t="s">
        <v>76</v>
      </c>
      <c r="C3" s="45" t="s">
        <v>78</v>
      </c>
      <c r="D3" s="45" t="s">
        <v>77</v>
      </c>
      <c r="E3" s="45" t="s">
        <v>79</v>
      </c>
      <c r="F3" s="45" t="s">
        <v>80</v>
      </c>
      <c r="G3" s="45" t="s">
        <v>81</v>
      </c>
      <c r="H3" s="51" t="s">
        <v>82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62" t="s">
        <v>83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71"/>
      <c r="DR3" s="62" t="s">
        <v>73</v>
      </c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72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73"/>
    </row>
    <row r="4" spans="1:154" ht="13.5" customHeight="1">
      <c r="A4" s="43" t="s">
        <v>84</v>
      </c>
      <c r="B4" s="46"/>
      <c r="C4" s="46"/>
      <c r="D4" s="46"/>
      <c r="E4" s="46"/>
      <c r="F4" s="46"/>
      <c r="G4" s="46"/>
      <c r="H4" s="52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129" t="s">
        <v>85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1"/>
      <c r="AS4" s="132" t="s">
        <v>86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2" t="s">
        <v>87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29" t="s">
        <v>89</v>
      </c>
      <c r="BP4" s="130"/>
      <c r="BQ4" s="130"/>
      <c r="BR4" s="130"/>
      <c r="BS4" s="130"/>
      <c r="BT4" s="130"/>
      <c r="BU4" s="130"/>
      <c r="BV4" s="130"/>
      <c r="BW4" s="130"/>
      <c r="BX4" s="130"/>
      <c r="BY4" s="131"/>
      <c r="BZ4" s="133" t="s">
        <v>27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2" t="s">
        <v>90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91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29" t="s">
        <v>92</v>
      </c>
      <c r="DS4" s="130"/>
      <c r="DT4" s="130"/>
      <c r="DU4" s="130"/>
      <c r="DV4" s="130"/>
      <c r="DW4" s="130"/>
      <c r="DX4" s="130"/>
      <c r="DY4" s="130"/>
      <c r="DZ4" s="130"/>
      <c r="EA4" s="130"/>
      <c r="EB4" s="131"/>
      <c r="EC4" s="133" t="s">
        <v>93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94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3" t="s">
        <v>95</v>
      </c>
      <c r="B5" s="47"/>
      <c r="C5" s="47"/>
      <c r="D5" s="47"/>
      <c r="E5" s="47"/>
      <c r="F5" s="47"/>
      <c r="G5" s="47"/>
      <c r="H5" s="53" t="s">
        <v>96</v>
      </c>
      <c r="I5" s="53" t="s">
        <v>97</v>
      </c>
      <c r="J5" s="53" t="s">
        <v>98</v>
      </c>
      <c r="K5" s="53" t="s">
        <v>5</v>
      </c>
      <c r="L5" s="53" t="s">
        <v>11</v>
      </c>
      <c r="M5" s="53" t="s">
        <v>19</v>
      </c>
      <c r="N5" s="53" t="s">
        <v>99</v>
      </c>
      <c r="O5" s="53" t="s">
        <v>10</v>
      </c>
      <c r="P5" s="53" t="s">
        <v>65</v>
      </c>
      <c r="Q5" s="53" t="s">
        <v>100</v>
      </c>
      <c r="R5" s="53" t="s">
        <v>101</v>
      </c>
      <c r="S5" s="53" t="s">
        <v>102</v>
      </c>
      <c r="T5" s="53" t="s">
        <v>103</v>
      </c>
      <c r="U5" s="53" t="s">
        <v>104</v>
      </c>
      <c r="V5" s="53" t="s">
        <v>105</v>
      </c>
      <c r="W5" s="53" t="s">
        <v>106</v>
      </c>
      <c r="X5" s="53" t="s">
        <v>107</v>
      </c>
      <c r="Y5" s="53" t="s">
        <v>109</v>
      </c>
      <c r="Z5" s="53" t="s">
        <v>110</v>
      </c>
      <c r="AA5" s="53" t="s">
        <v>111</v>
      </c>
      <c r="AB5" s="53" t="s">
        <v>54</v>
      </c>
      <c r="AC5" s="53" t="s">
        <v>112</v>
      </c>
      <c r="AD5" s="53" t="s">
        <v>113</v>
      </c>
      <c r="AE5" s="53" t="s">
        <v>114</v>
      </c>
      <c r="AF5" s="53" t="s">
        <v>116</v>
      </c>
      <c r="AG5" s="53" t="s">
        <v>117</v>
      </c>
      <c r="AH5" s="53" t="s">
        <v>118</v>
      </c>
      <c r="AI5" s="53" t="s">
        <v>119</v>
      </c>
      <c r="AJ5" s="53" t="s">
        <v>120</v>
      </c>
      <c r="AK5" s="53" t="s">
        <v>48</v>
      </c>
      <c r="AL5" s="53" t="s">
        <v>18</v>
      </c>
      <c r="AM5" s="53" t="s">
        <v>121</v>
      </c>
      <c r="AN5" s="53" t="s">
        <v>88</v>
      </c>
      <c r="AO5" s="53" t="s">
        <v>122</v>
      </c>
      <c r="AP5" s="53" t="s">
        <v>124</v>
      </c>
      <c r="AQ5" s="53" t="s">
        <v>26</v>
      </c>
      <c r="AR5" s="53" t="s">
        <v>125</v>
      </c>
      <c r="AS5" s="53" t="s">
        <v>118</v>
      </c>
      <c r="AT5" s="53" t="s">
        <v>119</v>
      </c>
      <c r="AU5" s="53" t="s">
        <v>120</v>
      </c>
      <c r="AV5" s="53" t="s">
        <v>48</v>
      </c>
      <c r="AW5" s="53" t="s">
        <v>18</v>
      </c>
      <c r="AX5" s="53" t="s">
        <v>121</v>
      </c>
      <c r="AY5" s="53" t="s">
        <v>88</v>
      </c>
      <c r="AZ5" s="53" t="s">
        <v>122</v>
      </c>
      <c r="BA5" s="53" t="s">
        <v>124</v>
      </c>
      <c r="BB5" s="53" t="s">
        <v>26</v>
      </c>
      <c r="BC5" s="53" t="s">
        <v>125</v>
      </c>
      <c r="BD5" s="53" t="s">
        <v>118</v>
      </c>
      <c r="BE5" s="53" t="s">
        <v>119</v>
      </c>
      <c r="BF5" s="53" t="s">
        <v>120</v>
      </c>
      <c r="BG5" s="53" t="s">
        <v>48</v>
      </c>
      <c r="BH5" s="53" t="s">
        <v>18</v>
      </c>
      <c r="BI5" s="53" t="s">
        <v>121</v>
      </c>
      <c r="BJ5" s="53" t="s">
        <v>88</v>
      </c>
      <c r="BK5" s="53" t="s">
        <v>122</v>
      </c>
      <c r="BL5" s="53" t="s">
        <v>124</v>
      </c>
      <c r="BM5" s="53" t="s">
        <v>26</v>
      </c>
      <c r="BN5" s="53" t="s">
        <v>125</v>
      </c>
      <c r="BO5" s="53" t="s">
        <v>118</v>
      </c>
      <c r="BP5" s="53" t="s">
        <v>119</v>
      </c>
      <c r="BQ5" s="53" t="s">
        <v>120</v>
      </c>
      <c r="BR5" s="53" t="s">
        <v>48</v>
      </c>
      <c r="BS5" s="53" t="s">
        <v>18</v>
      </c>
      <c r="BT5" s="53" t="s">
        <v>121</v>
      </c>
      <c r="BU5" s="53" t="s">
        <v>88</v>
      </c>
      <c r="BV5" s="53" t="s">
        <v>122</v>
      </c>
      <c r="BW5" s="53" t="s">
        <v>124</v>
      </c>
      <c r="BX5" s="53" t="s">
        <v>26</v>
      </c>
      <c r="BY5" s="53" t="s">
        <v>125</v>
      </c>
      <c r="BZ5" s="53" t="s">
        <v>118</v>
      </c>
      <c r="CA5" s="53" t="s">
        <v>119</v>
      </c>
      <c r="CB5" s="53" t="s">
        <v>120</v>
      </c>
      <c r="CC5" s="53" t="s">
        <v>48</v>
      </c>
      <c r="CD5" s="53" t="s">
        <v>18</v>
      </c>
      <c r="CE5" s="53" t="s">
        <v>121</v>
      </c>
      <c r="CF5" s="53" t="s">
        <v>88</v>
      </c>
      <c r="CG5" s="53" t="s">
        <v>122</v>
      </c>
      <c r="CH5" s="53" t="s">
        <v>124</v>
      </c>
      <c r="CI5" s="53" t="s">
        <v>26</v>
      </c>
      <c r="CJ5" s="53" t="s">
        <v>125</v>
      </c>
      <c r="CK5" s="53" t="s">
        <v>118</v>
      </c>
      <c r="CL5" s="53" t="s">
        <v>119</v>
      </c>
      <c r="CM5" s="53" t="s">
        <v>120</v>
      </c>
      <c r="CN5" s="53" t="s">
        <v>48</v>
      </c>
      <c r="CO5" s="53" t="s">
        <v>18</v>
      </c>
      <c r="CP5" s="53" t="s">
        <v>121</v>
      </c>
      <c r="CQ5" s="53" t="s">
        <v>88</v>
      </c>
      <c r="CR5" s="53" t="s">
        <v>122</v>
      </c>
      <c r="CS5" s="53" t="s">
        <v>124</v>
      </c>
      <c r="CT5" s="53" t="s">
        <v>26</v>
      </c>
      <c r="CU5" s="53" t="s">
        <v>125</v>
      </c>
      <c r="CV5" s="53" t="s">
        <v>118</v>
      </c>
      <c r="CW5" s="53" t="s">
        <v>119</v>
      </c>
      <c r="CX5" s="53" t="s">
        <v>120</v>
      </c>
      <c r="CY5" s="53" t="s">
        <v>48</v>
      </c>
      <c r="CZ5" s="53" t="s">
        <v>18</v>
      </c>
      <c r="DA5" s="53" t="s">
        <v>121</v>
      </c>
      <c r="DB5" s="53" t="s">
        <v>88</v>
      </c>
      <c r="DC5" s="53" t="s">
        <v>122</v>
      </c>
      <c r="DD5" s="53" t="s">
        <v>124</v>
      </c>
      <c r="DE5" s="53" t="s">
        <v>26</v>
      </c>
      <c r="DF5" s="53" t="s">
        <v>125</v>
      </c>
      <c r="DG5" s="53" t="s">
        <v>118</v>
      </c>
      <c r="DH5" s="53" t="s">
        <v>119</v>
      </c>
      <c r="DI5" s="53" t="s">
        <v>120</v>
      </c>
      <c r="DJ5" s="53" t="s">
        <v>48</v>
      </c>
      <c r="DK5" s="53" t="s">
        <v>18</v>
      </c>
      <c r="DL5" s="53" t="s">
        <v>121</v>
      </c>
      <c r="DM5" s="53" t="s">
        <v>88</v>
      </c>
      <c r="DN5" s="53" t="s">
        <v>122</v>
      </c>
      <c r="DO5" s="53" t="s">
        <v>124</v>
      </c>
      <c r="DP5" s="53" t="s">
        <v>26</v>
      </c>
      <c r="DQ5" s="53" t="s">
        <v>125</v>
      </c>
      <c r="DR5" s="53" t="s">
        <v>118</v>
      </c>
      <c r="DS5" s="53" t="s">
        <v>119</v>
      </c>
      <c r="DT5" s="53" t="s">
        <v>120</v>
      </c>
      <c r="DU5" s="53" t="s">
        <v>48</v>
      </c>
      <c r="DV5" s="53" t="s">
        <v>18</v>
      </c>
      <c r="DW5" s="53" t="s">
        <v>121</v>
      </c>
      <c r="DX5" s="53" t="s">
        <v>88</v>
      </c>
      <c r="DY5" s="53" t="s">
        <v>122</v>
      </c>
      <c r="DZ5" s="53" t="s">
        <v>124</v>
      </c>
      <c r="EA5" s="53" t="s">
        <v>26</v>
      </c>
      <c r="EB5" s="53" t="s">
        <v>125</v>
      </c>
      <c r="EC5" s="53" t="s">
        <v>118</v>
      </c>
      <c r="ED5" s="53" t="s">
        <v>119</v>
      </c>
      <c r="EE5" s="53" t="s">
        <v>120</v>
      </c>
      <c r="EF5" s="53" t="s">
        <v>48</v>
      </c>
      <c r="EG5" s="53" t="s">
        <v>18</v>
      </c>
      <c r="EH5" s="53" t="s">
        <v>121</v>
      </c>
      <c r="EI5" s="53" t="s">
        <v>88</v>
      </c>
      <c r="EJ5" s="53" t="s">
        <v>122</v>
      </c>
      <c r="EK5" s="53" t="s">
        <v>124</v>
      </c>
      <c r="EL5" s="53" t="s">
        <v>26</v>
      </c>
      <c r="EM5" s="53" t="s">
        <v>126</v>
      </c>
      <c r="EN5" s="53" t="s">
        <v>118</v>
      </c>
      <c r="EO5" s="53" t="s">
        <v>119</v>
      </c>
      <c r="EP5" s="53" t="s">
        <v>120</v>
      </c>
      <c r="EQ5" s="53" t="s">
        <v>48</v>
      </c>
      <c r="ER5" s="53" t="s">
        <v>18</v>
      </c>
      <c r="ES5" s="53" t="s">
        <v>121</v>
      </c>
      <c r="ET5" s="53" t="s">
        <v>88</v>
      </c>
      <c r="EU5" s="53" t="s">
        <v>122</v>
      </c>
      <c r="EV5" s="53" t="s">
        <v>124</v>
      </c>
      <c r="EW5" s="53" t="s">
        <v>26</v>
      </c>
      <c r="EX5" s="53" t="s">
        <v>125</v>
      </c>
    </row>
    <row r="6" spans="1:154" s="42" customFormat="1">
      <c r="A6" s="43" t="s">
        <v>108</v>
      </c>
      <c r="B6" s="48">
        <f t="shared" ref="B6:G6" si="1">B8</f>
        <v>2017</v>
      </c>
      <c r="C6" s="48">
        <f t="shared" si="1"/>
        <v>192121</v>
      </c>
      <c r="D6" s="48">
        <f t="shared" si="1"/>
        <v>46</v>
      </c>
      <c r="E6" s="48">
        <f t="shared" si="1"/>
        <v>6</v>
      </c>
      <c r="F6" s="48">
        <f t="shared" si="1"/>
        <v>0</v>
      </c>
      <c r="G6" s="48">
        <f t="shared" si="1"/>
        <v>1</v>
      </c>
      <c r="H6" s="134" t="str">
        <f>IF(H8&lt;&gt;I8,H8,"")&amp;IF(I8&lt;&gt;J8,I8,"")&amp;"　"&amp;J8</f>
        <v>山梨県上野原市　上野原市立病院</v>
      </c>
      <c r="I6" s="135"/>
      <c r="J6" s="136"/>
      <c r="K6" s="48" t="str">
        <f t="shared" ref="K6:AG6" si="2">K8</f>
        <v>当然財務</v>
      </c>
      <c r="L6" s="48" t="str">
        <f t="shared" si="2"/>
        <v>病院事業</v>
      </c>
      <c r="M6" s="48" t="str">
        <f t="shared" si="2"/>
        <v>一般病院</v>
      </c>
      <c r="N6" s="48" t="str">
        <f t="shared" si="2"/>
        <v>100床以上～200床未満</v>
      </c>
      <c r="O6" s="48" t="str">
        <f t="shared" si="2"/>
        <v>非設置</v>
      </c>
      <c r="P6" s="48" t="str">
        <f t="shared" si="2"/>
        <v>指定管理者(利用料金制)</v>
      </c>
      <c r="Q6" s="58">
        <f t="shared" si="2"/>
        <v>17</v>
      </c>
      <c r="R6" s="48" t="str">
        <f t="shared" si="2"/>
        <v>対象</v>
      </c>
      <c r="S6" s="48" t="str">
        <f t="shared" si="2"/>
        <v>ド 透 訓</v>
      </c>
      <c r="T6" s="48" t="str">
        <f t="shared" si="2"/>
        <v>救 臨 輪</v>
      </c>
      <c r="U6" s="58">
        <f t="shared" si="2"/>
        <v>23707</v>
      </c>
      <c r="V6" s="58">
        <f t="shared" si="2"/>
        <v>9542</v>
      </c>
      <c r="W6" s="48" t="str">
        <f t="shared" si="2"/>
        <v>第２種該当</v>
      </c>
      <c r="X6" s="48" t="str">
        <f t="shared" si="2"/>
        <v>１０：１</v>
      </c>
      <c r="Y6" s="58">
        <f t="shared" si="2"/>
        <v>135</v>
      </c>
      <c r="Z6" s="58" t="str">
        <f t="shared" si="2"/>
        <v>-</v>
      </c>
      <c r="AA6" s="58" t="str">
        <f t="shared" si="2"/>
        <v>-</v>
      </c>
      <c r="AB6" s="58" t="str">
        <f t="shared" si="2"/>
        <v>-</v>
      </c>
      <c r="AC6" s="58" t="str">
        <f t="shared" si="2"/>
        <v>-</v>
      </c>
      <c r="AD6" s="58">
        <f t="shared" si="2"/>
        <v>135</v>
      </c>
      <c r="AE6" s="58">
        <f t="shared" si="2"/>
        <v>135</v>
      </c>
      <c r="AF6" s="58" t="str">
        <f t="shared" si="2"/>
        <v>-</v>
      </c>
      <c r="AG6" s="58">
        <f t="shared" si="2"/>
        <v>135</v>
      </c>
      <c r="AH6" s="63">
        <f t="shared" ref="AH6:AQ6" si="3">IF(AH8="-",NA(),AH8)</f>
        <v>88</v>
      </c>
      <c r="AI6" s="63">
        <f t="shared" si="3"/>
        <v>89.2</v>
      </c>
      <c r="AJ6" s="63">
        <f t="shared" si="3"/>
        <v>96.4</v>
      </c>
      <c r="AK6" s="63">
        <f t="shared" si="3"/>
        <v>92.7</v>
      </c>
      <c r="AL6" s="63">
        <f t="shared" si="3"/>
        <v>91.3</v>
      </c>
      <c r="AM6" s="63">
        <f t="shared" si="3"/>
        <v>96.3</v>
      </c>
      <c r="AN6" s="63">
        <f t="shared" si="3"/>
        <v>96.9</v>
      </c>
      <c r="AO6" s="63">
        <f t="shared" si="3"/>
        <v>98.3</v>
      </c>
      <c r="AP6" s="63">
        <f t="shared" si="3"/>
        <v>96.7</v>
      </c>
      <c r="AQ6" s="63">
        <f t="shared" si="3"/>
        <v>96.6</v>
      </c>
      <c r="AR6" s="63" t="str">
        <f>IF(AR8="-","【-】","【"&amp;SUBSTITUTE(TEXT(AR8,"#,##0.0"),"-","△")&amp;"】")</f>
        <v>【98.5】</v>
      </c>
      <c r="AS6" s="63">
        <f t="shared" ref="AS6:BB6" si="4">IF(AS8="-",NA(),AS8)</f>
        <v>74.599999999999994</v>
      </c>
      <c r="AT6" s="63">
        <f t="shared" si="4"/>
        <v>72.599999999999994</v>
      </c>
      <c r="AU6" s="63">
        <f t="shared" si="4"/>
        <v>82.3</v>
      </c>
      <c r="AV6" s="63">
        <f t="shared" si="4"/>
        <v>77.8</v>
      </c>
      <c r="AW6" s="63">
        <f t="shared" si="4"/>
        <v>76.3</v>
      </c>
      <c r="AX6" s="63">
        <f t="shared" si="4"/>
        <v>86.6</v>
      </c>
      <c r="AY6" s="63">
        <f t="shared" si="4"/>
        <v>85.4</v>
      </c>
      <c r="AZ6" s="63">
        <f t="shared" si="4"/>
        <v>85.3</v>
      </c>
      <c r="BA6" s="63">
        <f t="shared" si="4"/>
        <v>84.2</v>
      </c>
      <c r="BB6" s="63">
        <f t="shared" si="4"/>
        <v>83.9</v>
      </c>
      <c r="BC6" s="63" t="str">
        <f>IF(BC8="-","【-】","【"&amp;SUBSTITUTE(TEXT(BC8,"#,##0.0"),"-","△")&amp;"】")</f>
        <v>【89.7】</v>
      </c>
      <c r="BD6" s="63">
        <f t="shared" ref="BD6:BM6" si="5">IF(BD8="-",NA(),BD8)</f>
        <v>23.9</v>
      </c>
      <c r="BE6" s="63">
        <f t="shared" si="5"/>
        <v>14.9</v>
      </c>
      <c r="BF6" s="63">
        <f t="shared" si="5"/>
        <v>4.5</v>
      </c>
      <c r="BG6" s="63">
        <f t="shared" si="5"/>
        <v>9.4</v>
      </c>
      <c r="BH6" s="63">
        <f t="shared" si="5"/>
        <v>11.5</v>
      </c>
      <c r="BI6" s="63">
        <f t="shared" si="5"/>
        <v>121</v>
      </c>
      <c r="BJ6" s="63">
        <f t="shared" si="5"/>
        <v>112.9</v>
      </c>
      <c r="BK6" s="63">
        <f t="shared" si="5"/>
        <v>118.9</v>
      </c>
      <c r="BL6" s="63">
        <f t="shared" si="5"/>
        <v>119.5</v>
      </c>
      <c r="BM6" s="63">
        <f t="shared" si="5"/>
        <v>116.9</v>
      </c>
      <c r="BN6" s="63" t="str">
        <f>IF(BN8="-","【-】","【"&amp;SUBSTITUTE(TEXT(BN8,"#,##0.0"),"-","△")&amp;"】")</f>
        <v>【64.7】</v>
      </c>
      <c r="BO6" s="63">
        <f t="shared" ref="BO6:BX6" si="6">IF(BO8="-",NA(),BO8)</f>
        <v>47.5</v>
      </c>
      <c r="BP6" s="63">
        <f t="shared" si="6"/>
        <v>44.2</v>
      </c>
      <c r="BQ6" s="63">
        <f t="shared" si="6"/>
        <v>60.1</v>
      </c>
      <c r="BR6" s="63">
        <f t="shared" si="6"/>
        <v>55.3</v>
      </c>
      <c r="BS6" s="63">
        <f t="shared" si="6"/>
        <v>47.2</v>
      </c>
      <c r="BT6" s="63">
        <f t="shared" si="6"/>
        <v>68.5</v>
      </c>
      <c r="BU6" s="63">
        <f t="shared" si="6"/>
        <v>68.3</v>
      </c>
      <c r="BV6" s="63">
        <f t="shared" si="6"/>
        <v>67.900000000000006</v>
      </c>
      <c r="BW6" s="63">
        <f t="shared" si="6"/>
        <v>69.8</v>
      </c>
      <c r="BX6" s="63">
        <f t="shared" si="6"/>
        <v>69.7</v>
      </c>
      <c r="BY6" s="63" t="str">
        <f>IF(BY8="-","【-】","【"&amp;SUBSTITUTE(TEXT(BY8,"#,##0.0"),"-","△")&amp;"】")</f>
        <v>【74.8】</v>
      </c>
      <c r="BZ6" s="69">
        <f t="shared" ref="BZ6:CI6" si="7">IF(BZ8="-",NA(),BZ8)</f>
        <v>33629</v>
      </c>
      <c r="CA6" s="69">
        <f t="shared" si="7"/>
        <v>35038</v>
      </c>
      <c r="CB6" s="69">
        <f t="shared" si="7"/>
        <v>35652</v>
      </c>
      <c r="CC6" s="69">
        <f t="shared" si="7"/>
        <v>35750</v>
      </c>
      <c r="CD6" s="69">
        <f t="shared" si="7"/>
        <v>40858</v>
      </c>
      <c r="CE6" s="69">
        <f t="shared" si="7"/>
        <v>31585</v>
      </c>
      <c r="CF6" s="69">
        <f t="shared" si="7"/>
        <v>32431</v>
      </c>
      <c r="CG6" s="69">
        <f t="shared" si="7"/>
        <v>32532</v>
      </c>
      <c r="CH6" s="69">
        <f t="shared" si="7"/>
        <v>33492</v>
      </c>
      <c r="CI6" s="69">
        <f t="shared" si="7"/>
        <v>34136</v>
      </c>
      <c r="CJ6" s="63" t="str">
        <f>IF(CJ8="-","【-】","【"&amp;SUBSTITUTE(TEXT(CJ8,"#,##0"),"-","△")&amp;"】")</f>
        <v>【50,718】</v>
      </c>
      <c r="CK6" s="69">
        <f t="shared" ref="CK6:CT6" si="8">IF(CK8="-",NA(),CK8)</f>
        <v>8707</v>
      </c>
      <c r="CL6" s="69">
        <f t="shared" si="8"/>
        <v>8540</v>
      </c>
      <c r="CM6" s="69">
        <f t="shared" si="8"/>
        <v>9344</v>
      </c>
      <c r="CN6" s="69">
        <f t="shared" si="8"/>
        <v>9799</v>
      </c>
      <c r="CO6" s="69">
        <f t="shared" si="8"/>
        <v>10015</v>
      </c>
      <c r="CP6" s="69">
        <f t="shared" si="8"/>
        <v>9437</v>
      </c>
      <c r="CQ6" s="69">
        <f t="shared" si="8"/>
        <v>9726</v>
      </c>
      <c r="CR6" s="69">
        <f t="shared" si="8"/>
        <v>10037</v>
      </c>
      <c r="CS6" s="69">
        <f t="shared" si="8"/>
        <v>9976</v>
      </c>
      <c r="CT6" s="69">
        <f t="shared" si="8"/>
        <v>10130</v>
      </c>
      <c r="CU6" s="63" t="str">
        <f>IF(CU8="-","【-】","【"&amp;SUBSTITUTE(TEXT(CU8,"#,##0"),"-","△")&amp;"】")</f>
        <v>【14,202】</v>
      </c>
      <c r="CV6" s="63">
        <f t="shared" ref="CV6:DE6" si="9">IF(CV8="-",NA(),CV8)</f>
        <v>63.1</v>
      </c>
      <c r="CW6" s="63">
        <f t="shared" si="9"/>
        <v>67.900000000000006</v>
      </c>
      <c r="CX6" s="63">
        <f t="shared" si="9"/>
        <v>62.1</v>
      </c>
      <c r="CY6" s="63">
        <f t="shared" si="9"/>
        <v>65.900000000000006</v>
      </c>
      <c r="CZ6" s="63">
        <f t="shared" si="9"/>
        <v>67.3</v>
      </c>
      <c r="DA6" s="63">
        <f t="shared" si="9"/>
        <v>61.2</v>
      </c>
      <c r="DB6" s="63">
        <f t="shared" si="9"/>
        <v>62.1</v>
      </c>
      <c r="DC6" s="63">
        <f t="shared" si="9"/>
        <v>62.5</v>
      </c>
      <c r="DD6" s="63">
        <f t="shared" si="9"/>
        <v>63.4</v>
      </c>
      <c r="DE6" s="63">
        <f t="shared" si="9"/>
        <v>63.4</v>
      </c>
      <c r="DF6" s="63" t="str">
        <f>IF(DF8="-","【-】","【"&amp;SUBSTITUTE(TEXT(DF8,"#,##0.0"),"-","△")&amp;"】")</f>
        <v>【55.0】</v>
      </c>
      <c r="DG6" s="63">
        <f t="shared" ref="DG6:DP6" si="10">IF(DG8="-",NA(),DG8)</f>
        <v>19.5</v>
      </c>
      <c r="DH6" s="63">
        <f t="shared" si="10"/>
        <v>17.7</v>
      </c>
      <c r="DI6" s="63">
        <f t="shared" si="10"/>
        <v>17.3</v>
      </c>
      <c r="DJ6" s="63">
        <f t="shared" si="10"/>
        <v>17.3</v>
      </c>
      <c r="DK6" s="63">
        <f t="shared" si="10"/>
        <v>17.3</v>
      </c>
      <c r="DL6" s="63">
        <f t="shared" si="10"/>
        <v>19.3</v>
      </c>
      <c r="DM6" s="63">
        <f t="shared" si="10"/>
        <v>18.899999999999999</v>
      </c>
      <c r="DN6" s="63">
        <f t="shared" si="10"/>
        <v>19</v>
      </c>
      <c r="DO6" s="63">
        <f t="shared" si="10"/>
        <v>18.7</v>
      </c>
      <c r="DP6" s="63">
        <f t="shared" si="10"/>
        <v>18.3</v>
      </c>
      <c r="DQ6" s="63" t="str">
        <f>IF(DQ8="-","【-】","【"&amp;SUBSTITUTE(TEXT(DQ8,"#,##0.0"),"-","△")&amp;"】")</f>
        <v>【24.3】</v>
      </c>
      <c r="DR6" s="63">
        <f t="shared" ref="DR6:EA6" si="11">IF(DR8="-",NA(),DR8)</f>
        <v>13.4</v>
      </c>
      <c r="DS6" s="63">
        <f t="shared" si="11"/>
        <v>19.5</v>
      </c>
      <c r="DT6" s="63">
        <f t="shared" si="11"/>
        <v>25.3</v>
      </c>
      <c r="DU6" s="63">
        <f t="shared" si="11"/>
        <v>31.3</v>
      </c>
      <c r="DV6" s="63">
        <f t="shared" si="11"/>
        <v>37.4</v>
      </c>
      <c r="DW6" s="63">
        <f t="shared" si="11"/>
        <v>48</v>
      </c>
      <c r="DX6" s="63">
        <f t="shared" si="11"/>
        <v>52.2</v>
      </c>
      <c r="DY6" s="63">
        <f t="shared" si="11"/>
        <v>52.4</v>
      </c>
      <c r="DZ6" s="63">
        <f t="shared" si="11"/>
        <v>52.5</v>
      </c>
      <c r="EA6" s="63">
        <f t="shared" si="11"/>
        <v>53.5</v>
      </c>
      <c r="EB6" s="63" t="str">
        <f>IF(EB8="-","【-】","【"&amp;SUBSTITUTE(TEXT(EB8,"#,##0.0"),"-","△")&amp;"】")</f>
        <v>【51.6】</v>
      </c>
      <c r="EC6" s="63">
        <f t="shared" ref="EC6:EL6" si="12">IF(EC8="-",NA(),EC8)</f>
        <v>33.799999999999997</v>
      </c>
      <c r="ED6" s="63">
        <f t="shared" si="12"/>
        <v>44</v>
      </c>
      <c r="EE6" s="63">
        <f t="shared" si="12"/>
        <v>51.1</v>
      </c>
      <c r="EF6" s="63">
        <f t="shared" si="12"/>
        <v>58.8</v>
      </c>
      <c r="EG6" s="63">
        <f t="shared" si="12"/>
        <v>67.7</v>
      </c>
      <c r="EH6" s="63">
        <f t="shared" si="12"/>
        <v>63.3</v>
      </c>
      <c r="EI6" s="63">
        <f t="shared" si="12"/>
        <v>69.599999999999994</v>
      </c>
      <c r="EJ6" s="63">
        <f t="shared" si="12"/>
        <v>69.2</v>
      </c>
      <c r="EK6" s="63">
        <f t="shared" si="12"/>
        <v>69.7</v>
      </c>
      <c r="EL6" s="63">
        <f t="shared" si="12"/>
        <v>71.3</v>
      </c>
      <c r="EM6" s="63" t="str">
        <f>IF(EM8="-","【-】","【"&amp;SUBSTITUTE(TEXT(EM8,"#,##0.0"),"-","△")&amp;"】")</f>
        <v>【67.6】</v>
      </c>
      <c r="EN6" s="69">
        <f t="shared" ref="EN6:EW6" si="13">IF(EN8="-",NA(),EN8)</f>
        <v>25219644</v>
      </c>
      <c r="EO6" s="69">
        <f t="shared" si="13"/>
        <v>25334785</v>
      </c>
      <c r="EP6" s="69">
        <f t="shared" si="13"/>
        <v>25965207</v>
      </c>
      <c r="EQ6" s="69">
        <f t="shared" si="13"/>
        <v>26546733</v>
      </c>
      <c r="ER6" s="69">
        <f t="shared" si="13"/>
        <v>26829126</v>
      </c>
      <c r="ES6" s="69">
        <f t="shared" si="13"/>
        <v>34139294</v>
      </c>
      <c r="ET6" s="69">
        <f t="shared" si="13"/>
        <v>35115689</v>
      </c>
      <c r="EU6" s="69">
        <f t="shared" si="13"/>
        <v>35730958</v>
      </c>
      <c r="EV6" s="69">
        <f t="shared" si="13"/>
        <v>37752628</v>
      </c>
      <c r="EW6" s="69">
        <f t="shared" si="13"/>
        <v>39094598</v>
      </c>
      <c r="EX6" s="69" t="str">
        <f>IF(EX8="-","【-】","【"&amp;SUBSTITUTE(TEXT(EX8,"#,##0"),"-","△")&amp;"】")</f>
        <v>【45,442,498】</v>
      </c>
    </row>
    <row r="7" spans="1:154" s="42" customFormat="1">
      <c r="A7" s="43" t="s">
        <v>127</v>
      </c>
      <c r="B7" s="48">
        <f t="shared" ref="B7:G7" si="14">B8</f>
        <v>2017</v>
      </c>
      <c r="C7" s="48">
        <f t="shared" si="14"/>
        <v>192121</v>
      </c>
      <c r="D7" s="48">
        <f t="shared" si="14"/>
        <v>46</v>
      </c>
      <c r="E7" s="48">
        <f t="shared" si="14"/>
        <v>6</v>
      </c>
      <c r="F7" s="48">
        <f t="shared" si="14"/>
        <v>0</v>
      </c>
      <c r="G7" s="48">
        <f t="shared" si="14"/>
        <v>1</v>
      </c>
      <c r="H7" s="48"/>
      <c r="I7" s="48"/>
      <c r="J7" s="48"/>
      <c r="K7" s="48" t="str">
        <f t="shared" ref="K7:AQ7" si="15">K8</f>
        <v>当然財務</v>
      </c>
      <c r="L7" s="48" t="str">
        <f t="shared" si="15"/>
        <v>病院事業</v>
      </c>
      <c r="M7" s="48" t="str">
        <f t="shared" si="15"/>
        <v>一般病院</v>
      </c>
      <c r="N7" s="48" t="str">
        <f t="shared" si="15"/>
        <v>100床以上～200床未満</v>
      </c>
      <c r="O7" s="48" t="str">
        <f t="shared" si="15"/>
        <v>非設置</v>
      </c>
      <c r="P7" s="48" t="str">
        <f t="shared" si="15"/>
        <v>指定管理者(利用料金制)</v>
      </c>
      <c r="Q7" s="58">
        <f t="shared" si="15"/>
        <v>17</v>
      </c>
      <c r="R7" s="48" t="str">
        <f t="shared" si="15"/>
        <v>対象</v>
      </c>
      <c r="S7" s="48" t="str">
        <f t="shared" si="15"/>
        <v>ド 透 訓</v>
      </c>
      <c r="T7" s="48" t="str">
        <f t="shared" si="15"/>
        <v>救 臨 輪</v>
      </c>
      <c r="U7" s="58">
        <f t="shared" si="15"/>
        <v>23707</v>
      </c>
      <c r="V7" s="58">
        <f t="shared" si="15"/>
        <v>9542</v>
      </c>
      <c r="W7" s="48" t="str">
        <f t="shared" si="15"/>
        <v>第２種該当</v>
      </c>
      <c r="X7" s="48" t="str">
        <f t="shared" si="15"/>
        <v>１０：１</v>
      </c>
      <c r="Y7" s="58">
        <f t="shared" si="15"/>
        <v>135</v>
      </c>
      <c r="Z7" s="58" t="str">
        <f t="shared" si="15"/>
        <v>-</v>
      </c>
      <c r="AA7" s="58" t="str">
        <f t="shared" si="15"/>
        <v>-</v>
      </c>
      <c r="AB7" s="58" t="str">
        <f t="shared" si="15"/>
        <v>-</v>
      </c>
      <c r="AC7" s="58" t="str">
        <f t="shared" si="15"/>
        <v>-</v>
      </c>
      <c r="AD7" s="58">
        <f t="shared" si="15"/>
        <v>135</v>
      </c>
      <c r="AE7" s="58">
        <f t="shared" si="15"/>
        <v>135</v>
      </c>
      <c r="AF7" s="58" t="str">
        <f t="shared" si="15"/>
        <v>-</v>
      </c>
      <c r="AG7" s="58">
        <f t="shared" si="15"/>
        <v>135</v>
      </c>
      <c r="AH7" s="63">
        <f t="shared" si="15"/>
        <v>88</v>
      </c>
      <c r="AI7" s="63">
        <f t="shared" si="15"/>
        <v>89.2</v>
      </c>
      <c r="AJ7" s="63">
        <f t="shared" si="15"/>
        <v>96.4</v>
      </c>
      <c r="AK7" s="63">
        <f t="shared" si="15"/>
        <v>92.7</v>
      </c>
      <c r="AL7" s="63">
        <f t="shared" si="15"/>
        <v>91.3</v>
      </c>
      <c r="AM7" s="63">
        <f t="shared" si="15"/>
        <v>96.3</v>
      </c>
      <c r="AN7" s="63">
        <f t="shared" si="15"/>
        <v>96.9</v>
      </c>
      <c r="AO7" s="63">
        <f t="shared" si="15"/>
        <v>98.3</v>
      </c>
      <c r="AP7" s="63">
        <f t="shared" si="15"/>
        <v>96.7</v>
      </c>
      <c r="AQ7" s="63">
        <f t="shared" si="15"/>
        <v>96.6</v>
      </c>
      <c r="AR7" s="63"/>
      <c r="AS7" s="63">
        <f t="shared" ref="AS7:BB7" si="16">AS8</f>
        <v>74.599999999999994</v>
      </c>
      <c r="AT7" s="63">
        <f t="shared" si="16"/>
        <v>72.599999999999994</v>
      </c>
      <c r="AU7" s="63">
        <f t="shared" si="16"/>
        <v>82.3</v>
      </c>
      <c r="AV7" s="63">
        <f t="shared" si="16"/>
        <v>77.8</v>
      </c>
      <c r="AW7" s="63">
        <f t="shared" si="16"/>
        <v>76.3</v>
      </c>
      <c r="AX7" s="63">
        <f t="shared" si="16"/>
        <v>86.6</v>
      </c>
      <c r="AY7" s="63">
        <f t="shared" si="16"/>
        <v>85.4</v>
      </c>
      <c r="AZ7" s="63">
        <f t="shared" si="16"/>
        <v>85.3</v>
      </c>
      <c r="BA7" s="63">
        <f t="shared" si="16"/>
        <v>84.2</v>
      </c>
      <c r="BB7" s="63">
        <f t="shared" si="16"/>
        <v>83.9</v>
      </c>
      <c r="BC7" s="63"/>
      <c r="BD7" s="63">
        <f t="shared" ref="BD7:BM7" si="17">BD8</f>
        <v>23.9</v>
      </c>
      <c r="BE7" s="63">
        <f t="shared" si="17"/>
        <v>14.9</v>
      </c>
      <c r="BF7" s="63">
        <f t="shared" si="17"/>
        <v>4.5</v>
      </c>
      <c r="BG7" s="63">
        <f t="shared" si="17"/>
        <v>9.4</v>
      </c>
      <c r="BH7" s="63">
        <f t="shared" si="17"/>
        <v>11.5</v>
      </c>
      <c r="BI7" s="63">
        <f t="shared" si="17"/>
        <v>121</v>
      </c>
      <c r="BJ7" s="63">
        <f t="shared" si="17"/>
        <v>112.9</v>
      </c>
      <c r="BK7" s="63">
        <f t="shared" si="17"/>
        <v>118.9</v>
      </c>
      <c r="BL7" s="63">
        <f t="shared" si="17"/>
        <v>119.5</v>
      </c>
      <c r="BM7" s="63">
        <f t="shared" si="17"/>
        <v>116.9</v>
      </c>
      <c r="BN7" s="63"/>
      <c r="BO7" s="63">
        <f t="shared" ref="BO7:BX7" si="18">BO8</f>
        <v>47.5</v>
      </c>
      <c r="BP7" s="63">
        <f t="shared" si="18"/>
        <v>44.2</v>
      </c>
      <c r="BQ7" s="63">
        <f t="shared" si="18"/>
        <v>60.1</v>
      </c>
      <c r="BR7" s="63">
        <f t="shared" si="18"/>
        <v>55.3</v>
      </c>
      <c r="BS7" s="63">
        <f t="shared" si="18"/>
        <v>47.2</v>
      </c>
      <c r="BT7" s="63">
        <f t="shared" si="18"/>
        <v>68.5</v>
      </c>
      <c r="BU7" s="63">
        <f t="shared" si="18"/>
        <v>68.3</v>
      </c>
      <c r="BV7" s="63">
        <f t="shared" si="18"/>
        <v>67.900000000000006</v>
      </c>
      <c r="BW7" s="63">
        <f t="shared" si="18"/>
        <v>69.8</v>
      </c>
      <c r="BX7" s="63">
        <f t="shared" si="18"/>
        <v>69.7</v>
      </c>
      <c r="BY7" s="63"/>
      <c r="BZ7" s="69">
        <f t="shared" ref="BZ7:CI7" si="19">BZ8</f>
        <v>33629</v>
      </c>
      <c r="CA7" s="69">
        <f t="shared" si="19"/>
        <v>35038</v>
      </c>
      <c r="CB7" s="69">
        <f t="shared" si="19"/>
        <v>35652</v>
      </c>
      <c r="CC7" s="69">
        <f t="shared" si="19"/>
        <v>35750</v>
      </c>
      <c r="CD7" s="69">
        <f t="shared" si="19"/>
        <v>40858</v>
      </c>
      <c r="CE7" s="69">
        <f t="shared" si="19"/>
        <v>31585</v>
      </c>
      <c r="CF7" s="69">
        <f t="shared" si="19"/>
        <v>32431</v>
      </c>
      <c r="CG7" s="69">
        <f t="shared" si="19"/>
        <v>32532</v>
      </c>
      <c r="CH7" s="69">
        <f t="shared" si="19"/>
        <v>33492</v>
      </c>
      <c r="CI7" s="69">
        <f t="shared" si="19"/>
        <v>34136</v>
      </c>
      <c r="CJ7" s="63"/>
      <c r="CK7" s="69">
        <f t="shared" ref="CK7:CT7" si="20">CK8</f>
        <v>8707</v>
      </c>
      <c r="CL7" s="69">
        <f t="shared" si="20"/>
        <v>8540</v>
      </c>
      <c r="CM7" s="69">
        <f t="shared" si="20"/>
        <v>9344</v>
      </c>
      <c r="CN7" s="69">
        <f t="shared" si="20"/>
        <v>9799</v>
      </c>
      <c r="CO7" s="69">
        <f t="shared" si="20"/>
        <v>10015</v>
      </c>
      <c r="CP7" s="69">
        <f t="shared" si="20"/>
        <v>9437</v>
      </c>
      <c r="CQ7" s="69">
        <f t="shared" si="20"/>
        <v>9726</v>
      </c>
      <c r="CR7" s="69">
        <f t="shared" si="20"/>
        <v>10037</v>
      </c>
      <c r="CS7" s="69">
        <f t="shared" si="20"/>
        <v>9976</v>
      </c>
      <c r="CT7" s="69">
        <f t="shared" si="20"/>
        <v>10130</v>
      </c>
      <c r="CU7" s="63"/>
      <c r="CV7" s="63">
        <f t="shared" ref="CV7:DE7" si="21">CV8</f>
        <v>63.1</v>
      </c>
      <c r="CW7" s="63">
        <f t="shared" si="21"/>
        <v>67.900000000000006</v>
      </c>
      <c r="CX7" s="63">
        <f t="shared" si="21"/>
        <v>62.1</v>
      </c>
      <c r="CY7" s="63">
        <f t="shared" si="21"/>
        <v>65.900000000000006</v>
      </c>
      <c r="CZ7" s="63">
        <f t="shared" si="21"/>
        <v>67.3</v>
      </c>
      <c r="DA7" s="63">
        <f t="shared" si="21"/>
        <v>61.2</v>
      </c>
      <c r="DB7" s="63">
        <f t="shared" si="21"/>
        <v>62.1</v>
      </c>
      <c r="DC7" s="63">
        <f t="shared" si="21"/>
        <v>62.5</v>
      </c>
      <c r="DD7" s="63">
        <f t="shared" si="21"/>
        <v>63.4</v>
      </c>
      <c r="DE7" s="63">
        <f t="shared" si="21"/>
        <v>63.4</v>
      </c>
      <c r="DF7" s="63"/>
      <c r="DG7" s="63">
        <f t="shared" ref="DG7:DP7" si="22">DG8</f>
        <v>19.5</v>
      </c>
      <c r="DH7" s="63">
        <f t="shared" si="22"/>
        <v>17.7</v>
      </c>
      <c r="DI7" s="63">
        <f t="shared" si="22"/>
        <v>17.3</v>
      </c>
      <c r="DJ7" s="63">
        <f t="shared" si="22"/>
        <v>17.3</v>
      </c>
      <c r="DK7" s="63">
        <f t="shared" si="22"/>
        <v>17.3</v>
      </c>
      <c r="DL7" s="63">
        <f t="shared" si="22"/>
        <v>19.3</v>
      </c>
      <c r="DM7" s="63">
        <f t="shared" si="22"/>
        <v>18.899999999999999</v>
      </c>
      <c r="DN7" s="63">
        <f t="shared" si="22"/>
        <v>19</v>
      </c>
      <c r="DO7" s="63">
        <f t="shared" si="22"/>
        <v>18.7</v>
      </c>
      <c r="DP7" s="63">
        <f t="shared" si="22"/>
        <v>18.3</v>
      </c>
      <c r="DQ7" s="63"/>
      <c r="DR7" s="63">
        <f t="shared" ref="DR7:EA7" si="23">DR8</f>
        <v>13.4</v>
      </c>
      <c r="DS7" s="63">
        <f t="shared" si="23"/>
        <v>19.5</v>
      </c>
      <c r="DT7" s="63">
        <f t="shared" si="23"/>
        <v>25.3</v>
      </c>
      <c r="DU7" s="63">
        <f t="shared" si="23"/>
        <v>31.3</v>
      </c>
      <c r="DV7" s="63">
        <f t="shared" si="23"/>
        <v>37.4</v>
      </c>
      <c r="DW7" s="63">
        <f t="shared" si="23"/>
        <v>48</v>
      </c>
      <c r="DX7" s="63">
        <f t="shared" si="23"/>
        <v>52.2</v>
      </c>
      <c r="DY7" s="63">
        <f t="shared" si="23"/>
        <v>52.4</v>
      </c>
      <c r="DZ7" s="63">
        <f t="shared" si="23"/>
        <v>52.5</v>
      </c>
      <c r="EA7" s="63">
        <f t="shared" si="23"/>
        <v>53.5</v>
      </c>
      <c r="EB7" s="63"/>
      <c r="EC7" s="63">
        <f t="shared" ref="EC7:EL7" si="24">EC8</f>
        <v>33.799999999999997</v>
      </c>
      <c r="ED7" s="63">
        <f t="shared" si="24"/>
        <v>44</v>
      </c>
      <c r="EE7" s="63">
        <f t="shared" si="24"/>
        <v>51.1</v>
      </c>
      <c r="EF7" s="63">
        <f t="shared" si="24"/>
        <v>58.8</v>
      </c>
      <c r="EG7" s="63">
        <f t="shared" si="24"/>
        <v>67.7</v>
      </c>
      <c r="EH7" s="63">
        <f t="shared" si="24"/>
        <v>63.3</v>
      </c>
      <c r="EI7" s="63">
        <f t="shared" si="24"/>
        <v>69.599999999999994</v>
      </c>
      <c r="EJ7" s="63">
        <f t="shared" si="24"/>
        <v>69.2</v>
      </c>
      <c r="EK7" s="63">
        <f t="shared" si="24"/>
        <v>69.7</v>
      </c>
      <c r="EL7" s="63">
        <f t="shared" si="24"/>
        <v>71.3</v>
      </c>
      <c r="EM7" s="63"/>
      <c r="EN7" s="69">
        <f t="shared" ref="EN7:EW7" si="25">EN8</f>
        <v>25219644</v>
      </c>
      <c r="EO7" s="69">
        <f t="shared" si="25"/>
        <v>25334785</v>
      </c>
      <c r="EP7" s="69">
        <f t="shared" si="25"/>
        <v>25965207</v>
      </c>
      <c r="EQ7" s="69">
        <f t="shared" si="25"/>
        <v>26546733</v>
      </c>
      <c r="ER7" s="69">
        <f t="shared" si="25"/>
        <v>26829126</v>
      </c>
      <c r="ES7" s="69">
        <f t="shared" si="25"/>
        <v>34139294</v>
      </c>
      <c r="ET7" s="69">
        <f t="shared" si="25"/>
        <v>35115689</v>
      </c>
      <c r="EU7" s="69">
        <f t="shared" si="25"/>
        <v>35730958</v>
      </c>
      <c r="EV7" s="69">
        <f t="shared" si="25"/>
        <v>37752628</v>
      </c>
      <c r="EW7" s="69">
        <f t="shared" si="25"/>
        <v>39094598</v>
      </c>
      <c r="EX7" s="69"/>
    </row>
    <row r="8" spans="1:154" s="42" customFormat="1">
      <c r="A8" s="43"/>
      <c r="B8" s="49">
        <v>2017</v>
      </c>
      <c r="C8" s="49">
        <v>192121</v>
      </c>
      <c r="D8" s="49">
        <v>46</v>
      </c>
      <c r="E8" s="49">
        <v>6</v>
      </c>
      <c r="F8" s="49">
        <v>0</v>
      </c>
      <c r="G8" s="49">
        <v>1</v>
      </c>
      <c r="H8" s="49" t="s">
        <v>115</v>
      </c>
      <c r="I8" s="49" t="s">
        <v>128</v>
      </c>
      <c r="J8" s="49" t="s">
        <v>129</v>
      </c>
      <c r="K8" s="49" t="s">
        <v>31</v>
      </c>
      <c r="L8" s="49" t="s">
        <v>130</v>
      </c>
      <c r="M8" s="49" t="s">
        <v>50</v>
      </c>
      <c r="N8" s="49" t="s">
        <v>131</v>
      </c>
      <c r="O8" s="49" t="s">
        <v>132</v>
      </c>
      <c r="P8" s="49" t="s">
        <v>133</v>
      </c>
      <c r="Q8" s="59">
        <v>17</v>
      </c>
      <c r="R8" s="49" t="s">
        <v>134</v>
      </c>
      <c r="S8" s="49" t="s">
        <v>135</v>
      </c>
      <c r="T8" s="49" t="s">
        <v>57</v>
      </c>
      <c r="U8" s="59">
        <v>23707</v>
      </c>
      <c r="V8" s="59">
        <v>9542</v>
      </c>
      <c r="W8" s="49" t="s">
        <v>67</v>
      </c>
      <c r="X8" s="60" t="s">
        <v>136</v>
      </c>
      <c r="Y8" s="59">
        <v>135</v>
      </c>
      <c r="Z8" s="59" t="s">
        <v>137</v>
      </c>
      <c r="AA8" s="59" t="s">
        <v>137</v>
      </c>
      <c r="AB8" s="59" t="s">
        <v>137</v>
      </c>
      <c r="AC8" s="59" t="s">
        <v>137</v>
      </c>
      <c r="AD8" s="59">
        <v>135</v>
      </c>
      <c r="AE8" s="59">
        <v>135</v>
      </c>
      <c r="AF8" s="59" t="s">
        <v>137</v>
      </c>
      <c r="AG8" s="59">
        <v>135</v>
      </c>
      <c r="AH8" s="64">
        <v>88</v>
      </c>
      <c r="AI8" s="64">
        <v>89.2</v>
      </c>
      <c r="AJ8" s="64">
        <v>96.4</v>
      </c>
      <c r="AK8" s="64">
        <v>92.7</v>
      </c>
      <c r="AL8" s="64">
        <v>91.3</v>
      </c>
      <c r="AM8" s="64">
        <v>96.3</v>
      </c>
      <c r="AN8" s="64">
        <v>96.9</v>
      </c>
      <c r="AO8" s="64">
        <v>98.3</v>
      </c>
      <c r="AP8" s="64">
        <v>96.7</v>
      </c>
      <c r="AQ8" s="64">
        <v>96.6</v>
      </c>
      <c r="AR8" s="64">
        <v>98.5</v>
      </c>
      <c r="AS8" s="64">
        <v>74.599999999999994</v>
      </c>
      <c r="AT8" s="64">
        <v>72.599999999999994</v>
      </c>
      <c r="AU8" s="64">
        <v>82.3</v>
      </c>
      <c r="AV8" s="64">
        <v>77.8</v>
      </c>
      <c r="AW8" s="64">
        <v>76.3</v>
      </c>
      <c r="AX8" s="64">
        <v>86.6</v>
      </c>
      <c r="AY8" s="64">
        <v>85.4</v>
      </c>
      <c r="AZ8" s="64">
        <v>85.3</v>
      </c>
      <c r="BA8" s="64">
        <v>84.2</v>
      </c>
      <c r="BB8" s="64">
        <v>83.9</v>
      </c>
      <c r="BC8" s="64">
        <v>89.7</v>
      </c>
      <c r="BD8" s="67">
        <v>23.9</v>
      </c>
      <c r="BE8" s="67">
        <v>14.9</v>
      </c>
      <c r="BF8" s="67">
        <v>4.5</v>
      </c>
      <c r="BG8" s="67">
        <v>9.4</v>
      </c>
      <c r="BH8" s="67">
        <v>11.5</v>
      </c>
      <c r="BI8" s="67">
        <v>121</v>
      </c>
      <c r="BJ8" s="67">
        <v>112.9</v>
      </c>
      <c r="BK8" s="67">
        <v>118.9</v>
      </c>
      <c r="BL8" s="67">
        <v>119.5</v>
      </c>
      <c r="BM8" s="67">
        <v>116.9</v>
      </c>
      <c r="BN8" s="67">
        <v>64.7</v>
      </c>
      <c r="BO8" s="64">
        <v>47.5</v>
      </c>
      <c r="BP8" s="64">
        <v>44.2</v>
      </c>
      <c r="BQ8" s="64">
        <v>60.1</v>
      </c>
      <c r="BR8" s="64">
        <v>55.3</v>
      </c>
      <c r="BS8" s="64">
        <v>47.2</v>
      </c>
      <c r="BT8" s="64">
        <v>68.5</v>
      </c>
      <c r="BU8" s="64">
        <v>68.3</v>
      </c>
      <c r="BV8" s="64">
        <v>67.900000000000006</v>
      </c>
      <c r="BW8" s="64">
        <v>69.8</v>
      </c>
      <c r="BX8" s="64">
        <v>69.7</v>
      </c>
      <c r="BY8" s="64">
        <v>74.8</v>
      </c>
      <c r="BZ8" s="67">
        <v>33629</v>
      </c>
      <c r="CA8" s="67">
        <v>35038</v>
      </c>
      <c r="CB8" s="67">
        <v>35652</v>
      </c>
      <c r="CC8" s="67">
        <v>35750</v>
      </c>
      <c r="CD8" s="67">
        <v>40858</v>
      </c>
      <c r="CE8" s="67">
        <v>31585</v>
      </c>
      <c r="CF8" s="67">
        <v>32431</v>
      </c>
      <c r="CG8" s="67">
        <v>32532</v>
      </c>
      <c r="CH8" s="67">
        <v>33492</v>
      </c>
      <c r="CI8" s="67">
        <v>34136</v>
      </c>
      <c r="CJ8" s="64">
        <v>50718</v>
      </c>
      <c r="CK8" s="67">
        <v>8707</v>
      </c>
      <c r="CL8" s="67">
        <v>8540</v>
      </c>
      <c r="CM8" s="67">
        <v>9344</v>
      </c>
      <c r="CN8" s="67">
        <v>9799</v>
      </c>
      <c r="CO8" s="67">
        <v>10015</v>
      </c>
      <c r="CP8" s="67">
        <v>9437</v>
      </c>
      <c r="CQ8" s="67">
        <v>9726</v>
      </c>
      <c r="CR8" s="67">
        <v>10037</v>
      </c>
      <c r="CS8" s="67">
        <v>9976</v>
      </c>
      <c r="CT8" s="67">
        <v>10130</v>
      </c>
      <c r="CU8" s="64">
        <v>14202</v>
      </c>
      <c r="CV8" s="67">
        <v>63.1</v>
      </c>
      <c r="CW8" s="67">
        <v>67.900000000000006</v>
      </c>
      <c r="CX8" s="67">
        <v>62.1</v>
      </c>
      <c r="CY8" s="67">
        <v>65.900000000000006</v>
      </c>
      <c r="CZ8" s="67">
        <v>67.3</v>
      </c>
      <c r="DA8" s="67">
        <v>61.2</v>
      </c>
      <c r="DB8" s="67">
        <v>62.1</v>
      </c>
      <c r="DC8" s="67">
        <v>62.5</v>
      </c>
      <c r="DD8" s="67">
        <v>63.4</v>
      </c>
      <c r="DE8" s="67">
        <v>63.4</v>
      </c>
      <c r="DF8" s="67">
        <v>55</v>
      </c>
      <c r="DG8" s="67">
        <v>19.5</v>
      </c>
      <c r="DH8" s="67">
        <v>17.7</v>
      </c>
      <c r="DI8" s="67">
        <v>17.3</v>
      </c>
      <c r="DJ8" s="67">
        <v>17.3</v>
      </c>
      <c r="DK8" s="67">
        <v>17.3</v>
      </c>
      <c r="DL8" s="67">
        <v>19.3</v>
      </c>
      <c r="DM8" s="67">
        <v>18.899999999999999</v>
      </c>
      <c r="DN8" s="67">
        <v>19</v>
      </c>
      <c r="DO8" s="67">
        <v>18.7</v>
      </c>
      <c r="DP8" s="67">
        <v>18.3</v>
      </c>
      <c r="DQ8" s="67">
        <v>24.3</v>
      </c>
      <c r="DR8" s="64">
        <v>13.4</v>
      </c>
      <c r="DS8" s="64">
        <v>19.5</v>
      </c>
      <c r="DT8" s="64">
        <v>25.3</v>
      </c>
      <c r="DU8" s="64">
        <v>31.3</v>
      </c>
      <c r="DV8" s="64">
        <v>37.4</v>
      </c>
      <c r="DW8" s="64">
        <v>48</v>
      </c>
      <c r="DX8" s="64">
        <v>52.2</v>
      </c>
      <c r="DY8" s="64">
        <v>52.4</v>
      </c>
      <c r="DZ8" s="64">
        <v>52.5</v>
      </c>
      <c r="EA8" s="64">
        <v>53.5</v>
      </c>
      <c r="EB8" s="64">
        <v>51.6</v>
      </c>
      <c r="EC8" s="64">
        <v>33.799999999999997</v>
      </c>
      <c r="ED8" s="64">
        <v>44</v>
      </c>
      <c r="EE8" s="64">
        <v>51.1</v>
      </c>
      <c r="EF8" s="64">
        <v>58.8</v>
      </c>
      <c r="EG8" s="64">
        <v>67.7</v>
      </c>
      <c r="EH8" s="64">
        <v>63.3</v>
      </c>
      <c r="EI8" s="64">
        <v>69.599999999999994</v>
      </c>
      <c r="EJ8" s="64">
        <v>69.2</v>
      </c>
      <c r="EK8" s="64">
        <v>69.7</v>
      </c>
      <c r="EL8" s="64">
        <v>71.3</v>
      </c>
      <c r="EM8" s="64">
        <v>67.599999999999994</v>
      </c>
      <c r="EN8" s="67">
        <v>25219644</v>
      </c>
      <c r="EO8" s="67">
        <v>25334785</v>
      </c>
      <c r="EP8" s="67">
        <v>25965207</v>
      </c>
      <c r="EQ8" s="67">
        <v>26546733</v>
      </c>
      <c r="ER8" s="67">
        <v>26829126</v>
      </c>
      <c r="ES8" s="67">
        <v>34139294</v>
      </c>
      <c r="ET8" s="67">
        <v>35115689</v>
      </c>
      <c r="EU8" s="67">
        <v>35730958</v>
      </c>
      <c r="EV8" s="67">
        <v>37752628</v>
      </c>
      <c r="EW8" s="67">
        <v>39094598</v>
      </c>
      <c r="EX8" s="67">
        <v>45442498</v>
      </c>
    </row>
    <row r="9" spans="1:154">
      <c r="N9" s="56"/>
      <c r="P9" s="56"/>
      <c r="S9" s="56"/>
      <c r="T9" s="56"/>
      <c r="U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8"/>
      <c r="BS9" s="68"/>
      <c r="BT9" s="57"/>
      <c r="BU9" s="57"/>
      <c r="BV9" s="57"/>
      <c r="BW9" s="57"/>
      <c r="BX9" s="57"/>
      <c r="BY9" s="57"/>
      <c r="BZ9" s="57"/>
      <c r="CA9" s="57"/>
      <c r="CB9" s="57"/>
      <c r="CC9" s="68"/>
      <c r="CD9" s="68"/>
      <c r="CE9" s="57"/>
      <c r="CF9" s="57"/>
      <c r="CG9" s="57"/>
      <c r="CH9" s="57"/>
      <c r="CI9" s="57"/>
      <c r="CJ9" s="57"/>
      <c r="CK9" s="57"/>
      <c r="CL9" s="57"/>
      <c r="CM9" s="57"/>
      <c r="CN9" s="70"/>
      <c r="CO9" s="70"/>
      <c r="CP9" s="57"/>
      <c r="CQ9" s="57"/>
      <c r="CR9" s="57"/>
      <c r="CS9" s="57"/>
      <c r="CT9" s="57"/>
      <c r="CU9" s="57"/>
      <c r="CV9" s="57"/>
      <c r="CW9" s="57"/>
      <c r="CX9" s="57"/>
      <c r="CY9" s="68"/>
      <c r="CZ9" s="68"/>
      <c r="DA9" s="57"/>
      <c r="DB9" s="57"/>
      <c r="DC9" s="57"/>
      <c r="DD9" s="57"/>
      <c r="DE9" s="57"/>
      <c r="DF9" s="57"/>
      <c r="DG9" s="57"/>
      <c r="DH9" s="57"/>
      <c r="DI9" s="57"/>
      <c r="DJ9" s="68"/>
      <c r="DK9" s="68"/>
      <c r="DL9" s="57"/>
      <c r="DM9" s="57"/>
      <c r="DN9" s="57"/>
      <c r="DO9" s="57"/>
      <c r="DP9" s="57"/>
      <c r="DQ9" s="57"/>
      <c r="DR9" s="57"/>
      <c r="DS9" s="57"/>
      <c r="DT9" s="57"/>
      <c r="DU9" s="68"/>
      <c r="DV9" s="68"/>
      <c r="DW9" s="57"/>
      <c r="DX9" s="57"/>
      <c r="DY9" s="57"/>
      <c r="DZ9" s="57"/>
      <c r="EA9" s="57"/>
      <c r="EB9" s="57"/>
      <c r="EC9" s="57"/>
      <c r="ED9" s="57"/>
      <c r="EE9" s="57"/>
      <c r="EF9" s="68"/>
      <c r="EG9" s="68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</row>
    <row r="10" spans="1:154">
      <c r="A10" s="44"/>
      <c r="B10" s="44" t="s">
        <v>123</v>
      </c>
      <c r="C10" s="44" t="s">
        <v>138</v>
      </c>
      <c r="D10" s="44" t="s">
        <v>139</v>
      </c>
      <c r="E10" s="44" t="s">
        <v>140</v>
      </c>
      <c r="F10" s="44" t="s">
        <v>141</v>
      </c>
      <c r="N10" s="56"/>
      <c r="P10" s="57"/>
      <c r="S10" s="56"/>
      <c r="T10" s="56"/>
      <c r="U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57"/>
      <c r="AJ10" s="57"/>
      <c r="AK10" s="57"/>
      <c r="AL10" s="57"/>
      <c r="AM10" s="57"/>
      <c r="AN10" s="57"/>
      <c r="AO10" s="57"/>
      <c r="AP10" s="57"/>
      <c r="AQ10" s="56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6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6"/>
      <c r="BN10" s="56"/>
      <c r="BO10" s="56"/>
      <c r="BP10" s="57"/>
      <c r="BQ10" s="57"/>
      <c r="BR10" s="57"/>
      <c r="BS10" s="57"/>
      <c r="BT10" s="57"/>
      <c r="BU10" s="57"/>
      <c r="BV10" s="57"/>
      <c r="BW10" s="57"/>
      <c r="BX10" s="56"/>
      <c r="BY10" s="57"/>
      <c r="BZ10" s="56"/>
      <c r="CA10" s="57"/>
      <c r="CB10" s="57"/>
      <c r="CC10" s="57"/>
      <c r="CD10" s="57"/>
      <c r="CE10" s="57"/>
      <c r="CF10" s="57"/>
      <c r="CG10" s="57"/>
      <c r="CH10" s="57"/>
      <c r="CI10" s="56"/>
      <c r="CJ10" s="57"/>
      <c r="CK10" s="56"/>
      <c r="CL10" s="57"/>
      <c r="CM10" s="57"/>
      <c r="CN10" s="57"/>
      <c r="CO10" s="57"/>
      <c r="CP10" s="57"/>
      <c r="CQ10" s="57"/>
      <c r="CR10" s="57"/>
      <c r="CS10" s="57"/>
      <c r="CT10" s="56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6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6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6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6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6"/>
      <c r="EX10" s="57"/>
    </row>
    <row r="11" spans="1:154">
      <c r="A11" s="44" t="s">
        <v>142</v>
      </c>
      <c r="B11" s="50">
        <f>DATEVALUE($B$6-4&amp;"年1月1日")</f>
        <v>41275</v>
      </c>
      <c r="C11" s="50">
        <f>DATEVALUE($B$6-3&amp;"年1月1日")</f>
        <v>41640</v>
      </c>
      <c r="D11" s="50">
        <f>DATEVALUE($B$6-2&amp;"年1月1日")</f>
        <v>42005</v>
      </c>
      <c r="E11" s="50">
        <f>DATEVALUE($B$6-1&amp;"年1月1日")</f>
        <v>42370</v>
      </c>
      <c r="F11" s="50">
        <f>DATEVALUE($B$6&amp;"年1月1日")</f>
        <v>42736</v>
      </c>
      <c r="N11" s="56"/>
      <c r="P11" s="56"/>
      <c r="S11" s="56"/>
      <c r="T11" s="56"/>
      <c r="U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7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7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7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7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7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7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</row>
    <row r="12" spans="1:154">
      <c r="N12" s="56"/>
      <c r="P12" s="56"/>
      <c r="S12" s="56"/>
      <c r="T12" s="56"/>
      <c r="U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</row>
    <row r="13" spans="1:154">
      <c r="N13" s="56"/>
      <c r="P13" s="56"/>
      <c r="S13" s="56"/>
      <c r="T13" s="56"/>
      <c r="U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</row>
    <row r="14" spans="1:154">
      <c r="N14" s="56"/>
      <c r="P14" s="56"/>
      <c r="S14" s="56"/>
      <c r="T14" s="56"/>
      <c r="U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</row>
    <row r="15" spans="1:154">
      <c r="N15" s="56"/>
      <c r="P15" s="56"/>
      <c r="S15" s="56"/>
      <c r="T15" s="56"/>
      <c r="U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</row>
    <row r="16" spans="1:154">
      <c r="N16" s="56"/>
      <c r="P16" s="56"/>
      <c r="S16" s="56"/>
      <c r="T16" s="56"/>
      <c r="U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</row>
    <row r="17" spans="14:154">
      <c r="N17" s="56"/>
      <c r="P17" s="56"/>
      <c r="S17" s="56"/>
      <c r="T17" s="56"/>
      <c r="U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</row>
    <row r="18" spans="14:154">
      <c r="N18" s="56"/>
      <c r="P18" s="56"/>
      <c r="S18" s="56"/>
      <c r="T18" s="56"/>
      <c r="U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</row>
    <row r="19" spans="14:154">
      <c r="N19" s="56"/>
      <c r="P19" s="56"/>
      <c r="S19" s="56"/>
      <c r="T19" s="56"/>
      <c r="U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</row>
    <row r="20" spans="14:154">
      <c r="N20" s="56"/>
      <c r="P20" s="56"/>
      <c r="S20" s="56"/>
      <c r="T20" s="56"/>
      <c r="U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</row>
  </sheetData>
  <mergeCells count="12">
    <mergeCell ref="EN4:EX4"/>
    <mergeCell ref="H6:J6"/>
    <mergeCell ref="CK4:CU4"/>
    <mergeCell ref="CV4:DF4"/>
    <mergeCell ref="DG4:DQ4"/>
    <mergeCell ref="DR4:EB4"/>
    <mergeCell ref="EC4:EM4"/>
    <mergeCell ref="AH4:AR4"/>
    <mergeCell ref="AS4:BC4"/>
    <mergeCell ref="BD4:BN4"/>
    <mergeCell ref="BO4:BY4"/>
    <mergeCell ref="BZ4:CJ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dcterms:created xsi:type="dcterms:W3CDTF">2018-12-07T10:43:13Z</dcterms:created>
  <dcterms:modified xsi:type="dcterms:W3CDTF">2019-01-30T04:38:32Z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2019-01-16T02:17:09Z</vt:filetime>
  </property>
</Properties>
</file>