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XTgMkfggUyQ971bZzun8VT1ydlLiEYq9xoYR1g7Kj6DWUrGE1DZAz0y+c1/ilj76gu9nO93e5WiJSuHkshgdHw==" workbookSaltValue="xp23s4dE/TVesT10h84ptQ==" workbookSpinCount="100000" lockStructure="1"/>
  <bookViews>
    <workbookView xWindow="390" yWindow="-135" windowWidth="14355" windowHeight="11640"/>
  </bookViews>
  <sheets>
    <sheet name="法非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<sst xmlns="http://schemas.openxmlformats.org/spreadsheetml/2006/main" count="237" uniqueCount="123">
  <si>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</si>
  <si>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</si>
  <si>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</si>
  <si>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</si>
  <si>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</si>
  <si>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</si>
  <si>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</si>
  <si>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</si>
  <si>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</si>
  <si>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</si>
  <si>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</si>
  <si>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</si>
  <si>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</si>
  <si>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</si>
  <si>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</si>
  <si>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</si>
  <si>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</si>
  <si>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</si>
  <si>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</si>
  <si>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</si>
  <si>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</si>
  <si>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</si>
  <si>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</si>
  <si>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</si>
  <si>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</si>
  <si>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</si>
  <si>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</si>
  <si>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</si>
  <si>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</si>
  <si>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</si>
  <si>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</si>
  <si>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</si>
  <si>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</si>
  <si>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</si>
  <si>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</si>
  <si>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</si>
  <si>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</si>
  <si>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</si>
  <si>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</si>
  <si>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</si>
  <si>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</si>
  <si>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</si>
  <si>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</si>
  <si>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</si>
  <si>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</si>
  <si>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</si>
  <si>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</si>
  <si>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</si>
  <si>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</si>
  <si>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</si>
  <si>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</si>
  <si>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</si>
  <si>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</si>
  <si>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</si>
  <si>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</si>
  <si>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</si>
  <si>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</si>
  <si>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</si>
  <si>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</si>
  <si>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</si>
  <si>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</si>
  <si>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</si>
  <si>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</si>
  <si>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</si>
  <si>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</si>
  <si>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</si>
  <si>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</si>
  <si>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</si>
  <si>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</si>
  <si>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</si>
  <si>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</si>
  <si>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</si>
  <si>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</si>
  <si>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</si>
  <si>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</si>
  <si>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</si>
  <si>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</si>
  <si>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</si>
  <si>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</si>
  <si>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</si>
  <si>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</si>
  <si>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</si>
  <si>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</si>
  <si>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</si>
  <si>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</si>
  <si>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</si>
  <si>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</si>
  <si>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</si>
  <si>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</si>
  <si>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</si>
  <si>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</si>
  <si>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</si>
  <si>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</si>
  <si>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</si>
  <si>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</si>
  <si>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</si>
  <si>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</si>
  <si>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</si>
  <si>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</si>
  <si>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</si>
  <si>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</si>
  <si>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</si>
  <si>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</si>
  <si>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</si>
  <si>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</si>
  <si>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</si>
  <si>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</si>
  <si>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笛吹市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</si>
  <si>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</si>
  <si>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</si>
  <si>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</si>
  <si>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</si>
  <si>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</si>
  <si>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</si>
  <si>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</si>
  <si>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</si>
  <si>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</si>
  <si>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</si>
  <si>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</si>
  <si>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</si>
  <si>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管路更新率については、現状、施設利用率、有収率ともに高い水準を保っているため、あまり費用をかけていない状況である。
　しかし、今後、老朽化に伴い、施設利用率、有収率ともに下がってくることも予想されるため、中長期計画を策定するなど、将来を見据えた更新計画を作る必要がある。</t>
    <phoneticPr fontId="4"/>
  </si>
  <si>
    <t>簡易水道事業については、今後、企業会計への移行を予定している。
　本来なら独立採算を目指し、使用料の改定を目指さなければならないところである。しかし、地域的にごく限られた高齢者の圧倒的に多い僻地なため、採算を考えた料金改定は非常に難しいと思われる。
　今般、平成30年度より上水道料金の改定を受け、簡易水道事業に於いても同率での料金改定を行ない、また平成34年度にも再度改定を行う予定である。しかしそれを持ってしても充分な収益とは言えない。また、近隣との連携も地理的に困難である。
　また、近隣との連携も地理的に困難な施設なため広域化も難しいが、今後効率化・合理化が図られる部分があるか検討していきたい。</t>
    <rPh sb="126" eb="128">
      <t>コンパン</t>
    </rPh>
    <rPh sb="129" eb="131">
      <t>ヘイセイ</t>
    </rPh>
    <rPh sb="133" eb="135">
      <t>ネンド</t>
    </rPh>
    <rPh sb="137" eb="139">
      <t>ジョウスイ</t>
    </rPh>
    <rPh sb="139" eb="140">
      <t>ミチ</t>
    </rPh>
    <rPh sb="140" eb="142">
      <t>リョウキン</t>
    </rPh>
    <rPh sb="143" eb="145">
      <t>カイテイ</t>
    </rPh>
    <rPh sb="146" eb="147">
      <t>ウ</t>
    </rPh>
    <rPh sb="149" eb="151">
      <t>カンイ</t>
    </rPh>
    <rPh sb="151" eb="153">
      <t>スイドウ</t>
    </rPh>
    <rPh sb="153" eb="155">
      <t>ジギョウ</t>
    </rPh>
    <rPh sb="156" eb="157">
      <t>オ</t>
    </rPh>
    <rPh sb="160" eb="162">
      <t>ドウリツ</t>
    </rPh>
    <rPh sb="164" eb="166">
      <t>リョウキン</t>
    </rPh>
    <rPh sb="166" eb="168">
      <t>カイテイ</t>
    </rPh>
    <rPh sb="169" eb="170">
      <t>オコナ</t>
    </rPh>
    <rPh sb="175" eb="177">
      <t>ヘイセイ</t>
    </rPh>
    <rPh sb="179" eb="180">
      <t>ネン</t>
    </rPh>
    <rPh sb="180" eb="181">
      <t>ド</t>
    </rPh>
    <rPh sb="183" eb="185">
      <t>サイド</t>
    </rPh>
    <rPh sb="185" eb="187">
      <t>カイテイ</t>
    </rPh>
    <rPh sb="188" eb="189">
      <t>オコナ</t>
    </rPh>
    <rPh sb="190" eb="192">
      <t>ヨテイ</t>
    </rPh>
    <rPh sb="202" eb="203">
      <t>モ</t>
    </rPh>
    <rPh sb="208" eb="210">
      <t>ジュウブン</t>
    </rPh>
    <rPh sb="211" eb="213">
      <t>シュウエキ</t>
    </rPh>
    <rPh sb="215" eb="216">
      <t>イ</t>
    </rPh>
    <rPh sb="245" eb="247">
      <t>キンリン</t>
    </rPh>
    <rPh sb="249" eb="251">
      <t>レンケイ</t>
    </rPh>
    <rPh sb="252" eb="255">
      <t>チリテキ</t>
    </rPh>
    <rPh sb="256" eb="258">
      <t>コンナン</t>
    </rPh>
    <rPh sb="259" eb="261">
      <t>シセツ</t>
    </rPh>
    <rPh sb="264" eb="267">
      <t>コウイキカ</t>
    </rPh>
    <rPh sb="268" eb="269">
      <t>ムズカ</t>
    </rPh>
    <rPh sb="273" eb="275">
      <t>コンゴ</t>
    </rPh>
    <rPh sb="275" eb="278">
      <t>コウリツカ</t>
    </rPh>
    <rPh sb="279" eb="282">
      <t>ゴウリカ</t>
    </rPh>
    <rPh sb="283" eb="284">
      <t>ハカ</t>
    </rPh>
    <rPh sb="287" eb="289">
      <t>ブブン</t>
    </rPh>
    <rPh sb="293" eb="295">
      <t>ケントウ</t>
    </rPh>
    <phoneticPr fontId="4"/>
  </si>
  <si>
    <r>
      <t>　</t>
    </r>
    <r>
      <rPr>
        <sz val="11"/>
        <rFont val="ＭＳ ゴシック"/>
        <family val="3"/>
        <charset val="128"/>
      </rPr>
      <t>収益的収支比率については、一般会計からの繰入金減額もあり平成29年度は平均を下回っている。例年平均値を上回ってはいるものの、100％を下回っている年度もあり、安定した運営とは言えない状況にある。
　要因としては、簡易水道事業は、決算規模が1千万円から2千万円ほどと小さく、費用の多くを施設の維持管理経費が占めているため、管路整備工事の実施の有無により、決算額が大きく変わってしまうためである。
　料金回収率を見ると、100％を大きく下回っているため、施設の維持管理経費は、一般会計からの繰入金によって運営している状況である。そのため、健全性が保たれているとは言えない状況である。
　効率性については、施設利用率、有収率ともに、平均値よりも高い水準を保っている。</t>
    </r>
    <rPh sb="14" eb="16">
      <t>イッパン</t>
    </rPh>
    <rPh sb="16" eb="17">
      <t>カイ</t>
    </rPh>
    <rPh sb="17" eb="18">
      <t>ケイ</t>
    </rPh>
    <rPh sb="21" eb="23">
      <t>クリイレ</t>
    </rPh>
    <rPh sb="23" eb="24">
      <t>キン</t>
    </rPh>
    <rPh sb="24" eb="26">
      <t>ゲンガク</t>
    </rPh>
    <rPh sb="29" eb="31">
      <t>ヘイセイ</t>
    </rPh>
    <rPh sb="33" eb="35">
      <t>ネンド</t>
    </rPh>
    <rPh sb="36" eb="38">
      <t>ヘイキン</t>
    </rPh>
    <rPh sb="39" eb="41">
      <t>シタマワ</t>
    </rPh>
    <rPh sb="46" eb="48">
      <t>レイネン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</si>
</sst>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ED-453D-A96E-5AED6F7BA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200768"/>
        <c:axId val="7782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</c:v>
                </c:pt>
                <c:pt idx="1">
                  <c:v>0.91</c:v>
                </c:pt>
                <c:pt idx="2">
                  <c:v>1.26</c:v>
                </c:pt>
                <c:pt idx="3">
                  <c:v>0.78</c:v>
                </c:pt>
                <c:pt idx="4">
                  <c:v>0.56999999999999995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ED-453D-A96E-5AED6F7BA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00768"/>
        <c:axId val="77821440"/>
      </c:lineChart>
      <c:dateAx>
        <c:axId val="7720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821440"/>
        <c:crosses val="autoZero"/>
        <c:auto val="1"/>
        <c:lblOffset val="100"/>
        <c:baseTimeUnit val="years"/>
      </c:dateAx>
      <c:valAx>
        <c:axId val="7782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200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65.849999999999994</c:v>
                </c:pt>
                <c:pt idx="1">
                  <c:v>60.4</c:v>
                </c:pt>
                <c:pt idx="2">
                  <c:v>62.11</c:v>
                </c:pt>
                <c:pt idx="3">
                  <c:v>49.91</c:v>
                </c:pt>
                <c:pt idx="4">
                  <c:v>66.75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4B-4826-B8A4-AF0D8A521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38656"/>
        <c:axId val="9966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48.36</c:v>
                </c:pt>
                <c:pt idx="2">
                  <c:v>48.7</c:v>
                </c:pt>
                <c:pt idx="3">
                  <c:v>46.9</c:v>
                </c:pt>
                <c:pt idx="4">
                  <c:v>47.95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4B-4826-B8A4-AF0D8A521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38656"/>
        <c:axId val="99665408"/>
      </c:lineChart>
      <c:dateAx>
        <c:axId val="9963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65408"/>
        <c:crosses val="autoZero"/>
        <c:auto val="1"/>
        <c:lblOffset val="100"/>
        <c:baseTimeUnit val="years"/>
      </c:dateAx>
      <c:valAx>
        <c:axId val="9966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3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89.24</c:v>
                </c:pt>
                <c:pt idx="1">
                  <c:v>90.46</c:v>
                </c:pt>
                <c:pt idx="2">
                  <c:v>89.99</c:v>
                </c:pt>
                <c:pt idx="3">
                  <c:v>92.57</c:v>
                </c:pt>
                <c:pt idx="4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8B-4C13-965B-6C2871623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98080"/>
        <c:axId val="9720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74.209999999999994</c:v>
                </c:pt>
                <c:pt idx="1">
                  <c:v>75.239999999999995</c:v>
                </c:pt>
                <c:pt idx="2">
                  <c:v>74.959999999999994</c:v>
                </c:pt>
                <c:pt idx="3">
                  <c:v>74.63</c:v>
                </c:pt>
                <c:pt idx="4">
                  <c:v>74.900000000000006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8B-4C13-965B-6C2871623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98080"/>
        <c:axId val="97200000"/>
      </c:lineChart>
      <c:dateAx>
        <c:axId val="9719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00000"/>
        <c:crosses val="autoZero"/>
        <c:auto val="1"/>
        <c:lblOffset val="100"/>
        <c:baseTimeUnit val="years"/>
      </c:dateAx>
      <c:valAx>
        <c:axId val="9720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19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96.24</c:v>
                </c:pt>
                <c:pt idx="1">
                  <c:v>140.22999999999999</c:v>
                </c:pt>
                <c:pt idx="2">
                  <c:v>96.62</c:v>
                </c:pt>
                <c:pt idx="3">
                  <c:v>107.21</c:v>
                </c:pt>
                <c:pt idx="4">
                  <c:v>71.45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1-49A0-9627-54ADF1053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844480"/>
        <c:axId val="7784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71.66</c:v>
                </c:pt>
                <c:pt idx="1">
                  <c:v>73.06</c:v>
                </c:pt>
                <c:pt idx="2">
                  <c:v>72.03</c:v>
                </c:pt>
                <c:pt idx="3">
                  <c:v>72.11</c:v>
                </c:pt>
                <c:pt idx="4">
                  <c:v>74.05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01-49A0-9627-54ADF1053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44480"/>
        <c:axId val="77846400"/>
      </c:lineChart>
      <c:dateAx>
        <c:axId val="77844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846400"/>
        <c:crosses val="autoZero"/>
        <c:auto val="1"/>
        <c:lblOffset val="100"/>
        <c:baseTimeUnit val="years"/>
      </c:dateAx>
      <c:valAx>
        <c:axId val="7784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844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70-48F9-8CA0-6E6CED848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06560"/>
        <c:axId val="8030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70-48F9-8CA0-6E6CED848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06560"/>
        <c:axId val="80308480"/>
      </c:lineChart>
      <c:dateAx>
        <c:axId val="8030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308480"/>
        <c:crosses val="autoZero"/>
        <c:auto val="1"/>
        <c:lblOffset val="100"/>
        <c:baseTimeUnit val="years"/>
      </c:dateAx>
      <c:valAx>
        <c:axId val="8030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306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6F-4F9A-BFA9-53DEE16B8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44544"/>
        <c:axId val="9044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6F-4F9A-BFA9-53DEE16B8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44544"/>
        <c:axId val="90446464"/>
      </c:lineChart>
      <c:dateAx>
        <c:axId val="9044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46464"/>
        <c:crosses val="autoZero"/>
        <c:auto val="1"/>
        <c:lblOffset val="100"/>
        <c:baseTimeUnit val="years"/>
      </c:dateAx>
      <c:valAx>
        <c:axId val="9044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4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F0-4175-AFB9-64230E0C2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94464"/>
        <c:axId val="9049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F0-4175-AFB9-64230E0C2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94464"/>
        <c:axId val="90496384"/>
      </c:lineChart>
      <c:dateAx>
        <c:axId val="90494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96384"/>
        <c:crosses val="autoZero"/>
        <c:auto val="1"/>
        <c:lblOffset val="100"/>
        <c:baseTimeUnit val="years"/>
      </c:dateAx>
      <c:valAx>
        <c:axId val="9049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9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83-4A06-81C8-344B2FF50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38336"/>
        <c:axId val="91848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83-4A06-81C8-344B2FF50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38336"/>
        <c:axId val="91848704"/>
      </c:lineChart>
      <c:dateAx>
        <c:axId val="91838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48704"/>
        <c:crosses val="autoZero"/>
        <c:auto val="1"/>
        <c:lblOffset val="100"/>
        <c:baseTimeUnit val="years"/>
      </c:dateAx>
      <c:valAx>
        <c:axId val="91848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838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777.8</c:v>
                </c:pt>
                <c:pt idx="1">
                  <c:v>631.55999999999995</c:v>
                </c:pt>
                <c:pt idx="2">
                  <c:v>506.02</c:v>
                </c:pt>
                <c:pt idx="3">
                  <c:v>373.31</c:v>
                </c:pt>
                <c:pt idx="4">
                  <c:v>232.06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07-491C-A435-65369597B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71488"/>
        <c:axId val="9948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1462.56</c:v>
                </c:pt>
                <c:pt idx="1">
                  <c:v>1486.62</c:v>
                </c:pt>
                <c:pt idx="2">
                  <c:v>1510.14</c:v>
                </c:pt>
                <c:pt idx="3">
                  <c:v>1595.62</c:v>
                </c:pt>
                <c:pt idx="4">
                  <c:v>1302.33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07-491C-A435-65369597B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71488"/>
        <c:axId val="99484032"/>
      </c:lineChart>
      <c:dateAx>
        <c:axId val="9187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484032"/>
        <c:crosses val="autoZero"/>
        <c:auto val="1"/>
        <c:lblOffset val="100"/>
        <c:baseTimeUnit val="years"/>
      </c:dateAx>
      <c:valAx>
        <c:axId val="9948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871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32.92</c:v>
                </c:pt>
                <c:pt idx="1">
                  <c:v>28.45</c:v>
                </c:pt>
                <c:pt idx="2">
                  <c:v>27.48</c:v>
                </c:pt>
                <c:pt idx="3">
                  <c:v>28.18</c:v>
                </c:pt>
                <c:pt idx="4">
                  <c:v>25.39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C9-48FE-82F4-9BEA3FECD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06816"/>
        <c:axId val="9950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32.39</c:v>
                </c:pt>
                <c:pt idx="1">
                  <c:v>24.39</c:v>
                </c:pt>
                <c:pt idx="2">
                  <c:v>22.67</c:v>
                </c:pt>
                <c:pt idx="3">
                  <c:v>37.92</c:v>
                </c:pt>
                <c:pt idx="4">
                  <c:v>40.89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9-48FE-82F4-9BEA3FECD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06816"/>
        <c:axId val="99508992"/>
      </c:lineChart>
      <c:dateAx>
        <c:axId val="9950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08992"/>
        <c:crosses val="autoZero"/>
        <c:auto val="1"/>
        <c:lblOffset val="100"/>
        <c:baseTimeUnit val="years"/>
      </c:dateAx>
      <c:valAx>
        <c:axId val="9950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506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136.06</c:v>
                </c:pt>
                <c:pt idx="1">
                  <c:v>161.91999999999999</c:v>
                </c:pt>
                <c:pt idx="2">
                  <c:v>166.97</c:v>
                </c:pt>
                <c:pt idx="3">
                  <c:v>162.61000000000001</c:v>
                </c:pt>
                <c:pt idx="4">
                  <c:v>193.44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9-4B99-8E51-665DB79B1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44064"/>
        <c:axId val="9962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530.83000000000004</c:v>
                </c:pt>
                <c:pt idx="1">
                  <c:v>734.18</c:v>
                </c:pt>
                <c:pt idx="2">
                  <c:v>789.62</c:v>
                </c:pt>
                <c:pt idx="3">
                  <c:v>423.18</c:v>
                </c:pt>
                <c:pt idx="4">
                  <c:v>383.2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89-4B99-8E51-665DB79B1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44064"/>
        <c:axId val="99624064"/>
      </c:lineChart>
      <c:dateAx>
        <c:axId val="9954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24064"/>
        <c:crosses val="autoZero"/>
        <c:auto val="1"/>
        <c:lblOffset val="100"/>
        <c:baseTimeUnit val="years"/>
      </c:dateAx>
      <c:valAx>
        <c:axId val="9962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54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3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山梨県　笛吹市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データ!$I$6</f>
        <v>法非適用</v>
      </c>
      <c r="C8" s="48"/>
      <c r="D8" s="48"/>
      <c r="E8" s="48"/>
      <c r="F8" s="48"/>
      <c r="G8" s="48"/>
      <c r="H8" s="48"/>
      <c r="I8" s="48" t="str">
        <f>データ!$J$6</f>
        <v>水道事業</v>
      </c>
      <c r="J8" s="48"/>
      <c r="K8" s="48"/>
      <c r="L8" s="48"/>
      <c r="M8" s="48"/>
      <c r="N8" s="48"/>
      <c r="O8" s="48"/>
      <c r="P8" s="48" t="str">
        <f>データ!$K$6</f>
        <v>簡易水道事業</v>
      </c>
      <c r="Q8" s="48"/>
      <c r="R8" s="48"/>
      <c r="S8" s="48"/>
      <c r="T8" s="48"/>
      <c r="U8" s="48"/>
      <c r="V8" s="48"/>
      <c r="W8" s="48" t="str">
        <f>データ!$L$6</f>
        <v>D4</v>
      </c>
      <c r="X8" s="48"/>
      <c r="Y8" s="48"/>
      <c r="Z8" s="48"/>
      <c r="AA8" s="48"/>
      <c r="AB8" s="48"/>
      <c r="AC8" s="48"/>
      <c r="AD8" s="48" t="str">
        <f>データ!$M$6</f>
        <v>非設置</v>
      </c>
      <c r="AE8" s="48"/>
      <c r="AF8" s="48"/>
      <c r="AG8" s="48"/>
      <c r="AH8" s="48"/>
      <c r="AI8" s="48"/>
      <c r="AJ8" s="48"/>
      <c r="AK8" s="2"/>
      <c r="AL8" s="49">
        <f>データ!$R$6</f>
        <v>70069</v>
      </c>
      <c r="AM8" s="49"/>
      <c r="AN8" s="49"/>
      <c r="AO8" s="49"/>
      <c r="AP8" s="49"/>
      <c r="AQ8" s="49"/>
      <c r="AR8" s="49"/>
      <c r="AS8" s="49"/>
      <c r="AT8" s="45">
        <f>データ!$S$6</f>
        <v>201.92</v>
      </c>
      <c r="AU8" s="45"/>
      <c r="AV8" s="45"/>
      <c r="AW8" s="45"/>
      <c r="AX8" s="45"/>
      <c r="AY8" s="45"/>
      <c r="AZ8" s="45"/>
      <c r="BA8" s="45"/>
      <c r="BB8" s="45">
        <f>データ!$T$6</f>
        <v>347.01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3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4" t="s">
        <v>17</v>
      </c>
      <c r="AU9" s="44"/>
      <c r="AV9" s="44"/>
      <c r="AW9" s="44"/>
      <c r="AX9" s="44"/>
      <c r="AY9" s="44"/>
      <c r="AZ9" s="44"/>
      <c r="BA9" s="44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50" t="s">
        <v>19</v>
      </c>
      <c r="BM9" s="51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0.57999999999999996</v>
      </c>
      <c r="Q10" s="45"/>
      <c r="R10" s="45"/>
      <c r="S10" s="45"/>
      <c r="T10" s="45"/>
      <c r="U10" s="45"/>
      <c r="V10" s="45"/>
      <c r="W10" s="49">
        <f>データ!$Q$6</f>
        <v>599</v>
      </c>
      <c r="X10" s="49"/>
      <c r="Y10" s="49"/>
      <c r="Z10" s="49"/>
      <c r="AA10" s="49"/>
      <c r="AB10" s="49"/>
      <c r="AC10" s="49"/>
      <c r="AD10" s="2"/>
      <c r="AE10" s="2"/>
      <c r="AF10" s="2"/>
      <c r="AG10" s="2"/>
      <c r="AH10" s="2"/>
      <c r="AI10" s="2"/>
      <c r="AJ10" s="2"/>
      <c r="AK10" s="2"/>
      <c r="AL10" s="49">
        <f>データ!$U$6</f>
        <v>403</v>
      </c>
      <c r="AM10" s="49"/>
      <c r="AN10" s="49"/>
      <c r="AO10" s="49"/>
      <c r="AP10" s="49"/>
      <c r="AQ10" s="49"/>
      <c r="AR10" s="49"/>
      <c r="AS10" s="49"/>
      <c r="AT10" s="45">
        <f>データ!$V$6</f>
        <v>5.0199999999999996</v>
      </c>
      <c r="AU10" s="45"/>
      <c r="AV10" s="45"/>
      <c r="AW10" s="45"/>
      <c r="AX10" s="45"/>
      <c r="AY10" s="45"/>
      <c r="AZ10" s="45"/>
      <c r="BA10" s="45"/>
      <c r="BB10" s="45">
        <f>データ!$W$6</f>
        <v>80.28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21</v>
      </c>
      <c r="BM10" s="5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25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122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26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27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28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29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30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120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31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32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33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34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36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121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37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38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39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53</v>
      </c>
      <c r="N85" s="26" t="s">
        <v>53</v>
      </c>
      <c r="O85" s="26" t="str">
        <f>データ!EN6</f>
        <v>【0.72】</v>
      </c>
    </row>
  </sheetData>
  <sheetProtection algorithmName="SHA-512" hashValue="5r+T5ghcuM0BoUzS4XM7biA0pCiY8mrUX4p2xZBU0wMRgtjHtLvZUeoLisKyeo4yCo6lat8dei0u6LdWpQK2sQ==" saltValue="mlVPR4V4fQfenOInkOGfLw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54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55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56</v>
      </c>
      <c r="B3" s="29" t="s">
        <v>57</v>
      </c>
      <c r="C3" s="29" t="s">
        <v>58</v>
      </c>
      <c r="D3" s="29" t="s">
        <v>59</v>
      </c>
      <c r="E3" s="29" t="s">
        <v>60</v>
      </c>
      <c r="F3" s="29" t="s">
        <v>61</v>
      </c>
      <c r="G3" s="29" t="s">
        <v>62</v>
      </c>
      <c r="H3" s="76" t="s">
        <v>63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64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65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8" t="s">
        <v>66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67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68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69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70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71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72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73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74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75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76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77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8" t="s">
        <v>78</v>
      </c>
      <c r="B5" s="31"/>
      <c r="C5" s="31"/>
      <c r="D5" s="31"/>
      <c r="E5" s="31"/>
      <c r="F5" s="31"/>
      <c r="G5" s="31"/>
      <c r="H5" s="32" t="s">
        <v>79</v>
      </c>
      <c r="I5" s="32" t="s">
        <v>80</v>
      </c>
      <c r="J5" s="32" t="s">
        <v>81</v>
      </c>
      <c r="K5" s="32" t="s">
        <v>82</v>
      </c>
      <c r="L5" s="32" t="s">
        <v>83</v>
      </c>
      <c r="M5" s="32" t="s">
        <v>84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41</v>
      </c>
      <c r="AI5" s="32" t="s">
        <v>95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95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95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95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95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95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95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95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95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95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</row>
    <row r="6" spans="1:144" s="36" customFormat="1" x14ac:dyDescent="0.15">
      <c r="A6" s="28" t="s">
        <v>106</v>
      </c>
      <c r="B6" s="33">
        <f>B7</f>
        <v>2017</v>
      </c>
      <c r="C6" s="33">
        <f t="shared" ref="C6:W6" si="3">C7</f>
        <v>192112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山梨県　笛吹市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D4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0.57999999999999996</v>
      </c>
      <c r="Q6" s="34">
        <f t="shared" si="3"/>
        <v>599</v>
      </c>
      <c r="R6" s="34">
        <f t="shared" si="3"/>
        <v>70069</v>
      </c>
      <c r="S6" s="34">
        <f t="shared" si="3"/>
        <v>201.92</v>
      </c>
      <c r="T6" s="34">
        <f t="shared" si="3"/>
        <v>347.01</v>
      </c>
      <c r="U6" s="34">
        <f t="shared" si="3"/>
        <v>403</v>
      </c>
      <c r="V6" s="34">
        <f t="shared" si="3"/>
        <v>5.0199999999999996</v>
      </c>
      <c r="W6" s="34">
        <f t="shared" si="3"/>
        <v>80.28</v>
      </c>
      <c r="X6" s="35">
        <f>IF(X7="",NA(),X7)</f>
        <v>96.24</v>
      </c>
      <c r="Y6" s="35">
        <f t="shared" ref="Y6:AG6" si="4">IF(Y7="",NA(),Y7)</f>
        <v>140.22999999999999</v>
      </c>
      <c r="Z6" s="35">
        <f t="shared" si="4"/>
        <v>96.62</v>
      </c>
      <c r="AA6" s="35">
        <f t="shared" si="4"/>
        <v>107.21</v>
      </c>
      <c r="AB6" s="35">
        <f t="shared" si="4"/>
        <v>71.45</v>
      </c>
      <c r="AC6" s="35">
        <f t="shared" si="4"/>
        <v>71.66</v>
      </c>
      <c r="AD6" s="35">
        <f t="shared" si="4"/>
        <v>73.06</v>
      </c>
      <c r="AE6" s="35">
        <f t="shared" si="4"/>
        <v>72.03</v>
      </c>
      <c r="AF6" s="35">
        <f t="shared" si="4"/>
        <v>72.11</v>
      </c>
      <c r="AG6" s="35">
        <f t="shared" si="4"/>
        <v>74.05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777.8</v>
      </c>
      <c r="BF6" s="35">
        <f t="shared" ref="BF6:BN6" si="7">IF(BF7="",NA(),BF7)</f>
        <v>631.55999999999995</v>
      </c>
      <c r="BG6" s="35">
        <f t="shared" si="7"/>
        <v>506.02</v>
      </c>
      <c r="BH6" s="35">
        <f t="shared" si="7"/>
        <v>373.31</v>
      </c>
      <c r="BI6" s="35">
        <f t="shared" si="7"/>
        <v>232.06</v>
      </c>
      <c r="BJ6" s="35">
        <f t="shared" si="7"/>
        <v>1462.56</v>
      </c>
      <c r="BK6" s="35">
        <f t="shared" si="7"/>
        <v>1486.62</v>
      </c>
      <c r="BL6" s="35">
        <f t="shared" si="7"/>
        <v>1510.14</v>
      </c>
      <c r="BM6" s="35">
        <f t="shared" si="7"/>
        <v>1595.62</v>
      </c>
      <c r="BN6" s="35">
        <f t="shared" si="7"/>
        <v>1302.33</v>
      </c>
      <c r="BO6" s="34" t="str">
        <f>IF(BO7="","",IF(BO7="-","【-】","【"&amp;SUBSTITUTE(TEXT(BO7,"#,##0.00"),"-","△")&amp;"】"))</f>
        <v>【1,141.75】</v>
      </c>
      <c r="BP6" s="35">
        <f>IF(BP7="",NA(),BP7)</f>
        <v>32.92</v>
      </c>
      <c r="BQ6" s="35">
        <f t="shared" ref="BQ6:BY6" si="8">IF(BQ7="",NA(),BQ7)</f>
        <v>28.45</v>
      </c>
      <c r="BR6" s="35">
        <f t="shared" si="8"/>
        <v>27.48</v>
      </c>
      <c r="BS6" s="35">
        <f t="shared" si="8"/>
        <v>28.18</v>
      </c>
      <c r="BT6" s="35">
        <f t="shared" si="8"/>
        <v>25.39</v>
      </c>
      <c r="BU6" s="35">
        <f t="shared" si="8"/>
        <v>32.39</v>
      </c>
      <c r="BV6" s="35">
        <f t="shared" si="8"/>
        <v>24.39</v>
      </c>
      <c r="BW6" s="35">
        <f t="shared" si="8"/>
        <v>22.67</v>
      </c>
      <c r="BX6" s="35">
        <f t="shared" si="8"/>
        <v>37.92</v>
      </c>
      <c r="BY6" s="35">
        <f t="shared" si="8"/>
        <v>40.89</v>
      </c>
      <c r="BZ6" s="34" t="str">
        <f>IF(BZ7="","",IF(BZ7="-","【-】","【"&amp;SUBSTITUTE(TEXT(BZ7,"#,##0.00"),"-","△")&amp;"】"))</f>
        <v>【54.93】</v>
      </c>
      <c r="CA6" s="35">
        <f>IF(CA7="",NA(),CA7)</f>
        <v>136.06</v>
      </c>
      <c r="CB6" s="35">
        <f t="shared" ref="CB6:CJ6" si="9">IF(CB7="",NA(),CB7)</f>
        <v>161.91999999999999</v>
      </c>
      <c r="CC6" s="35">
        <f t="shared" si="9"/>
        <v>166.97</v>
      </c>
      <c r="CD6" s="35">
        <f t="shared" si="9"/>
        <v>162.61000000000001</v>
      </c>
      <c r="CE6" s="35">
        <f t="shared" si="9"/>
        <v>193.44</v>
      </c>
      <c r="CF6" s="35">
        <f t="shared" si="9"/>
        <v>530.83000000000004</v>
      </c>
      <c r="CG6" s="35">
        <f t="shared" si="9"/>
        <v>734.18</v>
      </c>
      <c r="CH6" s="35">
        <f t="shared" si="9"/>
        <v>789.62</v>
      </c>
      <c r="CI6" s="35">
        <f t="shared" si="9"/>
        <v>423.18</v>
      </c>
      <c r="CJ6" s="35">
        <f t="shared" si="9"/>
        <v>383.2</v>
      </c>
      <c r="CK6" s="34" t="str">
        <f>IF(CK7="","",IF(CK7="-","【-】","【"&amp;SUBSTITUTE(TEXT(CK7,"#,##0.00"),"-","△")&amp;"】"))</f>
        <v>【292.18】</v>
      </c>
      <c r="CL6" s="35">
        <f>IF(CL7="",NA(),CL7)</f>
        <v>65.849999999999994</v>
      </c>
      <c r="CM6" s="35">
        <f t="shared" ref="CM6:CU6" si="10">IF(CM7="",NA(),CM7)</f>
        <v>60.4</v>
      </c>
      <c r="CN6" s="35">
        <f t="shared" si="10"/>
        <v>62.11</v>
      </c>
      <c r="CO6" s="35">
        <f t="shared" si="10"/>
        <v>49.91</v>
      </c>
      <c r="CP6" s="35">
        <f t="shared" si="10"/>
        <v>66.75</v>
      </c>
      <c r="CQ6" s="35">
        <f t="shared" si="10"/>
        <v>50.49</v>
      </c>
      <c r="CR6" s="35">
        <f t="shared" si="10"/>
        <v>48.36</v>
      </c>
      <c r="CS6" s="35">
        <f t="shared" si="10"/>
        <v>48.7</v>
      </c>
      <c r="CT6" s="35">
        <f t="shared" si="10"/>
        <v>46.9</v>
      </c>
      <c r="CU6" s="35">
        <f t="shared" si="10"/>
        <v>47.95</v>
      </c>
      <c r="CV6" s="34" t="str">
        <f>IF(CV7="","",IF(CV7="-","【-】","【"&amp;SUBSTITUTE(TEXT(CV7,"#,##0.00"),"-","△")&amp;"】"))</f>
        <v>【56.91】</v>
      </c>
      <c r="CW6" s="35">
        <f>IF(CW7="",NA(),CW7)</f>
        <v>89.24</v>
      </c>
      <c r="CX6" s="35">
        <f t="shared" ref="CX6:DF6" si="11">IF(CX7="",NA(),CX7)</f>
        <v>90.46</v>
      </c>
      <c r="CY6" s="35">
        <f t="shared" si="11"/>
        <v>89.99</v>
      </c>
      <c r="CZ6" s="35">
        <f t="shared" si="11"/>
        <v>92.57</v>
      </c>
      <c r="DA6" s="35">
        <f t="shared" si="11"/>
        <v>90</v>
      </c>
      <c r="DB6" s="35">
        <f t="shared" si="11"/>
        <v>74.209999999999994</v>
      </c>
      <c r="DC6" s="35">
        <f t="shared" si="11"/>
        <v>75.239999999999995</v>
      </c>
      <c r="DD6" s="35">
        <f t="shared" si="11"/>
        <v>74.959999999999994</v>
      </c>
      <c r="DE6" s="35">
        <f t="shared" si="11"/>
        <v>74.63</v>
      </c>
      <c r="DF6" s="35">
        <f t="shared" si="11"/>
        <v>74.900000000000006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0.7</v>
      </c>
      <c r="EJ6" s="35">
        <f t="shared" si="14"/>
        <v>0.91</v>
      </c>
      <c r="EK6" s="35">
        <f t="shared" si="14"/>
        <v>1.26</v>
      </c>
      <c r="EL6" s="35">
        <f t="shared" si="14"/>
        <v>0.78</v>
      </c>
      <c r="EM6" s="35">
        <f t="shared" si="14"/>
        <v>0.56999999999999995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192112</v>
      </c>
      <c r="D7" s="37">
        <v>47</v>
      </c>
      <c r="E7" s="37">
        <v>1</v>
      </c>
      <c r="F7" s="37">
        <v>0</v>
      </c>
      <c r="G7" s="37">
        <v>0</v>
      </c>
      <c r="H7" s="37" t="s">
        <v>107</v>
      </c>
      <c r="I7" s="37" t="s">
        <v>108</v>
      </c>
      <c r="J7" s="37" t="s">
        <v>109</v>
      </c>
      <c r="K7" s="37" t="s">
        <v>110</v>
      </c>
      <c r="L7" s="37" t="s">
        <v>111</v>
      </c>
      <c r="M7" s="37" t="s">
        <v>112</v>
      </c>
      <c r="N7" s="38" t="s">
        <v>113</v>
      </c>
      <c r="O7" s="38" t="s">
        <v>114</v>
      </c>
      <c r="P7" s="38">
        <v>0.57999999999999996</v>
      </c>
      <c r="Q7" s="38">
        <v>599</v>
      </c>
      <c r="R7" s="38">
        <v>70069</v>
      </c>
      <c r="S7" s="38">
        <v>201.92</v>
      </c>
      <c r="T7" s="38">
        <v>347.01</v>
      </c>
      <c r="U7" s="38">
        <v>403</v>
      </c>
      <c r="V7" s="38">
        <v>5.0199999999999996</v>
      </c>
      <c r="W7" s="38">
        <v>80.28</v>
      </c>
      <c r="X7" s="38">
        <v>96.24</v>
      </c>
      <c r="Y7" s="38">
        <v>140.22999999999999</v>
      </c>
      <c r="Z7" s="38">
        <v>96.62</v>
      </c>
      <c r="AA7" s="38">
        <v>107.21</v>
      </c>
      <c r="AB7" s="38">
        <v>71.45</v>
      </c>
      <c r="AC7" s="38">
        <v>71.66</v>
      </c>
      <c r="AD7" s="38">
        <v>73.06</v>
      </c>
      <c r="AE7" s="38">
        <v>72.03</v>
      </c>
      <c r="AF7" s="38">
        <v>72.11</v>
      </c>
      <c r="AG7" s="38">
        <v>74.05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777.8</v>
      </c>
      <c r="BF7" s="38">
        <v>631.55999999999995</v>
      </c>
      <c r="BG7" s="38">
        <v>506.02</v>
      </c>
      <c r="BH7" s="38">
        <v>373.31</v>
      </c>
      <c r="BI7" s="38">
        <v>232.06</v>
      </c>
      <c r="BJ7" s="38">
        <v>1462.56</v>
      </c>
      <c r="BK7" s="38">
        <v>1486.62</v>
      </c>
      <c r="BL7" s="38">
        <v>1510.14</v>
      </c>
      <c r="BM7" s="38">
        <v>1595.62</v>
      </c>
      <c r="BN7" s="38">
        <v>1302.33</v>
      </c>
      <c r="BO7" s="38">
        <v>1141.75</v>
      </c>
      <c r="BP7" s="38">
        <v>32.92</v>
      </c>
      <c r="BQ7" s="38">
        <v>28.45</v>
      </c>
      <c r="BR7" s="38">
        <v>27.48</v>
      </c>
      <c r="BS7" s="38">
        <v>28.18</v>
      </c>
      <c r="BT7" s="38">
        <v>25.39</v>
      </c>
      <c r="BU7" s="38">
        <v>32.39</v>
      </c>
      <c r="BV7" s="38">
        <v>24.39</v>
      </c>
      <c r="BW7" s="38">
        <v>22.67</v>
      </c>
      <c r="BX7" s="38">
        <v>37.92</v>
      </c>
      <c r="BY7" s="38">
        <v>40.89</v>
      </c>
      <c r="BZ7" s="38">
        <v>54.93</v>
      </c>
      <c r="CA7" s="38">
        <v>136.06</v>
      </c>
      <c r="CB7" s="38">
        <v>161.91999999999999</v>
      </c>
      <c r="CC7" s="38">
        <v>166.97</v>
      </c>
      <c r="CD7" s="38">
        <v>162.61000000000001</v>
      </c>
      <c r="CE7" s="38">
        <v>193.44</v>
      </c>
      <c r="CF7" s="38">
        <v>530.83000000000004</v>
      </c>
      <c r="CG7" s="38">
        <v>734.18</v>
      </c>
      <c r="CH7" s="38">
        <v>789.62</v>
      </c>
      <c r="CI7" s="38">
        <v>423.18</v>
      </c>
      <c r="CJ7" s="38">
        <v>383.2</v>
      </c>
      <c r="CK7" s="38">
        <v>292.18</v>
      </c>
      <c r="CL7" s="38">
        <v>65.849999999999994</v>
      </c>
      <c r="CM7" s="38">
        <v>60.4</v>
      </c>
      <c r="CN7" s="38">
        <v>62.11</v>
      </c>
      <c r="CO7" s="38">
        <v>49.91</v>
      </c>
      <c r="CP7" s="38">
        <v>66.75</v>
      </c>
      <c r="CQ7" s="38">
        <v>50.49</v>
      </c>
      <c r="CR7" s="38">
        <v>48.36</v>
      </c>
      <c r="CS7" s="38">
        <v>48.7</v>
      </c>
      <c r="CT7" s="38">
        <v>46.9</v>
      </c>
      <c r="CU7" s="38">
        <v>47.95</v>
      </c>
      <c r="CV7" s="38">
        <v>56.91</v>
      </c>
      <c r="CW7" s="38">
        <v>89.24</v>
      </c>
      <c r="CX7" s="38">
        <v>90.46</v>
      </c>
      <c r="CY7" s="38">
        <v>89.99</v>
      </c>
      <c r="CZ7" s="38">
        <v>92.57</v>
      </c>
      <c r="DA7" s="38">
        <v>90</v>
      </c>
      <c r="DB7" s="38">
        <v>74.209999999999994</v>
      </c>
      <c r="DC7" s="38">
        <v>75.239999999999995</v>
      </c>
      <c r="DD7" s="38">
        <v>74.959999999999994</v>
      </c>
      <c r="DE7" s="38">
        <v>74.63</v>
      </c>
      <c r="DF7" s="38">
        <v>74.900000000000006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0.7</v>
      </c>
      <c r="EJ7" s="38">
        <v>0.91</v>
      </c>
      <c r="EK7" s="38">
        <v>1.26</v>
      </c>
      <c r="EL7" s="38">
        <v>0.78</v>
      </c>
      <c r="EM7" s="38">
        <v>0.56999999999999995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57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2019-01-31T01:37:21Z</cp:lastPrinted>
  <dcterms:created xsi:type="dcterms:W3CDTF">2018-12-03T08:43:08Z</dcterms:created>
  <dcterms:modified xsi:type="dcterms:W3CDTF">2019-01-31T02:47:11Z</dcterms:modified>
</cp:coreProperties>
</file>