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AL8" i="4" s="1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E85" i="4"/>
  <c r="BB10" i="4"/>
  <c r="W10" i="4"/>
  <c r="P10" i="4"/>
  <c r="I10" i="4"/>
  <c r="BB8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<sst xmlns="http://schemas.openxmlformats.org/spreadsheetml/2006/main" count="237" uniqueCount="123">
  <si>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</si>
  <si>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</si>
  <si>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</si>
  <si>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</si>
  <si>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</si>
  <si>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</si>
  <si>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</si>
  <si>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</si>
  <si>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</si>
  <si>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</si>
  <si>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</si>
  <si>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</si>
  <si>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</si>
  <si>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</si>
  <si>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</si>
  <si>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</si>
  <si>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</si>
  <si>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</si>
  <si>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</si>
  <si>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</si>
  <si>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</si>
  <si>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</si>
  <si>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</si>
  <si>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</si>
  <si>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</si>
  <si>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</si>
  <si>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</si>
  <si>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</si>
  <si>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</si>
  <si>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</si>
  <si>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</si>
  <si>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</si>
  <si>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</si>
  <si>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</si>
  <si>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</si>
  <si>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</si>
  <si>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</si>
  <si>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</si>
  <si>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</si>
  <si>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</si>
  <si>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</si>
  <si>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</si>
  <si>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</si>
  <si>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</si>
  <si>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</si>
  <si>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</si>
  <si>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</si>
  <si>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</si>
  <si>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</si>
  <si>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</si>
  <si>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</si>
  <si>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</si>
  <si>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</si>
  <si>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</si>
  <si>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</si>
  <si>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</si>
  <si>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</si>
  <si>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</si>
  <si>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</si>
  <si>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</si>
  <si>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</si>
  <si>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</si>
  <si>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</si>
  <si>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</si>
  <si>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</si>
  <si>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</si>
  <si>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</si>
  <si>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</si>
  <si>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</si>
  <si>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</si>
  <si>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</si>
  <si>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</si>
  <si>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</si>
  <si>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</si>
  <si>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</si>
  <si>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</si>
  <si>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</si>
  <si>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</si>
  <si>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</si>
  <si>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</si>
  <si>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</si>
  <si>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</si>
  <si>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</si>
  <si>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</si>
  <si>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</si>
  <si>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</si>
  <si>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</si>
  <si>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</si>
  <si>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</si>
  <si>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</si>
  <si>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</si>
  <si>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</si>
  <si>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</si>
  <si>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</si>
  <si>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</si>
  <si>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</si>
  <si>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</si>
  <si>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</si>
  <si>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</si>
  <si>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</si>
  <si>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</si>
  <si>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</si>
  <si>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</si>
  <si>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</si>
  <si>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</si>
  <si>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</si>
  <si>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</si>
  <si>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山梨県　富士川町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</si>
  <si>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</si>
  <si>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</si>
  <si>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</si>
  <si>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</si>
  <si>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</si>
  <si>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</si>
  <si>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</si>
  <si>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</si>
  <si>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</si>
  <si>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</si>
  <si>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</si>
  <si>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・単年度の収支は１－①収益的収支比率が100％を下回っていることから赤字であり、一般会計繰入金に依存した経営状況である。
・企業債残高対給水収益比率は、平成27年度に上昇しているが、簡易水道の一部を上水道へ経営統合したため、給水収益が減少したことによるものである。
・料金回収率は類似団体平均値等と比較して低い状況である。経営改善を見据え、H29年度より水道料金等の改定をした。
・有収率が低い状況にあるため、漏水防止等により有収率の向上を図る。</t>
    <rPh sb="1" eb="4">
      <t>タンネンド</t>
    </rPh>
    <rPh sb="5" eb="7">
      <t>シュウシ</t>
    </rPh>
    <rPh sb="11" eb="14">
      <t>シュウエキテキ</t>
    </rPh>
    <rPh sb="14" eb="16">
      <t>シュウシ</t>
    </rPh>
    <rPh sb="16" eb="18">
      <t>ヒリツ</t>
    </rPh>
    <rPh sb="24" eb="26">
      <t>シタマワ</t>
    </rPh>
    <rPh sb="34" eb="36">
      <t>アカジ</t>
    </rPh>
    <rPh sb="40" eb="42">
      <t>イッパン</t>
    </rPh>
    <rPh sb="42" eb="44">
      <t>カイケイ</t>
    </rPh>
    <rPh sb="44" eb="46">
      <t>クリイレ</t>
    </rPh>
    <rPh sb="46" eb="47">
      <t>キン</t>
    </rPh>
    <rPh sb="48" eb="50">
      <t>イゾン</t>
    </rPh>
    <rPh sb="52" eb="54">
      <t>ケイエイ</t>
    </rPh>
    <rPh sb="54" eb="56">
      <t>ジョウキョウ</t>
    </rPh>
    <rPh sb="63" eb="65">
      <t>キギョウ</t>
    </rPh>
    <rPh sb="65" eb="66">
      <t>サイ</t>
    </rPh>
    <rPh sb="66" eb="68">
      <t>ザンダカ</t>
    </rPh>
    <rPh sb="68" eb="69">
      <t>タイ</t>
    </rPh>
    <rPh sb="69" eb="71">
      <t>キュウスイ</t>
    </rPh>
    <rPh sb="71" eb="73">
      <t>シュウエキ</t>
    </rPh>
    <rPh sb="73" eb="75">
      <t>ヒリツ</t>
    </rPh>
    <rPh sb="77" eb="79">
      <t>ヘイセイ</t>
    </rPh>
    <rPh sb="81" eb="83">
      <t>ネンド</t>
    </rPh>
    <rPh sb="84" eb="86">
      <t>ジョウショウ</t>
    </rPh>
    <rPh sb="92" eb="94">
      <t>カンイ</t>
    </rPh>
    <rPh sb="94" eb="96">
      <t>スイドウ</t>
    </rPh>
    <rPh sb="97" eb="99">
      <t>イチブ</t>
    </rPh>
    <rPh sb="100" eb="103">
      <t>ジョウスイドウ</t>
    </rPh>
    <rPh sb="104" eb="106">
      <t>ケイエイ</t>
    </rPh>
    <rPh sb="106" eb="108">
      <t>トウゴウ</t>
    </rPh>
    <rPh sb="113" eb="115">
      <t>キュウスイ</t>
    </rPh>
    <rPh sb="115" eb="117">
      <t>シュウエキ</t>
    </rPh>
    <rPh sb="118" eb="120">
      <t>ゲンショウ</t>
    </rPh>
    <rPh sb="136" eb="138">
      <t>リョウキン</t>
    </rPh>
    <rPh sb="138" eb="140">
      <t>カイシュウ</t>
    </rPh>
    <rPh sb="140" eb="141">
      <t>リツ</t>
    </rPh>
    <rPh sb="142" eb="144">
      <t>ルイジ</t>
    </rPh>
    <rPh sb="144" eb="146">
      <t>ダンタイ</t>
    </rPh>
    <phoneticPr fontId="4"/>
  </si>
  <si>
    <t>・経営の健全性及び効率性について、一般会計繰入金に依存した経営状況であることから、平成29年度から水道料金等の改定を行い収益確保に努めるとともに、施設・設備の維持管理費用等の抑制・節減に努め、経営の効率化を図る。
・老朽化の対策については、引き続き、必要な財源の確保を行い、施設・設備の更新事業を進める。
・今後は、経営戦略策定に向けた取り組みを行う。</t>
    <rPh sb="1" eb="3">
      <t>ケイエイ</t>
    </rPh>
    <rPh sb="4" eb="6">
      <t>ケンゼン</t>
    </rPh>
    <rPh sb="6" eb="7">
      <t>セイ</t>
    </rPh>
    <rPh sb="7" eb="8">
      <t>オヨ</t>
    </rPh>
    <rPh sb="9" eb="12">
      <t>コウリツセイ</t>
    </rPh>
    <rPh sb="17" eb="19">
      <t>イッパン</t>
    </rPh>
    <rPh sb="19" eb="21">
      <t>カイケイ</t>
    </rPh>
    <rPh sb="21" eb="23">
      <t>クリイレ</t>
    </rPh>
    <rPh sb="23" eb="24">
      <t>キン</t>
    </rPh>
    <rPh sb="25" eb="27">
      <t>イゾン</t>
    </rPh>
    <rPh sb="29" eb="31">
      <t>ケイエイ</t>
    </rPh>
    <rPh sb="31" eb="33">
      <t>ジョウキョウ</t>
    </rPh>
    <rPh sb="41" eb="43">
      <t>ヘイセイ</t>
    </rPh>
    <rPh sb="45" eb="47">
      <t>ネンド</t>
    </rPh>
    <rPh sb="49" eb="51">
      <t>スイドウ</t>
    </rPh>
    <rPh sb="51" eb="53">
      <t>リョウキン</t>
    </rPh>
    <rPh sb="53" eb="54">
      <t>ナド</t>
    </rPh>
    <rPh sb="55" eb="57">
      <t>カイテイ</t>
    </rPh>
    <rPh sb="58" eb="59">
      <t>オコナ</t>
    </rPh>
    <rPh sb="60" eb="62">
      <t>シュウエキ</t>
    </rPh>
    <rPh sb="62" eb="64">
      <t>カクホ</t>
    </rPh>
    <rPh sb="65" eb="66">
      <t>ツト</t>
    </rPh>
    <rPh sb="73" eb="75">
      <t>シセツ</t>
    </rPh>
    <rPh sb="76" eb="78">
      <t>セツビ</t>
    </rPh>
    <rPh sb="79" eb="81">
      <t>イジ</t>
    </rPh>
    <rPh sb="81" eb="83">
      <t>カンリ</t>
    </rPh>
    <rPh sb="83" eb="85">
      <t>ヒヨウ</t>
    </rPh>
    <rPh sb="85" eb="86">
      <t>ナド</t>
    </rPh>
    <rPh sb="87" eb="89">
      <t>ヨクセイ</t>
    </rPh>
    <rPh sb="90" eb="92">
      <t>セツゲン</t>
    </rPh>
    <rPh sb="93" eb="94">
      <t>ツト</t>
    </rPh>
    <rPh sb="96" eb="98">
      <t>ケイエイ</t>
    </rPh>
    <rPh sb="99" eb="102">
      <t>コウリツカ</t>
    </rPh>
    <rPh sb="103" eb="104">
      <t>ハカ</t>
    </rPh>
    <rPh sb="109" eb="112">
      <t>ロウキュウカ</t>
    </rPh>
    <rPh sb="113" eb="115">
      <t>タイサク</t>
    </rPh>
    <rPh sb="121" eb="122">
      <t>ヒ</t>
    </rPh>
    <rPh sb="123" eb="124">
      <t>ツヅ</t>
    </rPh>
    <rPh sb="126" eb="128">
      <t>ヒツヨウ</t>
    </rPh>
    <rPh sb="129" eb="131">
      <t>ザイゲン</t>
    </rPh>
    <rPh sb="132" eb="134">
      <t>カクホ</t>
    </rPh>
    <rPh sb="135" eb="136">
      <t>オコナ</t>
    </rPh>
    <rPh sb="138" eb="140">
      <t>シセツ</t>
    </rPh>
    <rPh sb="141" eb="143">
      <t>セツビ</t>
    </rPh>
    <rPh sb="144" eb="146">
      <t>コウシン</t>
    </rPh>
    <rPh sb="146" eb="148">
      <t>ジギョウ</t>
    </rPh>
    <rPh sb="149" eb="150">
      <t>スス</t>
    </rPh>
    <rPh sb="156" eb="158">
      <t>コンゴ</t>
    </rPh>
    <rPh sb="160" eb="162">
      <t>ケイエイ</t>
    </rPh>
    <rPh sb="162" eb="164">
      <t>センリャク</t>
    </rPh>
    <rPh sb="164" eb="166">
      <t>サクテイ</t>
    </rPh>
    <rPh sb="167" eb="168">
      <t>ム</t>
    </rPh>
    <rPh sb="170" eb="171">
      <t>ト</t>
    </rPh>
    <rPh sb="172" eb="173">
      <t>ク</t>
    </rPh>
    <rPh sb="175" eb="176">
      <t>オコナ</t>
    </rPh>
    <phoneticPr fontId="4"/>
  </si>
  <si>
    <t>非設置</t>
    <rPh sb="0" eb="1">
      <t>ヒ</t>
    </rPh>
    <rPh sb="1" eb="3">
      <t>セッチ</t>
    </rPh>
    <phoneticPr fontId="4"/>
  </si>
  <si>
    <r>
      <t>・管路更新については、平成26年度から更新を進めており、</t>
    </r>
    <r>
      <rPr>
        <sz val="11"/>
        <rFont val="ＭＳ ゴシック"/>
        <family val="3"/>
        <charset val="128"/>
      </rPr>
      <t>類似団体平均値等と比較してみると、H27年度は高かったが、H28年度については低い指標となっておるので、</t>
    </r>
    <r>
      <rPr>
        <sz val="11"/>
        <color theme="1"/>
        <rFont val="ＭＳ ゴシック"/>
        <family val="3"/>
        <charset val="128"/>
      </rPr>
      <t xml:space="preserve">引き続き、必要な財源を確保し、緊急性や重要性の高い施設・設備より更新等を進める。
</t>
    </r>
    <r>
      <rPr>
        <sz val="11"/>
        <color rgb="FFFF0000"/>
        <rFont val="ＭＳ ゴシック"/>
        <family val="3"/>
        <charset val="128"/>
      </rPr>
      <t xml:space="preserve">
</t>
    </r>
    <rPh sb="1" eb="3">
      <t>カンロ</t>
    </rPh>
    <rPh sb="3" eb="5">
      <t>コウシン</t>
    </rPh>
    <rPh sb="11" eb="13">
      <t>ヘイセイ</t>
    </rPh>
    <rPh sb="15" eb="17">
      <t>ネンド</t>
    </rPh>
    <rPh sb="19" eb="21">
      <t>コウシン</t>
    </rPh>
    <rPh sb="22" eb="23">
      <t>スス</t>
    </rPh>
    <rPh sb="28" eb="30">
      <t>ルイジ</t>
    </rPh>
    <rPh sb="30" eb="32">
      <t>ダンタイ</t>
    </rPh>
    <rPh sb="32" eb="34">
      <t>ヘイキン</t>
    </rPh>
    <rPh sb="34" eb="35">
      <t>アタイ</t>
    </rPh>
    <rPh sb="35" eb="36">
      <t>ナド</t>
    </rPh>
    <rPh sb="37" eb="39">
      <t>ヒカク</t>
    </rPh>
    <rPh sb="48" eb="50">
      <t>ネンド</t>
    </rPh>
    <rPh sb="51" eb="52">
      <t>タカ</t>
    </rPh>
    <rPh sb="60" eb="62">
      <t>ネンド</t>
    </rPh>
    <rPh sb="67" eb="68">
      <t>ヒク</t>
    </rPh>
    <rPh sb="69" eb="71">
      <t>シヒョウ</t>
    </rPh>
    <rPh sb="80" eb="81">
      <t>ヒ</t>
    </rPh>
    <rPh sb="82" eb="83">
      <t>ツヅ</t>
    </rPh>
    <rPh sb="85" eb="87">
      <t>ヒツヨウ</t>
    </rPh>
    <rPh sb="88" eb="90">
      <t>ザイゲン</t>
    </rPh>
    <rPh sb="91" eb="93">
      <t>カクホ</t>
    </rPh>
    <rPh sb="95" eb="98">
      <t>キンキュウセイ</t>
    </rPh>
    <rPh sb="99" eb="102">
      <t>ジュウヨウセイ</t>
    </rPh>
    <rPh sb="103" eb="104">
      <t>タカ</t>
    </rPh>
    <rPh sb="105" eb="107">
      <t>シセツ</t>
    </rPh>
    <rPh sb="108" eb="110">
      <t>セツビ</t>
    </rPh>
    <rPh sb="112" eb="114">
      <t>コウシン</t>
    </rPh>
    <rPh sb="114" eb="115">
      <t>ナド</t>
    </rPh>
    <rPh sb="116" eb="117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</si>
</sst>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6" fillId="0" borderId="2" xfId="1" applyNumberFormat="1" applyFont="1" applyBorder="1" applyAlignment="1" applyProtection="1">
      <alignment horizontal="center" vertical="center" shrinkToFit="1"/>
      <protection locked="0"/>
    </xf>
    <xf numFmtId="0" fontId="22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0.55000000000000004</c:v>
                </c:pt>
                <c:pt idx="3" formatCode="#,##0.00;&quot;△&quot;#,##0.00;&quot;-&quot;">
                  <c:v>1.56</c:v>
                </c:pt>
                <c:pt idx="4" formatCode="#,##0.00;&quot;△&quot;#,##0.00;&quot;-&quot;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53760"/>
        <c:axId val="10565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0.8</c:v>
                </c:pt>
                <c:pt idx="2">
                  <c:v>0.69</c:v>
                </c:pt>
                <c:pt idx="3">
                  <c:v>0.65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53760"/>
        <c:axId val="105655680"/>
      </c:lineChart>
      <c:dateAx>
        <c:axId val="10565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55680"/>
        <c:crosses val="autoZero"/>
        <c:auto val="1"/>
        <c:lblOffset val="100"/>
        <c:baseTimeUnit val="years"/>
      </c:dateAx>
      <c:valAx>
        <c:axId val="10565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5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78.849999999999994</c:v>
                </c:pt>
                <c:pt idx="1">
                  <c:v>76.05</c:v>
                </c:pt>
                <c:pt idx="2">
                  <c:v>70.239999999999995</c:v>
                </c:pt>
                <c:pt idx="3">
                  <c:v>62.81</c:v>
                </c:pt>
                <c:pt idx="4">
                  <c:v>60.09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29728"/>
        <c:axId val="11113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57.55</c:v>
                </c:pt>
                <c:pt idx="2">
                  <c:v>57.43</c:v>
                </c:pt>
                <c:pt idx="3">
                  <c:v>57.29</c:v>
                </c:pt>
                <c:pt idx="4">
                  <c:v>55.9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29728"/>
        <c:axId val="111131648"/>
      </c:lineChart>
      <c:dateAx>
        <c:axId val="11112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31648"/>
        <c:crosses val="autoZero"/>
        <c:auto val="1"/>
        <c:lblOffset val="100"/>
        <c:baseTimeUnit val="years"/>
      </c:dateAx>
      <c:valAx>
        <c:axId val="11113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2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65.67</c:v>
                </c:pt>
                <c:pt idx="1">
                  <c:v>63.99</c:v>
                </c:pt>
                <c:pt idx="2">
                  <c:v>67.540000000000006</c:v>
                </c:pt>
                <c:pt idx="3">
                  <c:v>54.83</c:v>
                </c:pt>
                <c:pt idx="4">
                  <c:v>58.45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74400"/>
        <c:axId val="11117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74.94</c:v>
                </c:pt>
                <c:pt idx="1">
                  <c:v>74.14</c:v>
                </c:pt>
                <c:pt idx="2">
                  <c:v>73.83</c:v>
                </c:pt>
                <c:pt idx="3">
                  <c:v>73.69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74400"/>
        <c:axId val="111176320"/>
      </c:lineChart>
      <c:dateAx>
        <c:axId val="11117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76320"/>
        <c:crosses val="autoZero"/>
        <c:auto val="1"/>
        <c:lblOffset val="100"/>
        <c:baseTimeUnit val="years"/>
      </c:dateAx>
      <c:valAx>
        <c:axId val="11117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7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77.06</c:v>
                </c:pt>
                <c:pt idx="1">
                  <c:v>73</c:v>
                </c:pt>
                <c:pt idx="2">
                  <c:v>67.97</c:v>
                </c:pt>
                <c:pt idx="3">
                  <c:v>62.25</c:v>
                </c:pt>
                <c:pt idx="4">
                  <c:v>60.97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02528"/>
        <c:axId val="10570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74.52</c:v>
                </c:pt>
                <c:pt idx="1">
                  <c:v>76.09</c:v>
                </c:pt>
                <c:pt idx="2">
                  <c:v>75.87</c:v>
                </c:pt>
                <c:pt idx="3">
                  <c:v>76.27</c:v>
                </c:pt>
                <c:pt idx="4">
                  <c:v>77.56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02528"/>
        <c:axId val="105704448"/>
      </c:lineChart>
      <c:dateAx>
        <c:axId val="10570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04448"/>
        <c:crosses val="autoZero"/>
        <c:auto val="1"/>
        <c:lblOffset val="100"/>
        <c:baseTimeUnit val="years"/>
      </c:dateAx>
      <c:valAx>
        <c:axId val="10570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0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67552"/>
        <c:axId val="10456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67552"/>
        <c:axId val="104569472"/>
      </c:lineChart>
      <c:dateAx>
        <c:axId val="10456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569472"/>
        <c:crosses val="autoZero"/>
        <c:auto val="1"/>
        <c:lblOffset val="100"/>
        <c:baseTimeUnit val="years"/>
      </c:dateAx>
      <c:valAx>
        <c:axId val="10456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6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71744"/>
        <c:axId val="11227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71744"/>
        <c:axId val="112273664"/>
      </c:lineChart>
      <c:dateAx>
        <c:axId val="11227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273664"/>
        <c:crosses val="autoZero"/>
        <c:auto val="1"/>
        <c:lblOffset val="100"/>
        <c:baseTimeUnit val="years"/>
      </c:dateAx>
      <c:valAx>
        <c:axId val="11227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27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18336"/>
        <c:axId val="11232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18336"/>
        <c:axId val="112320512"/>
      </c:lineChart>
      <c:dateAx>
        <c:axId val="11231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320512"/>
        <c:crosses val="autoZero"/>
        <c:auto val="1"/>
        <c:lblOffset val="100"/>
        <c:baseTimeUnit val="years"/>
      </c:dateAx>
      <c:valAx>
        <c:axId val="11232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31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17504"/>
        <c:axId val="11092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17504"/>
        <c:axId val="110927872"/>
      </c:lineChart>
      <c:dateAx>
        <c:axId val="11091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927872"/>
        <c:crosses val="autoZero"/>
        <c:auto val="1"/>
        <c:lblOffset val="100"/>
        <c:baseTimeUnit val="years"/>
      </c:dateAx>
      <c:valAx>
        <c:axId val="11092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91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2155.16</c:v>
                </c:pt>
                <c:pt idx="1">
                  <c:v>2165</c:v>
                </c:pt>
                <c:pt idx="2">
                  <c:v>2085.1799999999998</c:v>
                </c:pt>
                <c:pt idx="3">
                  <c:v>2884.9</c:v>
                </c:pt>
                <c:pt idx="4">
                  <c:v>2907.1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26944"/>
        <c:axId val="11102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1108.26</c:v>
                </c:pt>
                <c:pt idx="1">
                  <c:v>1113.76</c:v>
                </c:pt>
                <c:pt idx="2">
                  <c:v>1125.69</c:v>
                </c:pt>
                <c:pt idx="3">
                  <c:v>1134.67</c:v>
                </c:pt>
                <c:pt idx="4">
                  <c:v>1144.79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26944"/>
        <c:axId val="111028864"/>
      </c:lineChart>
      <c:dateAx>
        <c:axId val="11102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28864"/>
        <c:crosses val="autoZero"/>
        <c:auto val="1"/>
        <c:lblOffset val="100"/>
        <c:baseTimeUnit val="years"/>
      </c:dateAx>
      <c:valAx>
        <c:axId val="11102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02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42.32</c:v>
                </c:pt>
                <c:pt idx="1">
                  <c:v>38.67</c:v>
                </c:pt>
                <c:pt idx="2">
                  <c:v>37.11</c:v>
                </c:pt>
                <c:pt idx="3">
                  <c:v>29.22</c:v>
                </c:pt>
                <c:pt idx="4">
                  <c:v>30.13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41152"/>
        <c:axId val="11106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19.77</c:v>
                </c:pt>
                <c:pt idx="1">
                  <c:v>34.25</c:v>
                </c:pt>
                <c:pt idx="2">
                  <c:v>46.48</c:v>
                </c:pt>
                <c:pt idx="3">
                  <c:v>40.6</c:v>
                </c:pt>
                <c:pt idx="4">
                  <c:v>56.04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41152"/>
        <c:axId val="111063808"/>
      </c:lineChart>
      <c:dateAx>
        <c:axId val="11104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63808"/>
        <c:crosses val="autoZero"/>
        <c:auto val="1"/>
        <c:lblOffset val="100"/>
        <c:baseTimeUnit val="years"/>
      </c:dateAx>
      <c:valAx>
        <c:axId val="11106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04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233.01</c:v>
                </c:pt>
                <c:pt idx="1">
                  <c:v>258.32</c:v>
                </c:pt>
                <c:pt idx="2">
                  <c:v>277.44</c:v>
                </c:pt>
                <c:pt idx="3">
                  <c:v>351.8</c:v>
                </c:pt>
                <c:pt idx="4">
                  <c:v>333.51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97344"/>
        <c:axId val="11109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878.73</c:v>
                </c:pt>
                <c:pt idx="1">
                  <c:v>501.18</c:v>
                </c:pt>
                <c:pt idx="2">
                  <c:v>376.61</c:v>
                </c:pt>
                <c:pt idx="3">
                  <c:v>440.03</c:v>
                </c:pt>
                <c:pt idx="4">
                  <c:v>304.35000000000002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97344"/>
        <c:axId val="111099264"/>
      </c:lineChart>
      <c:dateAx>
        <c:axId val="11109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99264"/>
        <c:crosses val="autoZero"/>
        <c:auto val="1"/>
        <c:lblOffset val="100"/>
        <c:baseTimeUnit val="years"/>
      </c:dateAx>
      <c:valAx>
        <c:axId val="11109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09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>
      <selection activeCell="B2" sqref="B2:BZ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山梨県　富士川町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D3</v>
      </c>
      <c r="X8" s="49"/>
      <c r="Y8" s="49"/>
      <c r="Z8" s="49"/>
      <c r="AA8" s="49"/>
      <c r="AB8" s="49"/>
      <c r="AC8" s="49"/>
      <c r="AD8" s="50" t="s">
        <v>121</v>
      </c>
      <c r="AE8" s="51"/>
      <c r="AF8" s="51"/>
      <c r="AG8" s="51"/>
      <c r="AH8" s="51"/>
      <c r="AI8" s="51"/>
      <c r="AJ8" s="51"/>
      <c r="AK8" s="2"/>
      <c r="AL8" s="52">
        <f>データ!$R$6</f>
        <v>15668</v>
      </c>
      <c r="AM8" s="52"/>
      <c r="AN8" s="52"/>
      <c r="AO8" s="52"/>
      <c r="AP8" s="52"/>
      <c r="AQ8" s="52"/>
      <c r="AR8" s="52"/>
      <c r="AS8" s="52"/>
      <c r="AT8" s="46">
        <f>データ!$S$6</f>
        <v>112</v>
      </c>
      <c r="AU8" s="46"/>
      <c r="AV8" s="46"/>
      <c r="AW8" s="46"/>
      <c r="AX8" s="46"/>
      <c r="AY8" s="46"/>
      <c r="AZ8" s="46"/>
      <c r="BA8" s="46"/>
      <c r="BB8" s="46">
        <f>データ!$T$6</f>
        <v>139.88999999999999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3" t="s">
        <v>19</v>
      </c>
      <c r="BM9" s="54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18.66</v>
      </c>
      <c r="Q10" s="46"/>
      <c r="R10" s="46"/>
      <c r="S10" s="46"/>
      <c r="T10" s="46"/>
      <c r="U10" s="46"/>
      <c r="V10" s="46"/>
      <c r="W10" s="52">
        <f>データ!$Q$6</f>
        <v>1950</v>
      </c>
      <c r="X10" s="52"/>
      <c r="Y10" s="52"/>
      <c r="Z10" s="52"/>
      <c r="AA10" s="52"/>
      <c r="AB10" s="52"/>
      <c r="AC10" s="52"/>
      <c r="AD10" s="2"/>
      <c r="AE10" s="2"/>
      <c r="AF10" s="2"/>
      <c r="AG10" s="2"/>
      <c r="AH10" s="2"/>
      <c r="AI10" s="2"/>
      <c r="AJ10" s="2"/>
      <c r="AK10" s="2"/>
      <c r="AL10" s="52">
        <f>データ!$U$6</f>
        <v>2910</v>
      </c>
      <c r="AM10" s="52"/>
      <c r="AN10" s="52"/>
      <c r="AO10" s="52"/>
      <c r="AP10" s="52"/>
      <c r="AQ10" s="52"/>
      <c r="AR10" s="52"/>
      <c r="AS10" s="52"/>
      <c r="AT10" s="46">
        <f>データ!$V$6</f>
        <v>44.13</v>
      </c>
      <c r="AU10" s="46"/>
      <c r="AV10" s="46"/>
      <c r="AW10" s="46"/>
      <c r="AX10" s="46"/>
      <c r="AY10" s="46"/>
      <c r="AZ10" s="46"/>
      <c r="BA10" s="46"/>
      <c r="BB10" s="46">
        <f>データ!$W$6</f>
        <v>65.94</v>
      </c>
      <c r="BC10" s="46"/>
      <c r="BD10" s="46"/>
      <c r="BE10" s="46"/>
      <c r="BF10" s="46"/>
      <c r="BG10" s="46"/>
      <c r="BH10" s="46"/>
      <c r="BI10" s="46"/>
      <c r="BJ10" s="2"/>
      <c r="BK10" s="2"/>
      <c r="BL10" s="55" t="s">
        <v>21</v>
      </c>
      <c r="BM10" s="5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1" t="s">
        <v>119</v>
      </c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3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1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3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1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3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1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3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1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3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1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3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1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3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1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3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1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3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1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3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1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3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1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3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1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3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1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3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1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3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1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3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1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3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1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3"/>
    </row>
    <row r="34" spans="1:78" ht="13.5" customHeight="1" x14ac:dyDescent="0.15">
      <c r="A34" s="2"/>
      <c r="B34" s="17"/>
      <c r="C34" s="77" t="s">
        <v>26</v>
      </c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20"/>
      <c r="R34" s="77" t="s">
        <v>27</v>
      </c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20"/>
      <c r="AG34" s="77" t="s">
        <v>28</v>
      </c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20"/>
      <c r="AV34" s="77" t="s">
        <v>29</v>
      </c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19"/>
      <c r="BK34" s="2"/>
      <c r="BL34" s="71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3"/>
    </row>
    <row r="35" spans="1:78" ht="13.5" customHeight="1" x14ac:dyDescent="0.15">
      <c r="A35" s="2"/>
      <c r="B35" s="1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20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20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20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19"/>
      <c r="BK35" s="2"/>
      <c r="BL35" s="71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3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1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3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1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3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1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3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1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3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1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3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1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3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1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3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1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3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4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6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5" t="s">
        <v>30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1" t="s">
        <v>122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17"/>
      <c r="C56" s="77" t="s">
        <v>31</v>
      </c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20"/>
      <c r="R56" s="77" t="s">
        <v>32</v>
      </c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20"/>
      <c r="AG56" s="77" t="s">
        <v>33</v>
      </c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20"/>
      <c r="AV56" s="77" t="s">
        <v>34</v>
      </c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19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1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20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20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20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19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62" t="s">
        <v>35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5" t="s">
        <v>36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1" t="s">
        <v>120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17"/>
      <c r="C79" s="77" t="s">
        <v>37</v>
      </c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20"/>
      <c r="V79" s="20"/>
      <c r="W79" s="77" t="s">
        <v>38</v>
      </c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20"/>
      <c r="AP79" s="20"/>
      <c r="AQ79" s="77" t="s">
        <v>39</v>
      </c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18"/>
      <c r="BJ79" s="19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1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20"/>
      <c r="V80" s="20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20"/>
      <c r="AP80" s="20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18"/>
      <c r="BJ80" s="19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9" t="s">
        <v>63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1"/>
      <c r="X3" s="85" t="s">
        <v>64</v>
      </c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 t="s">
        <v>65</v>
      </c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</row>
    <row r="4" spans="1:144" x14ac:dyDescent="0.15">
      <c r="A4" s="29" t="s">
        <v>66</v>
      </c>
      <c r="B4" s="31"/>
      <c r="C4" s="31"/>
      <c r="D4" s="31"/>
      <c r="E4" s="31"/>
      <c r="F4" s="31"/>
      <c r="G4" s="3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4"/>
      <c r="X4" s="78" t="s">
        <v>67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 t="s">
        <v>68</v>
      </c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 t="s">
        <v>69</v>
      </c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 t="s">
        <v>70</v>
      </c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 t="s">
        <v>71</v>
      </c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 t="s">
        <v>72</v>
      </c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 t="s">
        <v>73</v>
      </c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 t="s">
        <v>74</v>
      </c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 t="s">
        <v>75</v>
      </c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 t="s">
        <v>76</v>
      </c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 t="s">
        <v>77</v>
      </c>
      <c r="EE4" s="78"/>
      <c r="EF4" s="78"/>
      <c r="EG4" s="78"/>
      <c r="EH4" s="78"/>
      <c r="EI4" s="78"/>
      <c r="EJ4" s="78"/>
      <c r="EK4" s="78"/>
      <c r="EL4" s="78"/>
      <c r="EM4" s="78"/>
      <c r="EN4" s="78"/>
    </row>
    <row r="5" spans="1:144" x14ac:dyDescent="0.15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 x14ac:dyDescent="0.15">
      <c r="A6" s="29" t="s">
        <v>106</v>
      </c>
      <c r="B6" s="34">
        <f>B7</f>
        <v>2016</v>
      </c>
      <c r="C6" s="34">
        <f t="shared" ref="C6:W6" si="3">C7</f>
        <v>193682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山梨県　富士川町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18.66</v>
      </c>
      <c r="Q6" s="35">
        <f t="shared" si="3"/>
        <v>1950</v>
      </c>
      <c r="R6" s="35">
        <f t="shared" si="3"/>
        <v>15668</v>
      </c>
      <c r="S6" s="35">
        <f t="shared" si="3"/>
        <v>112</v>
      </c>
      <c r="T6" s="35">
        <f t="shared" si="3"/>
        <v>139.88999999999999</v>
      </c>
      <c r="U6" s="35">
        <f t="shared" si="3"/>
        <v>2910</v>
      </c>
      <c r="V6" s="35">
        <f t="shared" si="3"/>
        <v>44.13</v>
      </c>
      <c r="W6" s="35">
        <f t="shared" si="3"/>
        <v>65.94</v>
      </c>
      <c r="X6" s="36">
        <f>IF(X7="",NA(),X7)</f>
        <v>77.06</v>
      </c>
      <c r="Y6" s="36">
        <f t="shared" ref="Y6:AG6" si="4">IF(Y7="",NA(),Y7)</f>
        <v>73</v>
      </c>
      <c r="Z6" s="36">
        <f t="shared" si="4"/>
        <v>67.97</v>
      </c>
      <c r="AA6" s="36">
        <f t="shared" si="4"/>
        <v>62.25</v>
      </c>
      <c r="AB6" s="36">
        <f t="shared" si="4"/>
        <v>60.97</v>
      </c>
      <c r="AC6" s="36">
        <f t="shared" si="4"/>
        <v>74.52</v>
      </c>
      <c r="AD6" s="36">
        <f t="shared" si="4"/>
        <v>76.09</v>
      </c>
      <c r="AE6" s="36">
        <f t="shared" si="4"/>
        <v>75.87</v>
      </c>
      <c r="AF6" s="36">
        <f t="shared" si="4"/>
        <v>76.27</v>
      </c>
      <c r="AG6" s="36">
        <f t="shared" si="4"/>
        <v>77.56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2155.16</v>
      </c>
      <c r="BF6" s="36">
        <f t="shared" ref="BF6:BN6" si="7">IF(BF7="",NA(),BF7)</f>
        <v>2165</v>
      </c>
      <c r="BG6" s="36">
        <f t="shared" si="7"/>
        <v>2085.1799999999998</v>
      </c>
      <c r="BH6" s="36">
        <f t="shared" si="7"/>
        <v>2884.9</v>
      </c>
      <c r="BI6" s="36">
        <f t="shared" si="7"/>
        <v>2907.1</v>
      </c>
      <c r="BJ6" s="36">
        <f t="shared" si="7"/>
        <v>1108.26</v>
      </c>
      <c r="BK6" s="36">
        <f t="shared" si="7"/>
        <v>1113.76</v>
      </c>
      <c r="BL6" s="36">
        <f t="shared" si="7"/>
        <v>1125.69</v>
      </c>
      <c r="BM6" s="36">
        <f t="shared" si="7"/>
        <v>1134.67</v>
      </c>
      <c r="BN6" s="36">
        <f t="shared" si="7"/>
        <v>1144.79</v>
      </c>
      <c r="BO6" s="35" t="str">
        <f>IF(BO7="","",IF(BO7="-","【-】","【"&amp;SUBSTITUTE(TEXT(BO7,"#,##0.00"),"-","△")&amp;"】"))</f>
        <v>【1,280.76】</v>
      </c>
      <c r="BP6" s="36">
        <f>IF(BP7="",NA(),BP7)</f>
        <v>42.32</v>
      </c>
      <c r="BQ6" s="36">
        <f t="shared" ref="BQ6:BY6" si="8">IF(BQ7="",NA(),BQ7)</f>
        <v>38.67</v>
      </c>
      <c r="BR6" s="36">
        <f t="shared" si="8"/>
        <v>37.11</v>
      </c>
      <c r="BS6" s="36">
        <f t="shared" si="8"/>
        <v>29.22</v>
      </c>
      <c r="BT6" s="36">
        <f t="shared" si="8"/>
        <v>30.13</v>
      </c>
      <c r="BU6" s="36">
        <f t="shared" si="8"/>
        <v>19.77</v>
      </c>
      <c r="BV6" s="36">
        <f t="shared" si="8"/>
        <v>34.25</v>
      </c>
      <c r="BW6" s="36">
        <f t="shared" si="8"/>
        <v>46.48</v>
      </c>
      <c r="BX6" s="36">
        <f t="shared" si="8"/>
        <v>40.6</v>
      </c>
      <c r="BY6" s="36">
        <f t="shared" si="8"/>
        <v>56.04</v>
      </c>
      <c r="BZ6" s="35" t="str">
        <f>IF(BZ7="","",IF(BZ7="-","【-】","【"&amp;SUBSTITUTE(TEXT(BZ7,"#,##0.00"),"-","△")&amp;"】"))</f>
        <v>【53.06】</v>
      </c>
      <c r="CA6" s="36">
        <f>IF(CA7="",NA(),CA7)</f>
        <v>233.01</v>
      </c>
      <c r="CB6" s="36">
        <f t="shared" ref="CB6:CJ6" si="9">IF(CB7="",NA(),CB7)</f>
        <v>258.32</v>
      </c>
      <c r="CC6" s="36">
        <f t="shared" si="9"/>
        <v>277.44</v>
      </c>
      <c r="CD6" s="36">
        <f t="shared" si="9"/>
        <v>351.8</v>
      </c>
      <c r="CE6" s="36">
        <f t="shared" si="9"/>
        <v>333.51</v>
      </c>
      <c r="CF6" s="36">
        <f t="shared" si="9"/>
        <v>878.73</v>
      </c>
      <c r="CG6" s="36">
        <f t="shared" si="9"/>
        <v>501.18</v>
      </c>
      <c r="CH6" s="36">
        <f t="shared" si="9"/>
        <v>376.61</v>
      </c>
      <c r="CI6" s="36">
        <f t="shared" si="9"/>
        <v>440.03</v>
      </c>
      <c r="CJ6" s="36">
        <f t="shared" si="9"/>
        <v>304.35000000000002</v>
      </c>
      <c r="CK6" s="35" t="str">
        <f>IF(CK7="","",IF(CK7="-","【-】","【"&amp;SUBSTITUTE(TEXT(CK7,"#,##0.00"),"-","△")&amp;"】"))</f>
        <v>【314.83】</v>
      </c>
      <c r="CL6" s="36">
        <f>IF(CL7="",NA(),CL7)</f>
        <v>78.849999999999994</v>
      </c>
      <c r="CM6" s="36">
        <f t="shared" ref="CM6:CU6" si="10">IF(CM7="",NA(),CM7)</f>
        <v>76.05</v>
      </c>
      <c r="CN6" s="36">
        <f t="shared" si="10"/>
        <v>70.239999999999995</v>
      </c>
      <c r="CO6" s="36">
        <f t="shared" si="10"/>
        <v>62.81</v>
      </c>
      <c r="CP6" s="36">
        <f t="shared" si="10"/>
        <v>60.09</v>
      </c>
      <c r="CQ6" s="36">
        <f t="shared" si="10"/>
        <v>57.17</v>
      </c>
      <c r="CR6" s="36">
        <f t="shared" si="10"/>
        <v>57.55</v>
      </c>
      <c r="CS6" s="36">
        <f t="shared" si="10"/>
        <v>57.43</v>
      </c>
      <c r="CT6" s="36">
        <f t="shared" si="10"/>
        <v>57.29</v>
      </c>
      <c r="CU6" s="36">
        <f t="shared" si="10"/>
        <v>55.9</v>
      </c>
      <c r="CV6" s="35" t="str">
        <f>IF(CV7="","",IF(CV7="-","【-】","【"&amp;SUBSTITUTE(TEXT(CV7,"#,##0.00"),"-","△")&amp;"】"))</f>
        <v>【56.28】</v>
      </c>
      <c r="CW6" s="36">
        <f>IF(CW7="",NA(),CW7)</f>
        <v>65.67</v>
      </c>
      <c r="CX6" s="36">
        <f t="shared" ref="CX6:DF6" si="11">IF(CX7="",NA(),CX7)</f>
        <v>63.99</v>
      </c>
      <c r="CY6" s="36">
        <f t="shared" si="11"/>
        <v>67.540000000000006</v>
      </c>
      <c r="CZ6" s="36">
        <f t="shared" si="11"/>
        <v>54.83</v>
      </c>
      <c r="DA6" s="36">
        <f t="shared" si="11"/>
        <v>58.45</v>
      </c>
      <c r="DB6" s="36">
        <f t="shared" si="11"/>
        <v>74.94</v>
      </c>
      <c r="DC6" s="36">
        <f t="shared" si="11"/>
        <v>74.14</v>
      </c>
      <c r="DD6" s="36">
        <f t="shared" si="11"/>
        <v>73.83</v>
      </c>
      <c r="DE6" s="36">
        <f t="shared" si="11"/>
        <v>73.69</v>
      </c>
      <c r="DF6" s="36">
        <f t="shared" si="11"/>
        <v>73.28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6">
        <f t="shared" si="14"/>
        <v>0.55000000000000004</v>
      </c>
      <c r="EG6" s="36">
        <f t="shared" si="14"/>
        <v>1.56</v>
      </c>
      <c r="EH6" s="36">
        <f t="shared" si="14"/>
        <v>0.3</v>
      </c>
      <c r="EI6" s="36">
        <f t="shared" si="14"/>
        <v>0.46</v>
      </c>
      <c r="EJ6" s="36">
        <f t="shared" si="14"/>
        <v>0.8</v>
      </c>
      <c r="EK6" s="36">
        <f t="shared" si="14"/>
        <v>0.69</v>
      </c>
      <c r="EL6" s="36">
        <f t="shared" si="14"/>
        <v>0.65</v>
      </c>
      <c r="EM6" s="36">
        <f t="shared" si="14"/>
        <v>0.53</v>
      </c>
      <c r="EN6" s="35" t="str">
        <f>IF(EN7="","",IF(EN7="-","【-】","【"&amp;SUBSTITUTE(TEXT(EN7,"#,##0.00"),"-","△")&amp;"】"))</f>
        <v>【0.59】</v>
      </c>
    </row>
    <row r="7" spans="1:144" s="37" customFormat="1" x14ac:dyDescent="0.15">
      <c r="A7" s="29"/>
      <c r="B7" s="38">
        <v>2016</v>
      </c>
      <c r="C7" s="38">
        <v>193682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18.66</v>
      </c>
      <c r="Q7" s="39">
        <v>1950</v>
      </c>
      <c r="R7" s="39">
        <v>15668</v>
      </c>
      <c r="S7" s="39">
        <v>112</v>
      </c>
      <c r="T7" s="39">
        <v>139.88999999999999</v>
      </c>
      <c r="U7" s="39">
        <v>2910</v>
      </c>
      <c r="V7" s="39">
        <v>44.13</v>
      </c>
      <c r="W7" s="39">
        <v>65.94</v>
      </c>
      <c r="X7" s="39">
        <v>77.06</v>
      </c>
      <c r="Y7" s="39">
        <v>73</v>
      </c>
      <c r="Z7" s="39">
        <v>67.97</v>
      </c>
      <c r="AA7" s="39">
        <v>62.25</v>
      </c>
      <c r="AB7" s="39">
        <v>60.97</v>
      </c>
      <c r="AC7" s="39">
        <v>74.52</v>
      </c>
      <c r="AD7" s="39">
        <v>76.09</v>
      </c>
      <c r="AE7" s="39">
        <v>75.87</v>
      </c>
      <c r="AF7" s="39">
        <v>76.27</v>
      </c>
      <c r="AG7" s="39">
        <v>77.56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2155.16</v>
      </c>
      <c r="BF7" s="39">
        <v>2165</v>
      </c>
      <c r="BG7" s="39">
        <v>2085.1799999999998</v>
      </c>
      <c r="BH7" s="39">
        <v>2884.9</v>
      </c>
      <c r="BI7" s="39">
        <v>2907.1</v>
      </c>
      <c r="BJ7" s="39">
        <v>1108.26</v>
      </c>
      <c r="BK7" s="39">
        <v>1113.76</v>
      </c>
      <c r="BL7" s="39">
        <v>1125.69</v>
      </c>
      <c r="BM7" s="39">
        <v>1134.67</v>
      </c>
      <c r="BN7" s="39">
        <v>1144.79</v>
      </c>
      <c r="BO7" s="39">
        <v>1280.76</v>
      </c>
      <c r="BP7" s="39">
        <v>42.32</v>
      </c>
      <c r="BQ7" s="39">
        <v>38.67</v>
      </c>
      <c r="BR7" s="39">
        <v>37.11</v>
      </c>
      <c r="BS7" s="39">
        <v>29.22</v>
      </c>
      <c r="BT7" s="39">
        <v>30.13</v>
      </c>
      <c r="BU7" s="39">
        <v>19.77</v>
      </c>
      <c r="BV7" s="39">
        <v>34.25</v>
      </c>
      <c r="BW7" s="39">
        <v>46.48</v>
      </c>
      <c r="BX7" s="39">
        <v>40.6</v>
      </c>
      <c r="BY7" s="39">
        <v>56.04</v>
      </c>
      <c r="BZ7" s="39">
        <v>53.06</v>
      </c>
      <c r="CA7" s="39">
        <v>233.01</v>
      </c>
      <c r="CB7" s="39">
        <v>258.32</v>
      </c>
      <c r="CC7" s="39">
        <v>277.44</v>
      </c>
      <c r="CD7" s="39">
        <v>351.8</v>
      </c>
      <c r="CE7" s="39">
        <v>333.51</v>
      </c>
      <c r="CF7" s="39">
        <v>878.73</v>
      </c>
      <c r="CG7" s="39">
        <v>501.18</v>
      </c>
      <c r="CH7" s="39">
        <v>376.61</v>
      </c>
      <c r="CI7" s="39">
        <v>440.03</v>
      </c>
      <c r="CJ7" s="39">
        <v>304.35000000000002</v>
      </c>
      <c r="CK7" s="39">
        <v>314.83</v>
      </c>
      <c r="CL7" s="39">
        <v>78.849999999999994</v>
      </c>
      <c r="CM7" s="39">
        <v>76.05</v>
      </c>
      <c r="CN7" s="39">
        <v>70.239999999999995</v>
      </c>
      <c r="CO7" s="39">
        <v>62.81</v>
      </c>
      <c r="CP7" s="39">
        <v>60.09</v>
      </c>
      <c r="CQ7" s="39">
        <v>57.17</v>
      </c>
      <c r="CR7" s="39">
        <v>57.55</v>
      </c>
      <c r="CS7" s="39">
        <v>57.43</v>
      </c>
      <c r="CT7" s="39">
        <v>57.29</v>
      </c>
      <c r="CU7" s="39">
        <v>55.9</v>
      </c>
      <c r="CV7" s="39">
        <v>56.28</v>
      </c>
      <c r="CW7" s="39">
        <v>65.67</v>
      </c>
      <c r="CX7" s="39">
        <v>63.99</v>
      </c>
      <c r="CY7" s="39">
        <v>67.540000000000006</v>
      </c>
      <c r="CZ7" s="39">
        <v>54.83</v>
      </c>
      <c r="DA7" s="39">
        <v>58.45</v>
      </c>
      <c r="DB7" s="39">
        <v>74.94</v>
      </c>
      <c r="DC7" s="39">
        <v>74.14</v>
      </c>
      <c r="DD7" s="39">
        <v>73.83</v>
      </c>
      <c r="DE7" s="39">
        <v>73.69</v>
      </c>
      <c r="DF7" s="39">
        <v>73.28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0.55000000000000004</v>
      </c>
      <c r="EG7" s="39">
        <v>1.56</v>
      </c>
      <c r="EH7" s="39">
        <v>0.3</v>
      </c>
      <c r="EI7" s="39">
        <v>0.46</v>
      </c>
      <c r="EJ7" s="39">
        <v>0.8</v>
      </c>
      <c r="EK7" s="39">
        <v>0.69</v>
      </c>
      <c r="EL7" s="39">
        <v>0.65</v>
      </c>
      <c r="EM7" s="39">
        <v>0.53</v>
      </c>
      <c r="EN7" s="39">
        <v>0.59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2018-02-21T04:19:42Z</cp:lastPrinted>
  <dcterms:created xsi:type="dcterms:W3CDTF">2017-12-25T01:43:22Z</dcterms:created>
  <dcterms:modified xsi:type="dcterms:W3CDTF">2018-02-27T05:07:48Z</dcterms:modified>
</cp:coreProperties>
</file>