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15" windowWidth="18180" windowHeight="610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W10" i="4"/>
  <c r="I10" i="4"/>
  <c r="BB8" i="4"/>
  <c r="AL8" i="4"/>
  <c r="P8"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<sst xmlns="http://schemas.openxmlformats.org/spreadsheetml/2006/main" count="251" uniqueCount="126">
  <si>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</si>
  <si>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</si>
  <si>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</si>
  <si>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</si>
  <si>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</si>
  <si>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</si>
  <si>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</si>
  <si>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</si>
  <si>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</si>
  <si>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</si>
  <si>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</si>
  <si>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</si>
  <si>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</si>
  <si>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</si>
  <si>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</si>
  <si>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</si>
  <si>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</si>
  <si>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</si>
  <si>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</si>
  <si>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</si>
  <si>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</si>
  <si>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</si>
  <si>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</si>
  <si>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</si>
  <si>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</si>
  <si>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</si>
  <si>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</si>
  <si>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</si>
  <si>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</si>
  <si>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</si>
  <si>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</si>
  <si>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</si>
  <si>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</si>
  <si>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</si>
  <si>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</si>
  <si>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</si>
  <si>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</si>
  <si>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</si>
  <si>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</si>
  <si>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</si>
  <si>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</si>
  <si>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</si>
  <si>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</si>
  <si>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</si>
  <si>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</si>
  <si>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</si>
  <si>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</si>
  <si>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</si>
  <si>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</si>
  <si>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</si>
  <si>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</si>
  <si>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</si>
  <si>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</si>
  <si>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</si>
  <si>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</si>
  <si>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</si>
  <si>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</si>
  <si>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</si>
  <si>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</si>
  <si>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</si>
  <si>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</si>
  <si>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</si>
  <si>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</si>
  <si>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</si>
  <si>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</si>
  <si>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</si>
  <si>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</si>
  <si>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</si>
  <si>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</si>
  <si>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</si>
  <si>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</si>
  <si>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</si>
  <si>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</si>
  <si>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</si>
  <si>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</si>
  <si>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</si>
  <si>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</si>
  <si>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</si>
  <si>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</si>
  <si>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</si>
  <si>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</si>
  <si>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</si>
  <si>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</si>
  <si>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</si>
  <si>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</si>
  <si>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</si>
  <si>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</si>
  <si>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</si>
  <si>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</si>
  <si>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</si>
  <si>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</si>
  <si>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</si>
  <si>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</si>
  <si>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</si>
  <si>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</si>
  <si>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</si>
  <si>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</si>
  <si>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</si>
  <si>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</si>
  <si>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</si>
  <si>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</si>
  <si>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</si>
  <si>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</si>
  <si>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</si>
  <si>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</si>
  <si>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</si>
  <si>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</si>
  <si>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</si>
  <si>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</si>
  <si>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</si>
  <si>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身延町</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</si>
  <si>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</si>
  <si>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</si>
  <si>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</si>
  <si>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</si>
  <si>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</si>
  <si>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</si>
  <si>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</si>
  <si>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</si>
  <si>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</si>
  <si>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</si>
  <si>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</si>
  <si>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経営の健全性、効率性について、平均値と比べて不良の数値があり、適正な使用料収入の確保及び汚水処理費の削減、経営改善に向けた取り組みが必要な状況である。</t>
    <rPh sb="1" eb="3">
      <t>ケイエイ</t>
    </rPh>
    <rPh sb="4" eb="7">
      <t>ケンゼンセイ</t>
    </rPh>
    <rPh sb="8" eb="11">
      <t>コウリツセイ</t>
    </rPh>
    <rPh sb="16" eb="19">
      <t>ヘイキンチ</t>
    </rPh>
    <rPh sb="20" eb="21">
      <t>クラ</t>
    </rPh>
    <rPh sb="23" eb="25">
      <t>フリョウ</t>
    </rPh>
    <rPh sb="26" eb="28">
      <t>スウチ</t>
    </rPh>
    <phoneticPr fontId="7"/>
  </si>
  <si>
    <t>　管渠改善率は、平成24年度から28年度にかけて0％となっている。
 平成28年度末で10年経過した地区もあり、老朽化の状況把握が必要となってきている。</t>
    <rPh sb="1" eb="3">
      <t>カンキョ</t>
    </rPh>
    <rPh sb="3" eb="5">
      <t>カイゼン</t>
    </rPh>
    <rPh sb="5" eb="6">
      <t>リツ</t>
    </rPh>
    <rPh sb="8" eb="10">
      <t>ヘイセイ</t>
    </rPh>
    <rPh sb="12" eb="14">
      <t>ネンド</t>
    </rPh>
    <rPh sb="18" eb="20">
      <t>ネンド</t>
    </rPh>
    <rPh sb="35" eb="37">
      <t>ヘイセイ</t>
    </rPh>
    <rPh sb="39" eb="41">
      <t>ネンド</t>
    </rPh>
    <rPh sb="41" eb="42">
      <t>マツ</t>
    </rPh>
    <rPh sb="45" eb="46">
      <t>ネン</t>
    </rPh>
    <rPh sb="46" eb="48">
      <t>ケイカ</t>
    </rPh>
    <rPh sb="50" eb="52">
      <t>チク</t>
    </rPh>
    <rPh sb="56" eb="59">
      <t>ロウキュウカ</t>
    </rPh>
    <rPh sb="60" eb="62">
      <t>ジョウキョウ</t>
    </rPh>
    <rPh sb="62" eb="64">
      <t>ハアク</t>
    </rPh>
    <rPh sb="65" eb="67">
      <t>ヒツヨウ</t>
    </rPh>
    <phoneticPr fontId="7"/>
  </si>
  <si>
    <r>
      <t>　収益的収支比率は、今後数年で償還金額がピークとなることから、厳しい状況であるが、100%となるよう、経営改善に向けた取り組みが必要な状況である。</t>
    </r>
    <r>
      <rPr>
        <sz val="11"/>
        <color theme="1"/>
        <rFont val="ＭＳ ゴシック"/>
        <family val="3"/>
        <charset val="128"/>
      </rPr>
      <t xml:space="preserve">
　経費回収率は平均値の55.84%に比べて54.12%と若干低く、汚水処理原価は平均値の287.57円に比べて273.45円と若干低くなっており、適正な使用料収入の確保及び汚水処理費の削減が必要である。
　施設利用率は平均値の61.55%に比べて53.96%と僅かに低い。
　水洗化率の24.51％は、大字内総人口から市町村設置型合併浄化槽処理による水洗化人口の割合である。
</t>
    </r>
    <rPh sb="1" eb="4">
      <t>シュウエキテキ</t>
    </rPh>
    <rPh sb="4" eb="6">
      <t>シュウシ</t>
    </rPh>
    <rPh sb="6" eb="8">
      <t>ヒリツ</t>
    </rPh>
    <rPh sb="10" eb="12">
      <t>コンゴ</t>
    </rPh>
    <rPh sb="12" eb="14">
      <t>スウネン</t>
    </rPh>
    <rPh sb="15" eb="17">
      <t>ショウカン</t>
    </rPh>
    <rPh sb="17" eb="19">
      <t>キンガク</t>
    </rPh>
    <rPh sb="31" eb="32">
      <t>キビ</t>
    </rPh>
    <rPh sb="34" eb="36">
      <t>ジョウキョウ</t>
    </rPh>
    <rPh sb="51" eb="53">
      <t>ケイエイ</t>
    </rPh>
    <rPh sb="53" eb="55">
      <t>カイゼン</t>
    </rPh>
    <rPh sb="56" eb="57">
      <t>ム</t>
    </rPh>
    <rPh sb="59" eb="60">
      <t>ト</t>
    </rPh>
    <rPh sb="61" eb="62">
      <t>ク</t>
    </rPh>
    <rPh sb="64" eb="66">
      <t>ヒツヨウ</t>
    </rPh>
    <rPh sb="67" eb="69">
      <t>ジョウキョウ</t>
    </rPh>
    <rPh sb="75" eb="77">
      <t>ケイヒ</t>
    </rPh>
    <rPh sb="77" eb="79">
      <t>カイシュウ</t>
    </rPh>
    <rPh sb="79" eb="80">
      <t>リツ</t>
    </rPh>
    <rPh sb="81" eb="84">
      <t>ヘイキンチ</t>
    </rPh>
    <rPh sb="92" eb="93">
      <t>クラ</t>
    </rPh>
    <rPh sb="102" eb="104">
      <t>ジャッカン</t>
    </rPh>
    <rPh sb="104" eb="105">
      <t>ヒク</t>
    </rPh>
    <rPh sb="124" eb="125">
      <t>エン</t>
    </rPh>
    <rPh sb="135" eb="136">
      <t>エン</t>
    </rPh>
    <rPh sb="137" eb="139">
      <t>ジャッカン</t>
    </rPh>
    <rPh sb="139" eb="140">
      <t>ヒク</t>
    </rPh>
    <rPh sb="147" eb="149">
      <t>テキセイ</t>
    </rPh>
    <rPh sb="150" eb="153">
      <t>シヨウリョウ</t>
    </rPh>
    <rPh sb="153" eb="155">
      <t>シュウニュウ</t>
    </rPh>
    <rPh sb="156" eb="158">
      <t>カクホ</t>
    </rPh>
    <rPh sb="158" eb="159">
      <t>オヨ</t>
    </rPh>
    <rPh sb="160" eb="162">
      <t>オスイ</t>
    </rPh>
    <rPh sb="162" eb="164">
      <t>ショリ</t>
    </rPh>
    <rPh sb="164" eb="165">
      <t>ヒ</t>
    </rPh>
    <rPh sb="166" eb="168">
      <t>サクゲン</t>
    </rPh>
    <rPh sb="169" eb="171">
      <t>ヒツヨウ</t>
    </rPh>
    <rPh sb="177" eb="179">
      <t>シセツ</t>
    </rPh>
    <rPh sb="179" eb="182">
      <t>リヨウリツ</t>
    </rPh>
    <rPh sb="183" eb="186">
      <t>ヘイキンチ</t>
    </rPh>
    <rPh sb="194" eb="195">
      <t>クラ</t>
    </rPh>
    <rPh sb="204" eb="205">
      <t>ワズ</t>
    </rPh>
    <rPh sb="207" eb="208">
      <t>ヒク</t>
    </rPh>
    <rPh sb="212" eb="215">
      <t>スイセンカ</t>
    </rPh>
    <rPh sb="215" eb="216">
      <t>リツ</t>
    </rPh>
    <rPh sb="225" eb="227">
      <t>オオアザ</t>
    </rPh>
    <rPh sb="227" eb="228">
      <t>ナイ</t>
    </rPh>
    <rPh sb="228" eb="229">
      <t>ソウ</t>
    </rPh>
    <rPh sb="229" eb="231">
      <t>ジンコウ</t>
    </rPh>
    <rPh sb="233" eb="236">
      <t>シチョウソン</t>
    </rPh>
    <rPh sb="236" eb="238">
      <t>セッチ</t>
    </rPh>
    <rPh sb="238" eb="239">
      <t>ガタ</t>
    </rPh>
    <rPh sb="239" eb="241">
      <t>ガッペイ</t>
    </rPh>
    <rPh sb="241" eb="244">
      <t>ジョウカソウ</t>
    </rPh>
    <rPh sb="244" eb="246">
      <t>ショリ</t>
    </rPh>
    <rPh sb="249" eb="252">
      <t>スイセンカ</t>
    </rPh>
    <rPh sb="252" eb="254">
      <t>ジンコウ</t>
    </rPh>
    <rPh sb="255" eb="257">
      <t>ワリアイ</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</si>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</sst>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18" fillId="0" borderId="2" xfId="1" applyNumberFormat="1" applyFont="1" applyFill="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644992"/>
        <c:axId val="8665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6644992"/>
        <c:axId val="86655360"/>
      </c:lineChart>
      <c:dateAx>
        <c:axId val="86644992"/>
        <c:scaling>
          <c:orientation val="minMax"/>
        </c:scaling>
        <c:delete val="1"/>
        <c:axPos val="b"/>
        <c:numFmt formatCode="ge" sourceLinked="1"/>
        <c:majorTickMark val="none"/>
        <c:minorTickMark val="none"/>
        <c:tickLblPos val="none"/>
        <c:crossAx val="86655360"/>
        <c:crosses val="autoZero"/>
        <c:auto val="1"/>
        <c:lblOffset val="100"/>
        <c:baseTimeUnit val="years"/>
      </c:dateAx>
      <c:valAx>
        <c:axId val="8665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4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56.12</c:v>
                </c:pt>
                <c:pt idx="1">
                  <c:v>56.12</c:v>
                </c:pt>
                <c:pt idx="2">
                  <c:v>56.12</c:v>
                </c:pt>
                <c:pt idx="3">
                  <c:v>56.12</c:v>
                </c:pt>
                <c:pt idx="4">
                  <c:v>53.96</c:v>
                </c:pt>
              </c:numCache>
            </c:numRef>
          </c:val>
        </c:ser>
        <c:dLbls>
          <c:showLegendKey val="0"/>
          <c:showVal val="0"/>
          <c:showCatName val="0"/>
          <c:showSerName val="0"/>
          <c:showPercent val="0"/>
          <c:showBubbleSize val="0"/>
        </c:dLbls>
        <c:gapWidth val="150"/>
        <c:axId val="88021632"/>
        <c:axId val="8803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88021632"/>
        <c:axId val="88036096"/>
      </c:lineChart>
      <c:dateAx>
        <c:axId val="88021632"/>
        <c:scaling>
          <c:orientation val="minMax"/>
        </c:scaling>
        <c:delete val="1"/>
        <c:axPos val="b"/>
        <c:numFmt formatCode="ge" sourceLinked="1"/>
        <c:majorTickMark val="none"/>
        <c:minorTickMark val="none"/>
        <c:tickLblPos val="none"/>
        <c:crossAx val="88036096"/>
        <c:crosses val="autoZero"/>
        <c:auto val="1"/>
        <c:lblOffset val="100"/>
        <c:baseTimeUnit val="years"/>
      </c:dateAx>
      <c:valAx>
        <c:axId val="8803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2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23.93</c:v>
                </c:pt>
                <c:pt idx="1">
                  <c:v>25</c:v>
                </c:pt>
                <c:pt idx="2">
                  <c:v>24.91</c:v>
                </c:pt>
                <c:pt idx="3">
                  <c:v>23.78</c:v>
                </c:pt>
                <c:pt idx="4">
                  <c:v>24.51</c:v>
                </c:pt>
              </c:numCache>
            </c:numRef>
          </c:val>
        </c:ser>
        <c:dLbls>
          <c:showLegendKey val="0"/>
          <c:showVal val="0"/>
          <c:showCatName val="0"/>
          <c:showSerName val="0"/>
          <c:showPercent val="0"/>
          <c:showBubbleSize val="0"/>
        </c:dLbls>
        <c:gapWidth val="150"/>
        <c:axId val="88082688"/>
        <c:axId val="8808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88082688"/>
        <c:axId val="88088960"/>
      </c:lineChart>
      <c:dateAx>
        <c:axId val="88082688"/>
        <c:scaling>
          <c:orientation val="minMax"/>
        </c:scaling>
        <c:delete val="1"/>
        <c:axPos val="b"/>
        <c:numFmt formatCode="ge" sourceLinked="1"/>
        <c:majorTickMark val="none"/>
        <c:minorTickMark val="none"/>
        <c:tickLblPos val="none"/>
        <c:crossAx val="88088960"/>
        <c:crosses val="autoZero"/>
        <c:auto val="1"/>
        <c:lblOffset val="100"/>
        <c:baseTimeUnit val="years"/>
      </c:dateAx>
      <c:valAx>
        <c:axId val="8808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8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85.38</c:v>
                </c:pt>
                <c:pt idx="1">
                  <c:v>83.65</c:v>
                </c:pt>
                <c:pt idx="2">
                  <c:v>86.37</c:v>
                </c:pt>
                <c:pt idx="3">
                  <c:v>76.94</c:v>
                </c:pt>
                <c:pt idx="4">
                  <c:v>85.29</c:v>
                </c:pt>
              </c:numCache>
            </c:numRef>
          </c:val>
        </c:ser>
        <c:dLbls>
          <c:showLegendKey val="0"/>
          <c:showVal val="0"/>
          <c:showCatName val="0"/>
          <c:showSerName val="0"/>
          <c:showPercent val="0"/>
          <c:showBubbleSize val="0"/>
        </c:dLbls>
        <c:gapWidth val="150"/>
        <c:axId val="86685568"/>
        <c:axId val="8668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685568"/>
        <c:axId val="86687744"/>
      </c:lineChart>
      <c:dateAx>
        <c:axId val="86685568"/>
        <c:scaling>
          <c:orientation val="minMax"/>
        </c:scaling>
        <c:delete val="1"/>
        <c:axPos val="b"/>
        <c:numFmt formatCode="ge" sourceLinked="1"/>
        <c:majorTickMark val="none"/>
        <c:minorTickMark val="none"/>
        <c:tickLblPos val="none"/>
        <c:crossAx val="86687744"/>
        <c:crosses val="autoZero"/>
        <c:auto val="1"/>
        <c:lblOffset val="100"/>
        <c:baseTimeUnit val="years"/>
      </c:dateAx>
      <c:valAx>
        <c:axId val="8668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8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525440"/>
        <c:axId val="8652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525440"/>
        <c:axId val="86527360"/>
      </c:lineChart>
      <c:dateAx>
        <c:axId val="86525440"/>
        <c:scaling>
          <c:orientation val="minMax"/>
        </c:scaling>
        <c:delete val="1"/>
        <c:axPos val="b"/>
        <c:numFmt formatCode="ge" sourceLinked="1"/>
        <c:majorTickMark val="none"/>
        <c:minorTickMark val="none"/>
        <c:tickLblPos val="none"/>
        <c:crossAx val="86527360"/>
        <c:crosses val="autoZero"/>
        <c:auto val="1"/>
        <c:lblOffset val="100"/>
        <c:baseTimeUnit val="years"/>
      </c:dateAx>
      <c:valAx>
        <c:axId val="8652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2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566016"/>
        <c:axId val="8656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566016"/>
        <c:axId val="86567936"/>
      </c:lineChart>
      <c:dateAx>
        <c:axId val="86566016"/>
        <c:scaling>
          <c:orientation val="minMax"/>
        </c:scaling>
        <c:delete val="1"/>
        <c:axPos val="b"/>
        <c:numFmt formatCode="ge" sourceLinked="1"/>
        <c:majorTickMark val="none"/>
        <c:minorTickMark val="none"/>
        <c:tickLblPos val="none"/>
        <c:crossAx val="86567936"/>
        <c:crosses val="autoZero"/>
        <c:auto val="1"/>
        <c:lblOffset val="100"/>
        <c:baseTimeUnit val="years"/>
      </c:dateAx>
      <c:valAx>
        <c:axId val="8656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6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794816"/>
        <c:axId val="8779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794816"/>
        <c:axId val="87796736"/>
      </c:lineChart>
      <c:dateAx>
        <c:axId val="87794816"/>
        <c:scaling>
          <c:orientation val="minMax"/>
        </c:scaling>
        <c:delete val="1"/>
        <c:axPos val="b"/>
        <c:numFmt formatCode="ge" sourceLinked="1"/>
        <c:majorTickMark val="none"/>
        <c:minorTickMark val="none"/>
        <c:tickLblPos val="none"/>
        <c:crossAx val="87796736"/>
        <c:crosses val="autoZero"/>
        <c:auto val="1"/>
        <c:lblOffset val="100"/>
        <c:baseTimeUnit val="years"/>
      </c:dateAx>
      <c:valAx>
        <c:axId val="8779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9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841408"/>
        <c:axId val="8784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841408"/>
        <c:axId val="87843584"/>
      </c:lineChart>
      <c:dateAx>
        <c:axId val="87841408"/>
        <c:scaling>
          <c:orientation val="minMax"/>
        </c:scaling>
        <c:delete val="1"/>
        <c:axPos val="b"/>
        <c:numFmt formatCode="ge" sourceLinked="1"/>
        <c:majorTickMark val="none"/>
        <c:minorTickMark val="none"/>
        <c:tickLblPos val="none"/>
        <c:crossAx val="87843584"/>
        <c:crosses val="autoZero"/>
        <c:auto val="1"/>
        <c:lblOffset val="100"/>
        <c:baseTimeUnit val="years"/>
      </c:dateAx>
      <c:valAx>
        <c:axId val="8784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4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398.11</c:v>
                </c:pt>
                <c:pt idx="1">
                  <c:v>380.88</c:v>
                </c:pt>
                <c:pt idx="2">
                  <c:v>345.62</c:v>
                </c:pt>
                <c:pt idx="3">
                  <c:v>324.77999999999997</c:v>
                </c:pt>
                <c:pt idx="4">
                  <c:v>97.89</c:v>
                </c:pt>
              </c:numCache>
            </c:numRef>
          </c:val>
        </c:ser>
        <c:dLbls>
          <c:showLegendKey val="0"/>
          <c:showVal val="0"/>
          <c:showCatName val="0"/>
          <c:showSerName val="0"/>
          <c:showPercent val="0"/>
          <c:showBubbleSize val="0"/>
        </c:dLbls>
        <c:gapWidth val="150"/>
        <c:axId val="87861504"/>
        <c:axId val="8788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87861504"/>
        <c:axId val="87880064"/>
      </c:lineChart>
      <c:dateAx>
        <c:axId val="87861504"/>
        <c:scaling>
          <c:orientation val="minMax"/>
        </c:scaling>
        <c:delete val="1"/>
        <c:axPos val="b"/>
        <c:numFmt formatCode="ge" sourceLinked="1"/>
        <c:majorTickMark val="none"/>
        <c:minorTickMark val="none"/>
        <c:tickLblPos val="none"/>
        <c:crossAx val="87880064"/>
        <c:crosses val="autoZero"/>
        <c:auto val="1"/>
        <c:lblOffset val="100"/>
        <c:baseTimeUnit val="years"/>
      </c:dateAx>
      <c:valAx>
        <c:axId val="8788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6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46.72</c:v>
                </c:pt>
                <c:pt idx="1">
                  <c:v>44.92</c:v>
                </c:pt>
                <c:pt idx="2">
                  <c:v>39.299999999999997</c:v>
                </c:pt>
                <c:pt idx="3">
                  <c:v>39.909999999999997</c:v>
                </c:pt>
                <c:pt idx="4">
                  <c:v>54.12</c:v>
                </c:pt>
              </c:numCache>
            </c:numRef>
          </c:val>
        </c:ser>
        <c:dLbls>
          <c:showLegendKey val="0"/>
          <c:showVal val="0"/>
          <c:showCatName val="0"/>
          <c:showSerName val="0"/>
          <c:showPercent val="0"/>
          <c:showBubbleSize val="0"/>
        </c:dLbls>
        <c:gapWidth val="150"/>
        <c:axId val="87910272"/>
        <c:axId val="8791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87910272"/>
        <c:axId val="87916544"/>
      </c:lineChart>
      <c:dateAx>
        <c:axId val="87910272"/>
        <c:scaling>
          <c:orientation val="minMax"/>
        </c:scaling>
        <c:delete val="1"/>
        <c:axPos val="b"/>
        <c:numFmt formatCode="ge" sourceLinked="1"/>
        <c:majorTickMark val="none"/>
        <c:minorTickMark val="none"/>
        <c:tickLblPos val="none"/>
        <c:crossAx val="87916544"/>
        <c:crosses val="autoZero"/>
        <c:auto val="1"/>
        <c:lblOffset val="100"/>
        <c:baseTimeUnit val="years"/>
      </c:dateAx>
      <c:valAx>
        <c:axId val="8791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1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298.95</c:v>
                </c:pt>
                <c:pt idx="1">
                  <c:v>340.46</c:v>
                </c:pt>
                <c:pt idx="2">
                  <c:v>359.9</c:v>
                </c:pt>
                <c:pt idx="3">
                  <c:v>372.29</c:v>
                </c:pt>
                <c:pt idx="4">
                  <c:v>273.45</c:v>
                </c:pt>
              </c:numCache>
            </c:numRef>
          </c:val>
        </c:ser>
        <c:dLbls>
          <c:showLegendKey val="0"/>
          <c:showVal val="0"/>
          <c:showCatName val="0"/>
          <c:showSerName val="0"/>
          <c:showPercent val="0"/>
          <c:showBubbleSize val="0"/>
        </c:dLbls>
        <c:gapWidth val="150"/>
        <c:axId val="87938176"/>
        <c:axId val="8794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87938176"/>
        <c:axId val="87940096"/>
      </c:lineChart>
      <c:dateAx>
        <c:axId val="87938176"/>
        <c:scaling>
          <c:orientation val="minMax"/>
        </c:scaling>
        <c:delete val="1"/>
        <c:axPos val="b"/>
        <c:numFmt formatCode="ge" sourceLinked="1"/>
        <c:majorTickMark val="none"/>
        <c:minorTickMark val="none"/>
        <c:tickLblPos val="none"/>
        <c:crossAx val="87940096"/>
        <c:crosses val="autoZero"/>
        <c:auto val="1"/>
        <c:lblOffset val="100"/>
        <c:baseTimeUnit val="years"/>
      </c:dateAx>
      <c:valAx>
        <c:axId val="8794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3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山梨県　身延町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
        <v>125</v>
      </c>
      <c r="AE8" s="49"/>
      <c r="AF8" s="49"/>
      <c r="AG8" s="49"/>
      <c r="AH8" s="49"/>
      <c r="AI8" s="49"/>
      <c r="AJ8" s="49"/>
      <c r="AK8" s="4"/>
      <c r="AL8" s="50">
        <f>データ!S6</f>
        <v>12738</v>
      </c>
      <c r="AM8" s="50"/>
      <c r="AN8" s="50"/>
      <c r="AO8" s="50"/>
      <c r="AP8" s="50"/>
      <c r="AQ8" s="50"/>
      <c r="AR8" s="50"/>
      <c r="AS8" s="50"/>
      <c r="AT8" s="45">
        <f>データ!T6</f>
        <v>301.98</v>
      </c>
      <c r="AU8" s="45"/>
      <c r="AV8" s="45"/>
      <c r="AW8" s="45"/>
      <c r="AX8" s="45"/>
      <c r="AY8" s="45"/>
      <c r="AZ8" s="45"/>
      <c r="BA8" s="45"/>
      <c r="BB8" s="45">
        <f>データ!U6</f>
        <v>42.18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8.56</v>
      </c>
      <c r="Q10" s="45"/>
      <c r="R10" s="45"/>
      <c r="S10" s="45"/>
      <c r="T10" s="45"/>
      <c r="U10" s="45"/>
      <c r="V10" s="45"/>
      <c r="W10" s="45">
        <f>データ!Q6</f>
        <v>100</v>
      </c>
      <c r="X10" s="45"/>
      <c r="Y10" s="45"/>
      <c r="Z10" s="45"/>
      <c r="AA10" s="45"/>
      <c r="AB10" s="45"/>
      <c r="AC10" s="45"/>
      <c r="AD10" s="50">
        <f>データ!R6</f>
        <v>2910</v>
      </c>
      <c r="AE10" s="50"/>
      <c r="AF10" s="50"/>
      <c r="AG10" s="50"/>
      <c r="AH10" s="50"/>
      <c r="AI10" s="50"/>
      <c r="AJ10" s="50"/>
      <c r="AK10" s="2"/>
      <c r="AL10" s="50">
        <f>データ!V6</f>
        <v>1081</v>
      </c>
      <c r="AM10" s="50"/>
      <c r="AN10" s="50"/>
      <c r="AO10" s="50"/>
      <c r="AP10" s="50"/>
      <c r="AQ10" s="50"/>
      <c r="AR10" s="50"/>
      <c r="AS10" s="50"/>
      <c r="AT10" s="45">
        <f>データ!W6</f>
        <v>0.04</v>
      </c>
      <c r="AU10" s="45"/>
      <c r="AV10" s="45"/>
      <c r="AW10" s="45"/>
      <c r="AX10" s="45"/>
      <c r="AY10" s="45"/>
      <c r="AZ10" s="45"/>
      <c r="BA10" s="45"/>
      <c r="BB10" s="45">
        <f>データ!X6</f>
        <v>27025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193658</v>
      </c>
      <c r="D6" s="33">
        <f t="shared" si="3"/>
        <v>47</v>
      </c>
      <c r="E6" s="33">
        <f t="shared" si="3"/>
        <v>18</v>
      </c>
      <c r="F6" s="33">
        <f t="shared" si="3"/>
        <v>0</v>
      </c>
      <c r="G6" s="33">
        <f t="shared" si="3"/>
        <v>0</v>
      </c>
      <c r="H6" s="33" t="str">
        <f t="shared" si="3"/>
        <v>山梨県　身延町</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8.56</v>
      </c>
      <c r="Q6" s="34">
        <f t="shared" si="3"/>
        <v>100</v>
      </c>
      <c r="R6" s="34">
        <f t="shared" si="3"/>
        <v>2910</v>
      </c>
      <c r="S6" s="34">
        <f t="shared" si="3"/>
        <v>12738</v>
      </c>
      <c r="T6" s="34">
        <f t="shared" si="3"/>
        <v>301.98</v>
      </c>
      <c r="U6" s="34">
        <f t="shared" si="3"/>
        <v>42.18</v>
      </c>
      <c r="V6" s="34">
        <f t="shared" si="3"/>
        <v>1081</v>
      </c>
      <c r="W6" s="34">
        <f t="shared" si="3"/>
        <v>0.04</v>
      </c>
      <c r="X6" s="34">
        <f t="shared" si="3"/>
        <v>27025</v>
      </c>
      <c r="Y6" s="35">
        <f>IF(Y7="",NA(),Y7)</f>
        <v>85.38</v>
      </c>
      <c r="Z6" s="35">
        <f t="shared" ref="Z6:AH6" si="4">IF(Z7="",NA(),Z7)</f>
        <v>83.65</v>
      </c>
      <c r="AA6" s="35">
        <f t="shared" si="4"/>
        <v>86.37</v>
      </c>
      <c r="AB6" s="35">
        <f t="shared" si="4"/>
        <v>76.94</v>
      </c>
      <c r="AC6" s="35">
        <f t="shared" si="4"/>
        <v>85.29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398.11</v>
      </c>
      <c r="BG6" s="35">
        <f t="shared" ref="BG6:BO6" si="7">IF(BG7="",NA(),BG7)</f>
        <v>380.88</v>
      </c>
      <c r="BH6" s="35">
        <f t="shared" si="7"/>
        <v>345.62</v>
      </c>
      <c r="BI6" s="35">
        <f t="shared" si="7"/>
        <v>324.77999999999997</v>
      </c>
      <c r="BJ6" s="35">
        <f t="shared" si="7"/>
        <v>97.89</v>
      </c>
      <c r="BK6" s="35">
        <f t="shared" si="7"/>
        <v>430.64</v>
      </c>
      <c r="BL6" s="35">
        <f t="shared" si="7"/>
        <v>446.63</v>
      </c>
      <c r="BM6" s="35">
        <f t="shared" si="7"/>
        <v>416.91</v>
      </c>
      <c r="BN6" s="35">
        <f t="shared" si="7"/>
        <v>392.19</v>
      </c>
      <c r="BO6" s="35">
        <f t="shared" si="7"/>
        <v>413.5</v>
      </c>
      <c r="BP6" s="34" t="str">
        <f>IF(BP7="","",IF(BP7="-","【-】","【"&amp;SUBSTITUTE(TEXT(BP7,"#,##0.00"),"-","△")&amp;"】"))</f>
        <v>【346.13】</v>
      </c>
      <c r="BQ6" s="35">
        <f>IF(BQ7="",NA(),BQ7)</f>
        <v>46.72</v>
      </c>
      <c r="BR6" s="35">
        <f t="shared" ref="BR6:BZ6" si="8">IF(BR7="",NA(),BR7)</f>
        <v>44.92</v>
      </c>
      <c r="BS6" s="35">
        <f t="shared" si="8"/>
        <v>39.299999999999997</v>
      </c>
      <c r="BT6" s="35">
        <f t="shared" si="8"/>
        <v>39.909999999999997</v>
      </c>
      <c r="BU6" s="35">
        <f t="shared" si="8"/>
        <v>54.12</v>
      </c>
      <c r="BV6" s="35">
        <f t="shared" si="8"/>
        <v>58.78</v>
      </c>
      <c r="BW6" s="35">
        <f t="shared" si="8"/>
        <v>58.53</v>
      </c>
      <c r="BX6" s="35">
        <f t="shared" si="8"/>
        <v>57.93</v>
      </c>
      <c r="BY6" s="35">
        <f t="shared" si="8"/>
        <v>57.03</v>
      </c>
      <c r="BZ6" s="35">
        <f t="shared" si="8"/>
        <v>55.84</v>
      </c>
      <c r="CA6" s="34" t="str">
        <f>IF(CA7="","",IF(CA7="-","【-】","【"&amp;SUBSTITUTE(TEXT(CA7,"#,##0.00"),"-","△")&amp;"】"))</f>
        <v>【59.83】</v>
      </c>
      <c r="CB6" s="35">
        <f>IF(CB7="",NA(),CB7)</f>
        <v>298.95</v>
      </c>
      <c r="CC6" s="35">
        <f t="shared" ref="CC6:CK6" si="9">IF(CC7="",NA(),CC7)</f>
        <v>340.46</v>
      </c>
      <c r="CD6" s="35">
        <f t="shared" si="9"/>
        <v>359.9</v>
      </c>
      <c r="CE6" s="35">
        <f t="shared" si="9"/>
        <v>372.29</v>
      </c>
      <c r="CF6" s="35">
        <f t="shared" si="9"/>
        <v>273.45</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56.12</v>
      </c>
      <c r="CN6" s="35">
        <f t="shared" ref="CN6:CV6" si="10">IF(CN7="",NA(),CN7)</f>
        <v>56.12</v>
      </c>
      <c r="CO6" s="35">
        <f t="shared" si="10"/>
        <v>56.12</v>
      </c>
      <c r="CP6" s="35">
        <f t="shared" si="10"/>
        <v>56.12</v>
      </c>
      <c r="CQ6" s="35">
        <f t="shared" si="10"/>
        <v>53.96</v>
      </c>
      <c r="CR6" s="35">
        <f t="shared" si="10"/>
        <v>61.93</v>
      </c>
      <c r="CS6" s="35">
        <f t="shared" si="10"/>
        <v>58.06</v>
      </c>
      <c r="CT6" s="35">
        <f t="shared" si="10"/>
        <v>59.08</v>
      </c>
      <c r="CU6" s="35">
        <f t="shared" si="10"/>
        <v>58.25</v>
      </c>
      <c r="CV6" s="35">
        <f t="shared" si="10"/>
        <v>61.55</v>
      </c>
      <c r="CW6" s="34" t="str">
        <f>IF(CW7="","",IF(CW7="-","【-】","【"&amp;SUBSTITUTE(TEXT(CW7,"#,##0.00"),"-","△")&amp;"】"))</f>
        <v>【61.71】</v>
      </c>
      <c r="CX6" s="35">
        <f>IF(CX7="",NA(),CX7)</f>
        <v>23.93</v>
      </c>
      <c r="CY6" s="35">
        <f t="shared" ref="CY6:DG6" si="11">IF(CY7="",NA(),CY7)</f>
        <v>25</v>
      </c>
      <c r="CZ6" s="35">
        <f t="shared" si="11"/>
        <v>24.91</v>
      </c>
      <c r="DA6" s="35">
        <f t="shared" si="11"/>
        <v>23.78</v>
      </c>
      <c r="DB6" s="35">
        <f t="shared" si="11"/>
        <v>24.51</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193658</v>
      </c>
      <c r="D7" s="37">
        <v>47</v>
      </c>
      <c r="E7" s="37">
        <v>18</v>
      </c>
      <c r="F7" s="37">
        <v>0</v>
      </c>
      <c r="G7" s="37">
        <v>0</v>
      </c>
      <c r="H7" s="37" t="s">
        <v>110</v>
      </c>
      <c r="I7" s="37" t="s">
        <v>111</v>
      </c>
      <c r="J7" s="37" t="s">
        <v>112</v>
      </c>
      <c r="K7" s="37" t="s">
        <v>113</v>
      </c>
      <c r="L7" s="37" t="s">
        <v>114</v>
      </c>
      <c r="M7" s="37"/>
      <c r="N7" s="38" t="s">
        <v>115</v>
      </c>
      <c r="O7" s="38" t="s">
        <v>116</v>
      </c>
      <c r="P7" s="38">
        <v>8.56</v>
      </c>
      <c r="Q7" s="38">
        <v>100</v>
      </c>
      <c r="R7" s="38">
        <v>2910</v>
      </c>
      <c r="S7" s="38">
        <v>12738</v>
      </c>
      <c r="T7" s="38">
        <v>301.98</v>
      </c>
      <c r="U7" s="38">
        <v>42.18</v>
      </c>
      <c r="V7" s="38">
        <v>1081</v>
      </c>
      <c r="W7" s="38">
        <v>0.04</v>
      </c>
      <c r="X7" s="38">
        <v>27025</v>
      </c>
      <c r="Y7" s="38">
        <v>85.38</v>
      </c>
      <c r="Z7" s="38">
        <v>83.65</v>
      </c>
      <c r="AA7" s="38">
        <v>86.37</v>
      </c>
      <c r="AB7" s="38">
        <v>76.94</v>
      </c>
      <c r="AC7" s="38">
        <v>85.29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398.11</v>
      </c>
      <c r="BG7" s="38">
        <v>380.88</v>
      </c>
      <c r="BH7" s="38">
        <v>345.62</v>
      </c>
      <c r="BI7" s="38">
        <v>324.77999999999997</v>
      </c>
      <c r="BJ7" s="38">
        <v>97.89</v>
      </c>
      <c r="BK7" s="38">
        <v>430.64</v>
      </c>
      <c r="BL7" s="38">
        <v>446.63</v>
      </c>
      <c r="BM7" s="38">
        <v>416.91</v>
      </c>
      <c r="BN7" s="38">
        <v>392.19</v>
      </c>
      <c r="BO7" s="38">
        <v>413.5</v>
      </c>
      <c r="BP7" s="38">
        <v>346.13</v>
      </c>
      <c r="BQ7" s="38">
        <v>46.72</v>
      </c>
      <c r="BR7" s="38">
        <v>44.92</v>
      </c>
      <c r="BS7" s="38">
        <v>39.299999999999997</v>
      </c>
      <c r="BT7" s="38">
        <v>39.909999999999997</v>
      </c>
      <c r="BU7" s="38">
        <v>54.12</v>
      </c>
      <c r="BV7" s="38">
        <v>58.78</v>
      </c>
      <c r="BW7" s="38">
        <v>58.53</v>
      </c>
      <c r="BX7" s="38">
        <v>57.93</v>
      </c>
      <c r="BY7" s="38">
        <v>57.03</v>
      </c>
      <c r="BZ7" s="38">
        <v>55.84</v>
      </c>
      <c r="CA7" s="38">
        <v>59.83</v>
      </c>
      <c r="CB7" s="38">
        <v>298.95</v>
      </c>
      <c r="CC7" s="38">
        <v>340.46</v>
      </c>
      <c r="CD7" s="38">
        <v>359.9</v>
      </c>
      <c r="CE7" s="38">
        <v>372.29</v>
      </c>
      <c r="CF7" s="38">
        <v>273.45</v>
      </c>
      <c r="CG7" s="38">
        <v>257.02999999999997</v>
      </c>
      <c r="CH7" s="38">
        <v>266.57</v>
      </c>
      <c r="CI7" s="38">
        <v>276.93</v>
      </c>
      <c r="CJ7" s="38">
        <v>283.73</v>
      </c>
      <c r="CK7" s="38">
        <v>287.57</v>
      </c>
      <c r="CL7" s="38">
        <v>268.69</v>
      </c>
      <c r="CM7" s="38">
        <v>56.12</v>
      </c>
      <c r="CN7" s="38">
        <v>56.12</v>
      </c>
      <c r="CO7" s="38">
        <v>56.12</v>
      </c>
      <c r="CP7" s="38">
        <v>56.12</v>
      </c>
      <c r="CQ7" s="38">
        <v>53.96</v>
      </c>
      <c r="CR7" s="38">
        <v>61.93</v>
      </c>
      <c r="CS7" s="38">
        <v>58.06</v>
      </c>
      <c r="CT7" s="38">
        <v>59.08</v>
      </c>
      <c r="CU7" s="38">
        <v>58.25</v>
      </c>
      <c r="CV7" s="38">
        <v>61.55</v>
      </c>
      <c r="CW7" s="38">
        <v>61.71</v>
      </c>
      <c r="CX7" s="38">
        <v>23.93</v>
      </c>
      <c r="CY7" s="38">
        <v>25</v>
      </c>
      <c r="CZ7" s="38">
        <v>24.91</v>
      </c>
      <c r="DA7" s="38">
        <v>23.78</v>
      </c>
      <c r="DB7" s="38">
        <v>24.51</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2018-02-22T04:01:35Z</cp:lastPrinted>
  <dcterms:created xsi:type="dcterms:W3CDTF">2017-12-25T02:40:39Z</dcterms:created>
  <dcterms:modified xsi:type="dcterms:W3CDTF">2018-02-27T05:05:08Z</dcterms:modified>
  <cp:category/>
</cp:coreProperties>
</file>