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16" windowWidth="14940" windowHeight="4725" activeTab="0"/>
  </bookViews>
  <sheets>
    <sheet name="事業所概要" sheetId="1" r:id="rId1"/>
    <sheet name="目次（評価基準書）" sheetId="2" r:id="rId2"/>
    <sheet name="評価基準書" sheetId="3" r:id="rId3"/>
    <sheet name="評価結果一覧" sheetId="4" r:id="rId4"/>
    <sheet name="評価結果集計" sheetId="5" r:id="rId5"/>
    <sheet name="課題改善計画" sheetId="6" r:id="rId6"/>
    <sheet name="隠しシート（記入不要）" sheetId="7" r:id="rId7"/>
  </sheets>
  <externalReferences>
    <externalReference r:id="rId10"/>
  </externalReferences>
  <definedNames>
    <definedName name="L00100010001000100030">#REF!</definedName>
    <definedName name="L00100010001000100030S">#REF!</definedName>
    <definedName name="L00100010004000100010">#REF!</definedName>
    <definedName name="L00100010004000100020">#REF!</definedName>
    <definedName name="L00100010004000100020S">#REF!</definedName>
    <definedName name="L00100020003000200010">#REF!</definedName>
    <definedName name="L00100020003000200020">#REF!</definedName>
    <definedName name="L00100020003000200020S">#REF!</definedName>
    <definedName name="L00100020004000300010">#REF!</definedName>
    <definedName name="L00100020004000300020">#REF!</definedName>
    <definedName name="L00100020004000300020S">#REF!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200010">#REF!</definedName>
    <definedName name="L00100020005000200020">#REF!</definedName>
    <definedName name="L00100020005000200020S">#REF!</definedName>
    <definedName name="L00100020006000100010">#REF!</definedName>
    <definedName name="L00100020006000100020">#REF!</definedName>
    <definedName name="L00100020006000100020S">#REF!</definedName>
    <definedName name="L00100020006000200010">#REF!</definedName>
    <definedName name="L00100020006000200020">#REF!</definedName>
    <definedName name="L00100020006000200020S">#REF!</definedName>
    <definedName name="L00100020006000300010">#REF!</definedName>
    <definedName name="L00100020006000300020">#REF!</definedName>
    <definedName name="L00100020006000300020S">#REF!</definedName>
    <definedName name="L00100020007000100010">#REF!</definedName>
    <definedName name="L00100020007000100020">#REF!</definedName>
    <definedName name="L00100020007000100030">#REF!</definedName>
    <definedName name="L00100020007000100030S">#REF!</definedName>
    <definedName name="L00100020007000200010">#REF!</definedName>
    <definedName name="L00100020007000200020">#REF!</definedName>
    <definedName name="L00100020007000200030">#REF!</definedName>
    <definedName name="L00100020007000200040">#REF!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40001000200010">#REF!</definedName>
    <definedName name="L00100040001000200020">#REF!</definedName>
    <definedName name="L00100040001000200020S">#REF!</definedName>
    <definedName name="L00100040002000200010">#REF!</definedName>
    <definedName name="L00100040002000200020">#REF!</definedName>
    <definedName name="L00100040002000200020S">#REF!</definedName>
    <definedName name="L0020002000300010G">#REF!</definedName>
    <definedName name="L00200030001000100030">#REF!</definedName>
    <definedName name="L00200030001000100040">#REF!</definedName>
    <definedName name="L00200030001000100040S">#REF!</definedName>
    <definedName name="L00200030001000200030">#REF!</definedName>
    <definedName name="L00200030001000200030S">#REF!</definedName>
    <definedName name="L00200030001000300010">#REF!</definedName>
    <definedName name="L00200030001000300020">#REF!</definedName>
    <definedName name="L00200030001000300020S">#REF!</definedName>
    <definedName name="L00200030001000400010">#REF!</definedName>
    <definedName name="L00200030001000400020">#REF!</definedName>
    <definedName name="L00200030001000400020S">#REF!</definedName>
    <definedName name="L00200030001000500010">#REF!</definedName>
    <definedName name="L00200030001000500020">#REF!</definedName>
    <definedName name="L00200030001000500030">#REF!</definedName>
    <definedName name="L00200030001000500040">#REF!</definedName>
    <definedName name="L00200030001000500040S">#REF!</definedName>
    <definedName name="L00200030001000600010">#REF!</definedName>
    <definedName name="L00200030001000600020">#REF!</definedName>
    <definedName name="L00200030001000600020S">#REF!</definedName>
    <definedName name="_xlnm.Print_Area" localSheetId="2">'評価基準書'!$A$1:$T$473</definedName>
    <definedName name="_xlnm.Print_Area" localSheetId="3">'評価結果一覧'!$A$1:$J$155</definedName>
    <definedName name="_xlnm.Print_Area" localSheetId="1">'目次（評価基準書）'!$A$1:$G$36</definedName>
    <definedName name="_xlnm.Print_Titles" localSheetId="2">'評価基準書'!$1:$3</definedName>
    <definedName name="_xlnm.Print_Titles" localSheetId="3">'評価結果一覧'!$5:$6</definedName>
    <definedName name="_xlnm.Print_Titles" localSheetId="4">'評価結果集計'!$3:$3</definedName>
  </definedNames>
  <calcPr fullCalcOnLoad="1"/>
</workbook>
</file>

<file path=xl/sharedStrings.xml><?xml version="1.0" encoding="utf-8"?>
<sst xmlns="http://schemas.openxmlformats.org/spreadsheetml/2006/main" count="1262" uniqueCount="658">
  <si>
    <t>利用者・家族等の個人情報及びプライバシー確保に関する取り組み</t>
  </si>
  <si>
    <t>利用者・家族等の満足の向上に関する取り組み</t>
  </si>
  <si>
    <t>利用者の情報の適切な記録に関する取り組み</t>
  </si>
  <si>
    <t>組織的なサービス提供体制に関する取り組み</t>
  </si>
  <si>
    <t>Ⅲ－６：</t>
  </si>
  <si>
    <t>必要な情報の収集</t>
  </si>
  <si>
    <t>Ⅳ－３：</t>
  </si>
  <si>
    <t>快適性・安全性に関する取り組み</t>
  </si>
  <si>
    <t>Ⅴ</t>
  </si>
  <si>
    <t>地域住民・関係者等との連携</t>
  </si>
  <si>
    <t>Ⅴ－１：</t>
  </si>
  <si>
    <t>地域住民との連携に関する取り組み</t>
  </si>
  <si>
    <t>Ⅴ－２：</t>
  </si>
  <si>
    <t>関係者・機関等との連携に関する取り組み</t>
  </si>
  <si>
    <t>（介護老人福祉施設・短期入所生活介護）</t>
  </si>
  <si>
    <t>Ⅱ－５：利用者・家族等の満足の向上に関する取り組み</t>
  </si>
  <si>
    <t>％</t>
  </si>
  <si>
    <t>%</t>
  </si>
  <si>
    <t>ａ</t>
  </si>
  <si>
    <t>ｂ</t>
  </si>
  <si>
    <t>b</t>
  </si>
  <si>
    <t>計</t>
  </si>
  <si>
    <t>ｅ</t>
  </si>
  <si>
    <t>ｃ</t>
  </si>
  <si>
    <t>ｚ</t>
  </si>
  <si>
    <t>z</t>
  </si>
  <si>
    <t>Ⅴ　　地域住民・関係機関との連携</t>
  </si>
  <si>
    <t>b</t>
  </si>
  <si>
    <t>c</t>
  </si>
  <si>
    <t>d</t>
  </si>
  <si>
    <t>z</t>
  </si>
  <si>
    <t>e</t>
  </si>
  <si>
    <t>計</t>
  </si>
  <si>
    <t>I　　事業所の運営と基本方針</t>
  </si>
  <si>
    <t>Ⅱ　　利用者本位のサービス提供</t>
  </si>
  <si>
    <t>Ⅲ　　サービスの質の確保</t>
  </si>
  <si>
    <t>Ⅳ　　安全・安心の確保</t>
  </si>
  <si>
    <t>ｃ　希望に応じて、少人数テーブル、自室等希望する場所で、食事をすることができる。</t>
  </si>
  <si>
    <t>ｄ　重篤な状態になった時の対応について、あらかじめ利用者・家族等と話し合い、対応方針の共有を図っている。</t>
  </si>
  <si>
    <t>ｅ　ターミナルケアの実施に関する同意を得るための文書の同意欄に、利用者・家族等の署名若しくは記名捺印がある。</t>
  </si>
  <si>
    <t>ａ　行政の施策動向の情報</t>
  </si>
  <si>
    <t>ｂ　行政（市町村・県）の保健・医療・福祉関連予算の情報</t>
  </si>
  <si>
    <t>ｃ　先進的な事業者や事業運営を行っている市町村、機関・施設の情報</t>
  </si>
  <si>
    <t>ｄ　介護保険制度にとどまらず、その他の公的・民間の社会資源に関する情報</t>
  </si>
  <si>
    <t>ｄ　利用者がくつろげるスペースを確保している。</t>
  </si>
  <si>
    <t>ｃ</t>
  </si>
  <si>
    <t>ｄ</t>
  </si>
  <si>
    <t>ｂ　会話の不足している利用者には、声かけを多くしている。</t>
  </si>
  <si>
    <t>ｄ　利用者からの話を引き出す努力をすると共に、利用者から話しかけがあった時は､できる限りゆっくりと話が聞けるようにしている。</t>
  </si>
  <si>
    <t>Ⅱ－３－③：認知症の利用者に対する配慮</t>
  </si>
  <si>
    <t>ａ　認知症の利用者への対応及び認知症ケアに関するマニュアル等があり、実務に活用している。</t>
  </si>
  <si>
    <t>ｂ　日常的な全食事（朝昼夕）について、複数献立や複数食品の中から、利用者の希望で選ぶことができる。</t>
  </si>
  <si>
    <t>ａ　利用者ごとの栄養状態に関して、アセスメント（解決すべき課題の把握）の記録がある。</t>
  </si>
  <si>
    <t>ｂ　利用者ごとの栄養ケア計画についての同意を得るための文書の同意欄に、利用者・家族等の署名若しくは記名捺印がある。</t>
  </si>
  <si>
    <t>ｂ　長時間の離床が困難な利用者に対しては、必要に応じてベッドと車いすの移乗介助を行い、寝たきりにならないようにしている。</t>
  </si>
  <si>
    <t>ｂ　利用者ごとの排せつリズムを把握するため、排せつチェック表等へ記録している。</t>
  </si>
  <si>
    <t>ｃ　排せつ介助時の利用者のプライバシーへの配慮についての記載があるマニュアル等があり、実務に活用している。</t>
  </si>
  <si>
    <t>ｅ　オムツ、便器等は、タイプ別に何種類か用意し、利用者に適したものを使用している。</t>
  </si>
  <si>
    <t>ｆ　オムツ交換は、利用者の排せつの状況をふまえて、定時及び随時を組み合わせて実施している。</t>
  </si>
  <si>
    <t>ａ　入浴介助時の利用者のプライバシーの保護についての記載があるマニュアル等があり、実務に活用している。</t>
  </si>
  <si>
    <t>ｂ　利用者の身体の状況に応じた、または、利用者が希望する入浴方法（一般浴、特殊浴、リフト浴等）を把握し記録している。</t>
  </si>
  <si>
    <t>ｃ　利用者の状態に応じた入浴方法等についての記載があるマニュアル等があり、実務に活用している。</t>
  </si>
  <si>
    <t>ａ　身だしなみの介助が必要な利用者には希望を聞き､好みに合わせている。</t>
  </si>
  <si>
    <t>ｂ　服装についても着脱しやすい型・素材にとらわれるのではなく、利用者の好みの柄、デザイン等を重視し、選べるように支援している。</t>
  </si>
  <si>
    <t>ｄ　衣類の購入等については､計画的に業者を受け入れ、利用者が自分で選べる等の工夫をしている。</t>
  </si>
  <si>
    <t>ｃ　電話・手紙が自分で使えない利用者には、信頼関係がある従業者がプライバシーに配慮しながら代行し、外部との連絡に努めている。</t>
  </si>
  <si>
    <t>ｄ　個人の電話・ファクシミリの設置が可能であり、利用者のプライバシーを守るために、連絡内容が他人に聞こえないようにする等の工夫をしている。</t>
  </si>
  <si>
    <t>ａ　自己管理ができる利用者には、金銭等を保管する場所と設備を提供している。</t>
  </si>
  <si>
    <t>ｂ　全面的に従業者が管理してしまうのではなく、日常の小遣い程度は、利用者が自己管理できるよう配慮している。</t>
  </si>
  <si>
    <t>ｂ　自分で外出できない利用者には、従業者やボランティアが付き添って行ったり団体の人に訪問してもらう等の配慮をしている。</t>
  </si>
  <si>
    <t>ｃ　利用後もなかなか適したグループ活動の見つからない利用者には、積極的に外部の団体を活用する等の工夫をしている。</t>
  </si>
  <si>
    <t>ａ　利用者の体調の変化の発見及び対応方法についての記載があるマニュアル等があり、実務に活用している。</t>
  </si>
  <si>
    <t>ａ　必要に応じて、医師・看護師・介護職員により利用者の病状等について説明をしている。</t>
  </si>
  <si>
    <t>ａ　自分で歯磨きができない利用者について、口腔ケアを毎日の標準的なサービスとして行うことについての記載がある文書がある。</t>
  </si>
  <si>
    <t>ｂ　利用者ごとに体位変換等を行っている記録がある。</t>
  </si>
  <si>
    <t>a　利用者ごとの機能訓練計画がある。</t>
  </si>
  <si>
    <t>ｂ　利用者ごとの機能訓練の実施記録がある。</t>
  </si>
  <si>
    <t>ｃ　訓練室のプログラムだけでなく、利用者の生活の場においても実際に役立つよう支援している。</t>
  </si>
  <si>
    <t>Ⅱ－３－⑦：利用者の生きがい確保</t>
  </si>
  <si>
    <t>ａ　利用者ごとの利用前の生活環境、習慣等の記録がある。</t>
  </si>
  <si>
    <t>ｂ　利用者ごとの利用前の生活環境、習慣等の継続に配慮した環境作りを行った記録がある。</t>
  </si>
  <si>
    <t>ａ　利用者ごとの趣味、生きがい、役割等についての意向を把握し記録している。</t>
  </si>
  <si>
    <t>ａ　利用者の自立に向けた意向を確認し記録している。</t>
  </si>
  <si>
    <t>ｂ　利用者の能力を確認し記録している。</t>
  </si>
  <si>
    <t>ｃ　利用者の能力を正確に把握し、個々のレベルに応じて車椅子、杖、歩行器、自助具等を用意し、それぞれのレベルでの自立生活ができるように配慮している。</t>
  </si>
  <si>
    <t>ａ　利用者の能力をきちんと評価し、できるところは手を貸さずに見守るようにしている。</t>
  </si>
  <si>
    <t>ａ　利用者の外出又は外泊の支援についての記載があるマニュアル若しくは外出又は外泊の支援の実施記録がある。</t>
  </si>
  <si>
    <t>ｂ　外出又は外泊について、利用者の家族へ連絡した（働きかけを行った）記録がある。</t>
  </si>
  <si>
    <t>ｃ　生活場面等を通じ利用者の希望を把握し、年間の行事計画で外出の機会を設ける等の配慮をしている。</t>
  </si>
  <si>
    <t>ａ　利用者及びその家族の個人情報の利用目的及び保護を明記した文書について、事業所等内に掲示するとともに、利用者又はその家族に対して配布するための文書がある。</t>
  </si>
  <si>
    <t>ｂ　利用者・家族等の個人情報の利用目的の変更時には、利用者に対する通知又は公表を行い、その写しを保管している。</t>
  </si>
  <si>
    <t>ｄ　利用者に係わる情報の取り扱いについて、細心の注意を払い、守秘に努めるよう従業者に徹底している。</t>
  </si>
  <si>
    <t>ｅ　必要に応じ関係機関に利用者に係わる情報を提供する場合には、利用者・家族等の同意を書面によって得ている。</t>
  </si>
  <si>
    <t>ａ　利用者のプライバシーの保護の取組に関するマニュアル等があり、実務に活用している。</t>
  </si>
  <si>
    <t>ｂ　利用者のプライバシーの保護の取組に関する研修の実施記録がある。</t>
  </si>
  <si>
    <t>ａ　重要事項を記した文書等利用者に交付する文書に、相談、苦情等対応窓口及び担当者が明記されている。</t>
  </si>
  <si>
    <t>事　業　所　の　概　要　・　情　報</t>
  </si>
  <si>
    <t>記入年月日（自己評価年月日）</t>
  </si>
  <si>
    <t>西暦</t>
  </si>
  <si>
    <t>年</t>
  </si>
  <si>
    <t>月</t>
  </si>
  <si>
    <t>日</t>
  </si>
  <si>
    <t>事業所番号</t>
  </si>
  <si>
    <t>管理者・担当者氏名</t>
  </si>
  <si>
    <t>管理者</t>
  </si>
  <si>
    <t>担当者　職氏名</t>
  </si>
  <si>
    <t>所在地</t>
  </si>
  <si>
    <t>電話番号・FAX番号</t>
  </si>
  <si>
    <t>電話番号</t>
  </si>
  <si>
    <t>ＦＡＸ番号</t>
  </si>
  <si>
    <t>事業所開設年月日</t>
  </si>
  <si>
    <t>事業所の特色・ＰＲ</t>
  </si>
  <si>
    <t>〒</t>
  </si>
  <si>
    <t>ホームページアドレス</t>
  </si>
  <si>
    <t>ａ　アンケートやヒヤリング調査を通じて、利用者の意向や満足度等を把握し改善に努めている。</t>
  </si>
  <si>
    <t>ｂ　アンケートやヒヤリング調査等、各種の収集方法で把握された利用者の意向や満足度等について検討された記録がある。</t>
  </si>
  <si>
    <t>ｃ　利用者の意向等を踏まえて、事業所等全体のサービス内容を検討する会議の設置規程又は会議録がある。</t>
  </si>
  <si>
    <t>Ⅲ－４：利用者の情報の適切な記録に関する取り組み</t>
  </si>
  <si>
    <t>ｈ　利用者ごとの主治医及び家族、その他の緊急連絡先の一覧表等がある。</t>
  </si>
  <si>
    <t>ｈ　必要な手洗い等の設備機器を設置し、食前に利用者に手洗いを促す等、衛生面に配慮している。</t>
  </si>
  <si>
    <t>ｃ　利用者が生活しやすい明るさを確保している。</t>
  </si>
  <si>
    <t>ｂ　利用者・従業者等に対して受け入れの趣旨等を徹底し理解を得ている。</t>
  </si>
  <si>
    <t>ａ　利用者の家族と連絡をした記録がある。</t>
  </si>
  <si>
    <t>ｂ　利用者の家族の参加が確認できる意見交換会、懇談会等の記録がある。</t>
  </si>
  <si>
    <t>ｃ　利用者の健康状態、生活状況等について、定期的及び変化があった時に、利用者の家族に連絡している。</t>
  </si>
  <si>
    <t>ｄ　利用者の家族への行事案内又は利用者の家族の参加が確認できる行事の実施記録がある。</t>
  </si>
  <si>
    <r>
      <t>（４）</t>
    </r>
    <r>
      <rPr>
        <sz val="11"/>
        <rFont val="ＭＳ Ｐ明朝"/>
        <family val="1"/>
      </rPr>
      <t>地域住民・利用者に対して、事業所情報を公開している。</t>
    </r>
  </si>
  <si>
    <r>
      <t>（13）</t>
    </r>
    <r>
      <rPr>
        <sz val="11"/>
        <rFont val="ＭＳ Ｐ明朝"/>
        <family val="1"/>
      </rPr>
      <t>利用者の心理面に配慮し、コミュニケーションをとるよう努めている。</t>
    </r>
  </si>
  <si>
    <r>
      <t>（14）</t>
    </r>
    <r>
      <rPr>
        <sz val="11"/>
        <rFont val="ＭＳ Ｐ明朝"/>
        <family val="1"/>
      </rPr>
      <t>認知症ケアの質を確保するための仕組みがあり、認知症の利用者の状態に配慮したケアに努めている。</t>
    </r>
  </si>
  <si>
    <r>
      <t>（15）</t>
    </r>
    <r>
      <rPr>
        <sz val="11"/>
        <rFont val="ＭＳ Ｐ明朝"/>
        <family val="1"/>
      </rPr>
      <t>利用者の希望に応じた食事を提供する仕組みがある。</t>
    </r>
  </si>
  <si>
    <r>
      <t>（16）</t>
    </r>
    <r>
      <rPr>
        <sz val="11"/>
        <rFont val="ＭＳ Ｐ明朝"/>
        <family val="1"/>
      </rPr>
      <t>利用者ごと栄養管理を行っている。</t>
    </r>
  </si>
  <si>
    <r>
      <t>（18）</t>
    </r>
    <r>
      <rPr>
        <sz val="11"/>
        <rFont val="ＭＳ Ｐ明朝"/>
        <family val="1"/>
      </rPr>
      <t>食事介助は利用者のペースに合わせている。</t>
    </r>
  </si>
  <si>
    <r>
      <t>（20）</t>
    </r>
    <r>
      <rPr>
        <sz val="11"/>
        <rFont val="ＭＳ Ｐ明朝"/>
        <family val="1"/>
      </rPr>
      <t>利用者の心身の状態に合わせた排せつ介助を行っている。</t>
    </r>
  </si>
  <si>
    <r>
      <t>（21）</t>
    </r>
    <r>
      <rPr>
        <sz val="11"/>
        <rFont val="ＭＳ Ｐ明朝"/>
        <family val="1"/>
      </rPr>
      <t>入浴に関して、利用者の意向に沿った適切な支援を行っている。</t>
    </r>
  </si>
  <si>
    <r>
      <t>（24）</t>
    </r>
    <r>
      <rPr>
        <sz val="11"/>
        <rFont val="ＭＳ Ｐ明朝"/>
        <family val="1"/>
      </rPr>
      <t>髪型や服装は、利用者の好みで自由に選ぶことができる。</t>
    </r>
  </si>
  <si>
    <r>
      <t>（28）</t>
    </r>
    <r>
      <rPr>
        <sz val="11"/>
        <rFont val="ＭＳ Ｐ明朝"/>
        <family val="1"/>
      </rPr>
      <t>利用者の健康を維持するための支援を行う仕組みがある。</t>
    </r>
  </si>
  <si>
    <r>
      <t>（34）</t>
    </r>
    <r>
      <rPr>
        <sz val="11"/>
        <rFont val="ＭＳ Ｐ明朝"/>
        <family val="1"/>
      </rPr>
      <t>利用者の心身の状況に応じて、計画的に機能訓練を行っている。</t>
    </r>
  </si>
  <si>
    <r>
      <t>（38）</t>
    </r>
    <r>
      <rPr>
        <sz val="11"/>
        <rFont val="ＭＳ Ｐ明朝"/>
        <family val="1"/>
      </rPr>
      <t>趣味や楽しみ等のイベントが行われ、利用者が自分の嗜好に合わせて、参加を選択できる。</t>
    </r>
  </si>
  <si>
    <r>
      <t>（39）</t>
    </r>
    <r>
      <rPr>
        <sz val="11"/>
        <rFont val="ＭＳ Ｐ明朝"/>
        <family val="1"/>
      </rPr>
      <t>利用者の意向及び能力を把握し、自立支援の実施に当たっている。</t>
    </r>
  </si>
  <si>
    <r>
      <t>（41）</t>
    </r>
    <r>
      <rPr>
        <sz val="11"/>
        <rFont val="ＭＳ Ｐ明朝"/>
        <family val="1"/>
      </rPr>
      <t>利用者が外出又は外泊の機会を多く持てるように支援している。</t>
    </r>
  </si>
  <si>
    <r>
      <t>（43）</t>
    </r>
    <r>
      <rPr>
        <sz val="11"/>
        <rFont val="ＭＳ Ｐ明朝"/>
        <family val="1"/>
      </rPr>
      <t>利用者の人権やプライバシー保護について配慮している。</t>
    </r>
  </si>
  <si>
    <r>
      <t>（44）</t>
    </r>
    <r>
      <rPr>
        <sz val="11"/>
        <rFont val="ＭＳ Ｐ明朝"/>
        <family val="1"/>
      </rPr>
      <t>利用者の権利を守るため、成年後見制度等の活用または情報提供を行っている。</t>
    </r>
  </si>
  <si>
    <r>
      <t>（48）</t>
    </r>
    <r>
      <rPr>
        <sz val="11"/>
        <rFont val="ＭＳ Ｐ明朝"/>
        <family val="1"/>
      </rPr>
      <t>利用者の意向等を踏まえて、サービスの提供内容を改善している。</t>
    </r>
  </si>
  <si>
    <r>
      <t>（62）</t>
    </r>
    <r>
      <rPr>
        <sz val="11"/>
        <rFont val="ＭＳ Ｐ明朝"/>
        <family val="1"/>
      </rPr>
      <t>事故の発生、非常災害時や利用者の症状の急変等、緊急時に対応するための仕組みがある。</t>
    </r>
  </si>
  <si>
    <r>
      <t>（64）</t>
    </r>
    <r>
      <rPr>
        <sz val="11"/>
        <rFont val="ＭＳ Ｐ明朝"/>
        <family val="1"/>
      </rPr>
      <t>利用者の快適性に配慮している。</t>
    </r>
  </si>
  <si>
    <r>
      <t>（68）</t>
    </r>
    <r>
      <rPr>
        <sz val="11"/>
        <rFont val="ＭＳ Ｐ明朝"/>
        <family val="1"/>
      </rPr>
      <t>地域と連携して、利用者の権利侵害を防ぐ取り組みを行っている。</t>
    </r>
  </si>
  <si>
    <r>
      <t>（69）</t>
    </r>
    <r>
      <rPr>
        <sz val="11"/>
        <rFont val="ＭＳ Ｐ明朝"/>
        <family val="1"/>
      </rPr>
      <t>利用者のニーズに応じて、外部の社会資源の活用を支援している。</t>
    </r>
  </si>
  <si>
    <t>ｂ　事業計画及び財務内容に関する資料を利用者・家族等に開示しており、一般にも開示できる状態である。</t>
  </si>
  <si>
    <t>ａ　利用者・家族等からサービス提供記録の開示を求められた場合に、開示に応じることが記載された文書がある。</t>
  </si>
  <si>
    <t>ａ　必要な利用料金の計算方法についての同意を得るための文書の同意欄に、利用者・家族等の署名若しくは記名捺印がある。</t>
  </si>
  <si>
    <t>ｄ　利用者・家族等に対して、管理している金銭の収支及び残高について報告し、その写しを保管している。</t>
  </si>
  <si>
    <t>ｃ　利用者・家族等が理解しやすいように、健康記録などを利用して説明する機会を持つ等の工夫をしている。</t>
  </si>
  <si>
    <t>Ⅱ－４：利用者・家族等の個人情報及びプライバシー保護に関する取り組み</t>
  </si>
  <si>
    <t>ａ　身体的拘束をやむを得ず行わざるを得ないと判断した時点で、利用者・家族等に個別に説明し、書面によって同意を得ている。</t>
  </si>
  <si>
    <t>ｆ　利用者・家族等に対しては、パンフレット等を用い、感染予防の必要性と具体策を説明している。</t>
  </si>
  <si>
    <r>
      <t>（９）</t>
    </r>
    <r>
      <rPr>
        <sz val="11"/>
        <rFont val="ＭＳ Ｐ明朝"/>
        <family val="1"/>
      </rPr>
      <t>利用者・家族等の個別ニーズを把握している。</t>
    </r>
  </si>
  <si>
    <t>ｃ　定期的に行事食を設けるなど季節感を醸しだすよう工夫している。</t>
  </si>
  <si>
    <t>ｂ　施設内で嗜好品が購入できるように､購入の機会も設けている。</t>
  </si>
  <si>
    <r>
      <t>（26）</t>
    </r>
    <r>
      <rPr>
        <sz val="11"/>
        <rFont val="ＭＳ Ｐ明朝"/>
        <family val="1"/>
      </rPr>
      <t>金銭等の自己管理ができるよう配慮している。</t>
    </r>
  </si>
  <si>
    <t>ｂ　できる可能性のある所は、設備や環境を整える等により利用者ができるだけ自分で取り組めるように配慮している。</t>
  </si>
  <si>
    <t>ｃ　利用者の自立への動機づけに配慮している。</t>
  </si>
  <si>
    <t>ｄ　入浴・食事等のあわただしい場面でも、利用者ができるだけ自分で取り組めるように配慮している。</t>
  </si>
  <si>
    <t>ｅ　ＡＤＬ調査票の見直しや他職種との連携により、調査やデータを分析するなどして、正確な評価に努め自立への働きかけをしている。</t>
  </si>
  <si>
    <r>
      <t>（40）</t>
    </r>
    <r>
      <rPr>
        <sz val="11"/>
        <rFont val="ＭＳ Ｐ明朝"/>
        <family val="1"/>
      </rPr>
      <t>日常生活の全てに手を貸すのではなく、利用者ができるだけ自分で取り組めるように配慮している。</t>
    </r>
  </si>
  <si>
    <t>Ⅱ－３－⑦：５項目</t>
  </si>
  <si>
    <r>
      <t>（42）</t>
    </r>
    <r>
      <rPr>
        <sz val="11"/>
        <rFont val="ＭＳ Ｐ明朝"/>
        <family val="1"/>
      </rPr>
      <t>個人情報は適切に取り扱っている。</t>
    </r>
  </si>
  <si>
    <r>
      <t>（45）</t>
    </r>
    <r>
      <rPr>
        <sz val="11"/>
        <rFont val="ＭＳ Ｐ明朝"/>
        <family val="1"/>
      </rPr>
      <t>身体的拘束等の排除のための取組を行っている。</t>
    </r>
  </si>
  <si>
    <r>
      <t>（46）</t>
    </r>
    <r>
      <rPr>
        <sz val="11"/>
        <rFont val="ＭＳ Ｐ明朝"/>
        <family val="1"/>
      </rPr>
      <t>やむを得ず身体的拘束を行う場合の明確な仕組みがある。</t>
    </r>
  </si>
  <si>
    <r>
      <t>（47）</t>
    </r>
    <r>
      <rPr>
        <sz val="11"/>
        <rFont val="ＭＳ Ｐ明朝"/>
        <family val="1"/>
      </rPr>
      <t>利用者・家族等からの相談、苦情等に対応する仕組みがあり、サービスの改善につなげている。</t>
    </r>
  </si>
  <si>
    <r>
      <t>（49）</t>
    </r>
    <r>
      <rPr>
        <sz val="11"/>
        <rFont val="ＭＳ Ｐ明朝"/>
        <family val="1"/>
      </rPr>
      <t>従業者に対する研修体系を整備し、研修を計画的かつ定期的に行っている。</t>
    </r>
  </si>
  <si>
    <r>
      <t>（50）</t>
    </r>
    <r>
      <rPr>
        <sz val="11"/>
        <rFont val="ＭＳ Ｐ明朝"/>
        <family val="1"/>
      </rPr>
      <t>従業者の接遇やマナーに関する研修を実施している。</t>
    </r>
  </si>
  <si>
    <r>
      <t>（51）</t>
    </r>
    <r>
      <rPr>
        <sz val="11"/>
        <rFont val="ＭＳ Ｐ明朝"/>
        <family val="1"/>
      </rPr>
      <t>従業者の専門資格取得を積極的に進めている。</t>
    </r>
  </si>
  <si>
    <r>
      <t>（52）</t>
    </r>
    <r>
      <rPr>
        <sz val="11"/>
        <rFont val="ＭＳ Ｐ明朝"/>
        <family val="1"/>
      </rPr>
      <t>自ら提供するサービスの質について、定期的に自己評価を行っている。</t>
    </r>
  </si>
  <si>
    <r>
      <t>（53）</t>
    </r>
    <r>
      <rPr>
        <sz val="11"/>
        <rFont val="ＭＳ Ｐ明朝"/>
        <family val="1"/>
      </rPr>
      <t>第三者評価を積極的に受け入れて、必要な業務改善を行っている。</t>
    </r>
  </si>
  <si>
    <r>
      <t>（54）</t>
    </r>
    <r>
      <rPr>
        <sz val="11"/>
        <rFont val="ＭＳ Ｐ明朝"/>
        <family val="1"/>
      </rPr>
      <t>「介護サービス情報の公表」を行っている。</t>
    </r>
  </si>
  <si>
    <r>
      <t>（55）</t>
    </r>
    <r>
      <rPr>
        <sz val="11"/>
        <rFont val="ＭＳ Ｐ明朝"/>
        <family val="1"/>
      </rPr>
      <t>サービスの標準化を図るため、マニュアル等を整備し活用している。</t>
    </r>
  </si>
  <si>
    <r>
      <t>（56）</t>
    </r>
    <r>
      <rPr>
        <sz val="11"/>
        <rFont val="ＭＳ Ｐ明朝"/>
        <family val="1"/>
      </rPr>
      <t>各種の記録は適切に管理し活用している。</t>
    </r>
  </si>
  <si>
    <r>
      <t>（57）</t>
    </r>
    <r>
      <rPr>
        <sz val="11"/>
        <rFont val="ＭＳ Ｐ明朝"/>
        <family val="1"/>
      </rPr>
      <t>事業所等における役割分担等を明確にしている。</t>
    </r>
  </si>
  <si>
    <r>
      <t>（58）</t>
    </r>
    <r>
      <rPr>
        <sz val="11"/>
        <rFont val="ＭＳ Ｐ明朝"/>
        <family val="1"/>
      </rPr>
      <t>サービスの提供のために必要な情報について、従業者間で共有する仕組みがある。</t>
    </r>
  </si>
  <si>
    <r>
      <t>（59）</t>
    </r>
    <r>
      <rPr>
        <sz val="11"/>
        <rFont val="ＭＳ Ｐ明朝"/>
        <family val="1"/>
      </rPr>
      <t>事業所等の改善課題について、現場の従業者と幹部従業者とが合同で検討する仕組みがある。</t>
    </r>
  </si>
  <si>
    <r>
      <t>（60）</t>
    </r>
    <r>
      <rPr>
        <sz val="11"/>
        <rFont val="ＭＳ Ｐ明朝"/>
        <family val="1"/>
      </rPr>
      <t>保健・医療・福祉サービスに関する情報を収集し、事業運営やサービス提供に役立てている。</t>
    </r>
  </si>
  <si>
    <r>
      <t>（61）</t>
    </r>
    <r>
      <rPr>
        <sz val="11"/>
        <rFont val="ＭＳ Ｐ明朝"/>
        <family val="1"/>
      </rPr>
      <t>事故の発生又はその再発を防止するための仕組みがある。</t>
    </r>
  </si>
  <si>
    <r>
      <t>（63）</t>
    </r>
    <r>
      <rPr>
        <sz val="11"/>
        <rFont val="ＭＳ Ｐ明朝"/>
        <family val="1"/>
      </rPr>
      <t>感染症及び食中毒の発生の予防及びまん延を防止するための仕組みがある。</t>
    </r>
  </si>
  <si>
    <r>
      <t>（65）</t>
    </r>
    <r>
      <rPr>
        <sz val="11"/>
        <rFont val="ＭＳ Ｐ明朝"/>
        <family val="1"/>
      </rPr>
      <t>安全性に配慮している。</t>
    </r>
  </si>
  <si>
    <r>
      <t>（67）</t>
    </r>
    <r>
      <rPr>
        <sz val="11"/>
        <rFont val="ＭＳ Ｐ明朝"/>
        <family val="1"/>
      </rPr>
      <t>地域との連携、交流等を行っている。</t>
    </r>
  </si>
  <si>
    <r>
      <t>（70）</t>
    </r>
    <r>
      <rPr>
        <sz val="11"/>
        <rFont val="ＭＳ Ｐ明朝"/>
        <family val="1"/>
      </rPr>
      <t>ボランティアや実習生の受け入れを積極的に行っている。</t>
    </r>
  </si>
  <si>
    <r>
      <t>（71）</t>
    </r>
    <r>
      <rPr>
        <sz val="11"/>
        <rFont val="ＭＳ Ｐ明朝"/>
        <family val="1"/>
      </rPr>
      <t>家族と連携、交流するよう努めている。</t>
    </r>
  </si>
  <si>
    <r>
      <t>（72）</t>
    </r>
    <r>
      <rPr>
        <sz val="11"/>
        <rFont val="ＭＳ Ｐ明朝"/>
        <family val="1"/>
      </rPr>
      <t>急変時や休日・夜間に速やかに医療との連携が図られる体制が構築されている。</t>
    </r>
  </si>
  <si>
    <r>
      <t>（73）</t>
    </r>
    <r>
      <rPr>
        <sz val="11"/>
        <rFont val="ＭＳ Ｐ明朝"/>
        <family val="1"/>
      </rPr>
      <t>県・市町村及び関係機関等と連携を図っている。</t>
    </r>
  </si>
  <si>
    <t>ｅ　相談、苦情対応の結果について、利用者・家族等に対して説明し、理解を得た記録がある。</t>
  </si>
  <si>
    <t>ｃ　利用者・家族等からの相談を定期及び随時に受けられる体制を整えている。（相談日、場所を記録している。）</t>
  </si>
  <si>
    <t>ｃ　マニュアル等は、現場の実情や変化に応じて、定期的かつ不断に見直しについて検討し、内容を記録している。</t>
  </si>
  <si>
    <t>ｂ　サービスの提供にあたっては、必要な記録類を適切に整備し、関係する従業者が経過的変化や対応状況等について明確に記入している。</t>
  </si>
  <si>
    <r>
      <t>（66）</t>
    </r>
    <r>
      <rPr>
        <sz val="11"/>
        <rFont val="ＭＳ Ｐ明朝"/>
        <family val="1"/>
      </rPr>
      <t>清潔にしている。</t>
    </r>
  </si>
  <si>
    <t>ａ　褥瘡予防についての記載があるマニュアル等があり、実務に活用している。</t>
  </si>
  <si>
    <r>
      <t>（６）</t>
    </r>
    <r>
      <rPr>
        <sz val="11"/>
        <rFont val="ＭＳ Ｐ明朝"/>
        <family val="1"/>
      </rPr>
      <t>利用者・家族等の求めに応じて、サービス提供記録等を開示する仕組みがある。</t>
    </r>
  </si>
  <si>
    <t>介護老人福祉施設・短期入所生活介護</t>
  </si>
  <si>
    <t>ｃ　利用者への言葉づかいに注意し、そのための配慮を行っている。</t>
  </si>
  <si>
    <t>ｅ　事故に至らなかったが、ヒヤリ・ハットした事象について、記録様式を作成し、記録として残し、今後の事故防止に努めている。</t>
  </si>
  <si>
    <t>ａ　食事の開始時間が選択できる。</t>
  </si>
  <si>
    <t>ｃ　個人情報の保護に関する方針について、ホームページ、パンフレット等への掲載がある。</t>
  </si>
  <si>
    <t>ａ　身体的拘束等の排除のための取組に関する事業所等の理念、方針等が記載された文書がある。</t>
  </si>
  <si>
    <t>ｃ　身体的拘束等の排除のための取組に関する研修の実施記録がある。</t>
  </si>
  <si>
    <t>ｂ　身体的拘束等の実施経過及び理由の記録がある。</t>
  </si>
  <si>
    <t>ａ　自ら提供するサービスの質についての自己評価の実施記録がある。</t>
  </si>
  <si>
    <t>ａ　現場の従業者に権限を委譲した職務権限規程等がある。</t>
  </si>
  <si>
    <t>ａ　サービス担当者会議、ケース検討会議、申し送り、回覧等の記録がある。</t>
  </si>
  <si>
    <t>ａ　現場の従業者と幹部従業者が参加する業務改善会議等の記録がある。</t>
  </si>
  <si>
    <t>次に例示される情報を収集し、共有を図っている。</t>
  </si>
  <si>
    <t>ｂ　事故事例、ヒヤリ・ハット事例等事故防止につながる事例の検討記録がある。</t>
  </si>
  <si>
    <t>ｃ　事故の発生又はその再発の防止に関する研修の実施記録がある。</t>
  </si>
  <si>
    <t>c　非常災害時の対応手順、役割分担等について定められたマニュアル等がある。</t>
  </si>
  <si>
    <t>ｄ　非常災害時に通報する関係機関の一覧表等がある。</t>
  </si>
  <si>
    <t>ｅ　非常災害時の避難、救出等に関する訓練の実施記録がある。</t>
  </si>
  <si>
    <t>ｆ　地域の消防団、自治体等との防災協定書がある。</t>
  </si>
  <si>
    <t>ａ　感染症及び食中毒の発生事例、ヒヤリ・ハット事例等の検討記録がある。</t>
  </si>
  <si>
    <t>ｃ　感染症及び食中毒の発生の予防及びまん延の防止に関する研修実施記録がある。</t>
  </si>
  <si>
    <t>ａ　介護予防教室、地域との交流行事等に関する計画書、開催案内等の文書がある。</t>
  </si>
  <si>
    <t>ｂ　地域の研修会に対する講師派遣の記録がある。</t>
  </si>
  <si>
    <t>ｃ　地域の行事への参加の記録がある。</t>
  </si>
  <si>
    <t>ａ　外部の社会資源を活用した記録がある。</t>
  </si>
  <si>
    <t>ｂ　活用できる外部の社会資源の一覧表等がある。</t>
  </si>
  <si>
    <t>ｄ　ボランティア活動プログラム、ボランティア活動記録等がある。</t>
  </si>
  <si>
    <t>ａ　医療に関する緊急対応についての記載があるマニュアル等がある。</t>
  </si>
  <si>
    <t>ｂ　医療に関する緊急時における協力医療機関及び家族への緊急連絡体制についての記載がある文書がある。</t>
  </si>
  <si>
    <t>ｃ　医療に関する緊急時の責任者を明記した文書がある。</t>
  </si>
  <si>
    <t>ｄ　県や団体の行う研修計画を把握して、参加計画を立て､参加を促している。</t>
  </si>
  <si>
    <t>Ⅲ－５：組織的なサービス提供体制に関する取り組み</t>
  </si>
  <si>
    <t>ｂ　事故の発生や非常災害時等の緊急時の対応に関する研修の実施記録がある。</t>
  </si>
  <si>
    <t>ｂ　匂いや採光の快適さ（アメニティ）の確保に努めている。</t>
  </si>
  <si>
    <t>ｃ　ボランティア申込または登録票、受入票等がある。</t>
  </si>
  <si>
    <t>e　家族用の宿泊設備（室）がある。</t>
  </si>
  <si>
    <t>ｃ　快適に過ごせるために、絵や季節の花などを飾ったり、本を置いたり、ソファーを置くなど家庭的な雰囲気づくりを行っている。</t>
  </si>
  <si>
    <t>Ⅳ－３：快適性・安全性に関する取り組み</t>
  </si>
  <si>
    <t>ａ　　段差の解消や危険箇所を改修している。</t>
  </si>
  <si>
    <t>ｂ　施設及び施設周辺の点検整備を定期的に行っている。</t>
  </si>
  <si>
    <t>ｄ　必要に応じて、他職種との連携を図り、個別の対応、適した自助具等の選択に努めている。</t>
  </si>
  <si>
    <t>ｄ　日常の中で、従業者が個別に散歩の機会を設ける等の配慮をしている。</t>
  </si>
  <si>
    <t>ａ　成年後見制度及び日常生活自立支援事業について、パンフレット、説明会資料、マニュアル等の資料を通じて情報提供を行っている。</t>
  </si>
  <si>
    <t>このボタンをクリックすると、このシートの
１ページへ移動します。</t>
  </si>
  <si>
    <t>「自己評価」課題改善計画表</t>
  </si>
  <si>
    <t>事業所名</t>
  </si>
  <si>
    <t>記入者名</t>
  </si>
  <si>
    <t>№</t>
  </si>
  <si>
    <t>項目№</t>
  </si>
  <si>
    <t>項目の内容</t>
  </si>
  <si>
    <t>評価日</t>
  </si>
  <si>
    <t>評価結果</t>
  </si>
  <si>
    <t>評価結果の理由</t>
  </si>
  <si>
    <t>改善の優先順位</t>
  </si>
  <si>
    <t>改善内容・目標</t>
  </si>
  <si>
    <t>改善時期</t>
  </si>
  <si>
    <t>改善結果</t>
  </si>
  <si>
    <t>改善終了日</t>
  </si>
  <si>
    <t>ｂ　成年後見センター・リーガルサポート、社会福祉協議会等成年後見制度等の実施者の連絡先を備え付けている。</t>
  </si>
  <si>
    <t>ｃ　成年後見制度又は日常生活自立支援事業を活用した記録がある。</t>
  </si>
  <si>
    <t>ｂ　身体的拘束等の排除のための取組に関するマニュアル等があり、実務に活用している。</t>
  </si>
  <si>
    <t>ｂ　相談、苦情等対応に関するマニュアル等があり、実務に活用している。</t>
  </si>
  <si>
    <t>ａ　常勤及び非常勤の全ての従業者（新任・現任）を対象とする研修計画がある。</t>
  </si>
  <si>
    <t>ｂ　常勤及び非常勤の全ての従業者（新任・現任）を対象とする研修の実施記録がある。</t>
  </si>
  <si>
    <t>ｃ　職場内研修（ＯＪＴ）を、従業者の状況に応じ適切な方法で実施している。</t>
  </si>
  <si>
    <t>ｅ　外部研修に従業者が参加した場合には、他の従業者に伝達するよう努めている。</t>
  </si>
  <si>
    <t>ｆ　外部研修だけでなく、事例研究会等の従業者研修や勉強会を企画し計画的に行っている。</t>
  </si>
  <si>
    <t>ａ　職員研修や勉強会において、資格取得の重要性について理解を促している。</t>
  </si>
  <si>
    <t>ｂ　資格取得のための研修会への参加については、勤務面等への配慮をしている。</t>
  </si>
  <si>
    <t>ｂ　評価することを目的にした評価作業ではなく、一定期間ごとに評価作業を繰り返し、確実に業務改善に結びつけている。</t>
  </si>
  <si>
    <t>ａ　サービスの質の向上のため、一層の効果が得られるよう自己評価だけでなく、第三者評価機関による客観的な評価を受けている。</t>
  </si>
  <si>
    <t>ａ　公表の対象である場合は、年に１回、基本・調査情報を報告し、調査情報については事実確認調査を受け、その結果を含めた介護サービス情報を公開している。</t>
  </si>
  <si>
    <t>ｂ　公表の対象になっていない。
（県が策定する「報告・調査・公表計画」の策定基準日前１年間の介護報酬支払い実績が、１００万円を超える事業所が対象となります。）</t>
  </si>
  <si>
    <t>ａ　サービスに関するマニュアルを整備し、従業者が自由に閲覧できる場所に設置している。</t>
  </si>
  <si>
    <t>ｂ　マニュアル等の内容には、個々のサービスの留意点や具体的手順、その他重要事項を盛り込んでいる。</t>
  </si>
  <si>
    <t>ａ　業務報告日報等は、施設長まで報告するよう統一している。</t>
  </si>
  <si>
    <t>ｃ　記録の記入方法・管理方法についてマニュアル化している。</t>
  </si>
  <si>
    <t>ｂ　事業所等全体の介護方法を検討する会議の記録がある。</t>
  </si>
  <si>
    <t>ａ　事故の発生又はその再発の防止に関するマニュアル等があり、実務に活用している。</t>
  </si>
  <si>
    <t>ｄ　マニュアル（チェックリスト）を作成するだけでなく、それをもとに定期的に点検を行っている。</t>
  </si>
  <si>
    <t>ａ　事故の発生等緊急時の対応に関するマニュアル等及び緊急時の連絡体制を記載した文書があり、周知徹底している。</t>
  </si>
  <si>
    <t>ｇ　非常災害時のために、非常袋（ヘルメット、非常食品、水等）やラジオ、懐中電灯、救急箱、紙おむつ等の備蓄をしている。</t>
  </si>
  <si>
    <t>ｂ　感染症及び食中毒の発生の予防及びまん延の防止に関するマニュアル等があり、実務に活用している。</t>
  </si>
  <si>
    <t>ｄ　緊急時の対応が従業者に周知徹底されている。</t>
  </si>
  <si>
    <t>ｅ　緊急時の関係機関への連絡体制が確立されている。</t>
  </si>
  <si>
    <t>a　空調設備等により施設内の適温の確保に努めている。</t>
  </si>
  <si>
    <t>ａ　居室・廊下・トイレ・食堂は1日1回以上、ていねいに清掃している。</t>
  </si>
  <si>
    <t>ｂ　ネズミ、衛生害虫の駆除を定期的に実施している。</t>
  </si>
  <si>
    <t>ｃ　清掃マニュアルを整備し、責任者が清掃箇所を毎日チェックしている。</t>
  </si>
  <si>
    <t>ｄ　異臭が発生した場合、こまめに窓を開け換気している。</t>
  </si>
  <si>
    <t>ｅ　悪臭を発する汚れ物などは、速やかに屋外に出し処理をしている。</t>
  </si>
  <si>
    <t>ｆ　脱臭装置付きの空気清浄器を設置する等、消臭・脱臭の解消の工夫をしている。</t>
  </si>
  <si>
    <t>ａ　介護相談員又はオンブズマンとの相談、苦情等対応の記録がある。</t>
  </si>
  <si>
    <t>ｂ　第三者委員との会議記録がある。</t>
  </si>
  <si>
    <t>ａ　具体的な受け入れ計画・指導内容等のマニュアルを作成し、継続的な対応を行っている。</t>
  </si>
  <si>
    <t>ａ　連絡のため窓口（担当者）を置き、関係機関と連携している。</t>
  </si>
  <si>
    <t>Ⅱ－２：２項目</t>
  </si>
  <si>
    <t>Ⅱ－３－①：サービス提供開始時の対応</t>
  </si>
  <si>
    <t>Ⅱ－３－②：１項目</t>
  </si>
  <si>
    <t>Ⅱ－３－④：７項目</t>
  </si>
  <si>
    <t>Ⅱ－３－⑤：６項目</t>
  </si>
  <si>
    <t>Ⅱ－３－⑥：９項目</t>
  </si>
  <si>
    <t>Ⅱ－４：５項目</t>
  </si>
  <si>
    <t>Ⅲ－４：１項目</t>
  </si>
  <si>
    <t>Ⅲ－５：３項目</t>
  </si>
  <si>
    <t>Ⅲ－６：１項目</t>
  </si>
  <si>
    <t>Ⅳ－２：１項目</t>
  </si>
  <si>
    <t>Ⅴ：地域住民・関係者等との連携</t>
  </si>
  <si>
    <t>Ⅴ－１：４項目</t>
  </si>
  <si>
    <t>Ⅲ－６：必要な情報の収集</t>
  </si>
  <si>
    <r>
      <t>（２）</t>
    </r>
    <r>
      <rPr>
        <sz val="11"/>
        <rFont val="ＭＳ Ｐ明朝"/>
        <family val="1"/>
      </rPr>
      <t>従業者が守るべき倫理・法令を周知している。</t>
    </r>
  </si>
  <si>
    <t>ａ　金銭管理は、利用者・家族等の依頼に基づいて行い、その取り扱い方法を文書で説明し、同意を得ている。</t>
  </si>
  <si>
    <t>ｂ　施設サービス計画、又は同計画の検討会議記録に、利用者・家族等の希望について検討した記録がある。</t>
  </si>
  <si>
    <t>ａ　問合せ及び見学に対応できることについて、パンフレット、ホームページ等に明記している。</t>
  </si>
  <si>
    <t>ａ　パンフレット又は契約書等に、利用の受入基準、資格等が記載されている。</t>
  </si>
  <si>
    <t>ｂ　従業者に対する認知症及び認知症ケアに関する研修の実施記録がある。</t>
  </si>
  <si>
    <t>ｃ　栄養に配慮したサービス（食形態、食事時間の工夫、補食等）を行った記録がある。</t>
  </si>
  <si>
    <t>ａ　採光、照明、いす・テーブル等の設備は、清潔で、明るい雰囲気で食事ができるよう配慮している。</t>
  </si>
  <si>
    <t>ｂ　食器や盛りつけ等を工夫し、楽しめる食事ができるよう配慮している。</t>
  </si>
  <si>
    <t>ｃ　１回に口に運ぶ量に気を配り、飲み込みを確認してから次の介助をしている。</t>
  </si>
  <si>
    <t>ａ　日中のベッド使用は、休養程度としている。</t>
  </si>
  <si>
    <t>ｃ　食事はベッド以外の場所で摂るように努めている。</t>
  </si>
  <si>
    <t>ｄ　日中にグループ活動や行事を設定し、離床する機会・時間が増えるようにしている。</t>
  </si>
  <si>
    <r>
      <t>（19）</t>
    </r>
    <r>
      <rPr>
        <sz val="11"/>
        <rFont val="ＭＳ Ｐ明朝"/>
        <family val="1"/>
      </rPr>
      <t>寝たきり防止に努めるため、寝・食分離をしている。</t>
    </r>
  </si>
  <si>
    <t>ａ　排せつ介助についての記載があるマニュアル等があり、実務に活用している。</t>
  </si>
  <si>
    <t>ａ　嗜好品（たばこ・酒・ジュース類等）は他人に迷惑にならない範囲であれば自由である。</t>
  </si>
  <si>
    <t>ａ　閲覧コーナーを設けて新聞・雑誌・図書を皆で自由に利用できるようにしている。</t>
  </si>
  <si>
    <t>ｃ　テレビは複数設置し、番組が選べるようになっている。</t>
  </si>
  <si>
    <t>ｃ　理・美容室の利用についての便宜や、理・美容師の施設への受け入れ等に配慮している。</t>
  </si>
  <si>
    <t>ａ　電話等を設置し、自由に利用できるよう配慮している。</t>
  </si>
  <si>
    <t>ｂ　施設内で、便箋・封筒・切手等が入手でき、また投函できるように工夫している。</t>
  </si>
  <si>
    <t>ａ　利用前から所属していた団体（趣味・老人クラブ等）とは、つながりを大切にし自由に参加できるようにしている。</t>
  </si>
  <si>
    <t>ｂ　従業者に対する医療に関する教育、研修等の実施記録がある。</t>
  </si>
  <si>
    <t>ｃ　服薬管理についてのマニュアル等があり、実務に活用している。</t>
  </si>
  <si>
    <t>ｄ　業務分掌、業務マニュアル等に、看護職員が服薬管理を行うことが明記されている。</t>
  </si>
  <si>
    <t>ｂ　療養内容等の変更にあっては、事前に充分説明を行い同意を得ている。</t>
  </si>
  <si>
    <r>
      <t>（30）</t>
    </r>
    <r>
      <rPr>
        <sz val="11"/>
        <rFont val="ＭＳ Ｐ明朝"/>
        <family val="1"/>
      </rPr>
      <t>生活リズムを維持するため、毎日着替える支援を行っている。</t>
    </r>
  </si>
  <si>
    <t>ａ　毎日、起床時及び就寝時に着替えの支援を行い、実施記録等に記録している。</t>
  </si>
  <si>
    <r>
      <t>（32）</t>
    </r>
    <r>
      <rPr>
        <sz val="11"/>
        <rFont val="ＭＳ Ｐ明朝"/>
        <family val="1"/>
      </rPr>
      <t>摂食又は嚥下障害に関するケアを行うための仕組みがある。</t>
    </r>
  </si>
  <si>
    <t>ａ　摂食、嚥下障害に対するケアの仕組みとして、マニュアル等を整備している。</t>
  </si>
  <si>
    <t>ａ　ターミナルケアの対応についての記載があるマニュアル等があり、実務に活用している。</t>
  </si>
  <si>
    <t>ｂ　ターミナルケアに関する従業者に対する研修の実施記録がある。</t>
  </si>
  <si>
    <t>ａ　精神的ケアの対応についての記載があるマニュアル等があり、実務に活用している。</t>
  </si>
  <si>
    <t>ｂ　精神的ケアに関する従業者に対する研修の実施記録がある。</t>
  </si>
  <si>
    <t>ｂ　複数のクラブ活動、レクリエーション活動等のプログラムがある。</t>
  </si>
  <si>
    <t>Ⅱ－３－④：サービス内容</t>
  </si>
  <si>
    <t>Ⅱ－３－⑤：自由選択</t>
  </si>
  <si>
    <t>Ⅱ－３－⑥：健康管理・身体ケア</t>
  </si>
  <si>
    <t>Ⅴ－１：地域住民との連携に関する取り組み</t>
  </si>
  <si>
    <t>Ⅱ－５：２項目</t>
  </si>
  <si>
    <t>Ⅰ－１：理念と職業倫理に関する取り組み</t>
  </si>
  <si>
    <t>Ⅰ－３：事業の透明性の確保に関する取り組み</t>
  </si>
  <si>
    <t>①評価項目
（確認事項）</t>
  </si>
  <si>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</si>
  <si>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</si>
  <si>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</si>
  <si>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</si>
  <si>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</si>
  <si>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</si>
  <si>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</si>
  <si>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</si>
  <si>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</si>
  <si>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</si>
  <si>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</si>
  <si>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</si>
  <si>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ｚ　上記にチェックできる項目が全くない。</t>
  </si>
  <si>
    <t>Ⅰ－１：２項目</t>
  </si>
  <si>
    <t>Ⅰ－２：１項目</t>
  </si>
  <si>
    <t>Ⅱ－１：１項目</t>
  </si>
  <si>
    <t>Ⅱ－３－③：１項目</t>
  </si>
  <si>
    <t>Ⅲ：サービスの質の確保</t>
  </si>
  <si>
    <t>Ⅲ－１：従業者の質の確保に向けた体制に関する取り組み</t>
  </si>
  <si>
    <t>Ⅲ－２：定期的なサービスの評価の実施に関する取り組み</t>
  </si>
  <si>
    <t>Ⅲ－２：３項目</t>
  </si>
  <si>
    <t>Ⅲ－３：サービスの標準化に関する取り組み</t>
  </si>
  <si>
    <t>Ⅲ－３：１項目</t>
  </si>
  <si>
    <t>Ⅳ：安全・安心の確保</t>
  </si>
  <si>
    <t>Ⅳ－１：事故対策に関する取り組み</t>
  </si>
  <si>
    <t>Ⅴ：地域住民・関係者等との連携</t>
  </si>
  <si>
    <t>地域との連携、交流等を行っている。</t>
  </si>
  <si>
    <t>地域と連携して、利用者の権利侵害を防ぐ取り組みを行っている。</t>
  </si>
  <si>
    <t>利用者のニーズに応じて、外部の社会資源の活用を支援している。</t>
  </si>
  <si>
    <t>ボランティアや実習生の受け入れを積極的に行っている。</t>
  </si>
  <si>
    <t>Ⅴ－２：関係者・機関等との連携に関する取り組み</t>
  </si>
  <si>
    <t>家族と連携、交流するよう努めている。</t>
  </si>
  <si>
    <t>急変時や休日・夜間に速やかに医療との連携が図られる体制が構築されている。</t>
  </si>
  <si>
    <t>県・市町村及び関係機関等と連携を図っている。</t>
  </si>
  <si>
    <t>Ⅳ－２：衛生管理に関する取り組み</t>
  </si>
  <si>
    <t>Ⅰ－２：事業計画に関する取り組み</t>
  </si>
  <si>
    <t>Ⅱ－２：施設サービス計画に関する取り組み</t>
  </si>
  <si>
    <t>ｃ　サービス改善のため、時期を定め、施設サービス計画の見直しを行っている。</t>
  </si>
  <si>
    <t>ｃ　サービスの選択に資する重要事項について説明し、サービス提供開始について書面によって同意を得ている。</t>
  </si>
  <si>
    <t>ａ　施設サービス計画は、利用者・家族等の意向を取り入れ、十分な説明を行い、書面によって同意を得ている。</t>
  </si>
  <si>
    <t>ｅ　事業所等が退所を求める場合の基準について、利用者・家族等に説明し、書面（契約書等）によって同意を得ている。</t>
  </si>
  <si>
    <t>ａ　定期的かつ計画的に接遇・マナーの研修を実施している。</t>
  </si>
  <si>
    <t>ｂ　接遇・マナーに関するマニュアルを作成し、従業者に徹底している。</t>
  </si>
  <si>
    <t>ｇ　従業者が感染源とならないよう、必要な措置を講じている。</t>
  </si>
  <si>
    <t>ｉ　感染者のサービス利用を拒まず、そのための厳重な衛生管理を行っている。</t>
  </si>
  <si>
    <t>ａ　事業の理念や方針を明文化し、適切な運営を図っている。</t>
  </si>
  <si>
    <t>ａ　従業者が守るべき倫理を明文化し、周知している。</t>
  </si>
  <si>
    <t>ｂ　従業者を対象とした、倫理及び法令遵守に関する研修の実施記録がある。</t>
  </si>
  <si>
    <t>ｃ　介護及び看護の記録について、利用者・家族等に対する報告又は開示を行った記録がある。</t>
  </si>
  <si>
    <r>
      <t>（23）</t>
    </r>
    <r>
      <rPr>
        <sz val="11"/>
        <rFont val="ＭＳ Ｐ明朝"/>
        <family val="1"/>
      </rPr>
      <t>テレビ・新聞・雑誌・図書・ビデオ等が自由に利用できる。</t>
    </r>
  </si>
  <si>
    <r>
      <t>（25）</t>
    </r>
    <r>
      <rPr>
        <sz val="11"/>
        <rFont val="ＭＳ Ｐ明朝"/>
        <family val="1"/>
      </rPr>
      <t>外部と自由に連絡（電話・ファクシミリ・手紙）することができる。</t>
    </r>
  </si>
  <si>
    <r>
      <t>（27）</t>
    </r>
    <r>
      <rPr>
        <sz val="11"/>
        <rFont val="ＭＳ Ｐ明朝"/>
        <family val="1"/>
      </rPr>
      <t>施設外部の団体へ自由に参加することができる。</t>
    </r>
  </si>
  <si>
    <r>
      <t>（31）</t>
    </r>
    <r>
      <rPr>
        <sz val="11"/>
        <rFont val="ＭＳ Ｐ明朝"/>
        <family val="1"/>
      </rPr>
      <t>口腔ケアを行う仕組みがある。</t>
    </r>
  </si>
  <si>
    <r>
      <t>（33）</t>
    </r>
    <r>
      <rPr>
        <sz val="11"/>
        <rFont val="ＭＳ Ｐ明朝"/>
        <family val="1"/>
      </rPr>
      <t>褥瘡予防対策を行っている。</t>
    </r>
  </si>
  <si>
    <r>
      <t>（５）</t>
    </r>
    <r>
      <rPr>
        <sz val="11"/>
        <rFont val="ＭＳ Ｐ明朝"/>
        <family val="1"/>
      </rPr>
      <t>問い合わせや見学の受け入れに対応している。</t>
    </r>
  </si>
  <si>
    <r>
      <t>（７）</t>
    </r>
    <r>
      <rPr>
        <sz val="11"/>
        <rFont val="ＭＳ Ｐ明朝"/>
        <family val="1"/>
      </rPr>
      <t>利用料金請求の透明性を確保している。</t>
    </r>
  </si>
  <si>
    <r>
      <t>（８）</t>
    </r>
    <r>
      <rPr>
        <sz val="11"/>
        <rFont val="ＭＳ Ｐ明朝"/>
        <family val="1"/>
      </rPr>
      <t>金銭管理を適切に行っている。</t>
    </r>
  </si>
  <si>
    <r>
      <t>（11）</t>
    </r>
    <r>
      <rPr>
        <sz val="11"/>
        <rFont val="ＭＳ Ｐ明朝"/>
        <family val="1"/>
      </rPr>
      <t>解決すべき課題の変化に留意し、必要に応じて、施設サービス計画の変更を行っている。</t>
    </r>
  </si>
  <si>
    <t>ｂ　問合せ又は見学に対応した記録がある。</t>
  </si>
  <si>
    <t>ｃ　金銭管理について、責任の所在を明確にしている文書がある。</t>
  </si>
  <si>
    <t>ｂ　重要事項を記した文書を､利用予定者や利用希望者が自由に見られるようにしている。</t>
  </si>
  <si>
    <t>ｃ　日常生活の各場面で､身体的介助にとらわれず､声かけの重要性を認識し、言葉かけを行っている。</t>
  </si>
  <si>
    <t>e　入浴日以外の日でも、希望があれば、入浴あるいは清拭ができる。</t>
  </si>
  <si>
    <t>ｂ　新聞・雑誌等は数種類用意している。又、個人での購読もできる。</t>
  </si>
  <si>
    <t>ｃ　ターミナルケアの実施に関する医療方針が確認できる書類がある。</t>
  </si>
  <si>
    <t>ｄ　相談、苦情等対応の経過を記録している。</t>
  </si>
  <si>
    <t>d　入浴前後の健康チェックや入浴後の水分補給をしている。</t>
  </si>
  <si>
    <t>Ⅴ－２：関係者・機関等との連携に関する取り組み</t>
  </si>
  <si>
    <t>ｂ　県・市町村と密接に連携している。</t>
  </si>
  <si>
    <t>ｃ　関係機関（団体）等の連絡会に参加し、情報交換を行っている。</t>
  </si>
  <si>
    <t>ａ　毎年度の経営、運営方針が記載されている事業計画又は年次計画がある。</t>
  </si>
  <si>
    <t>ｂ　事業計画は事業の理念・方針に基づくとともに、中期・長期の運営方針、従業者の採用・研修計画、事業経営の方針及び計画等を網羅している。</t>
  </si>
  <si>
    <t>ａ　事業所のパンフレットや広報誌、インターネット等により事業所情報を公開している。</t>
  </si>
  <si>
    <t>ｂ　介護及び看護の記録の開示方法についての記載がある文書がある。</t>
  </si>
  <si>
    <t>ｂ　目標の達成状況を踏まえて、目標や具体的な計画について検討され、計画の良し悪し等の分析を行った結果を記録している。</t>
  </si>
  <si>
    <r>
      <t>（３）</t>
    </r>
    <r>
      <rPr>
        <sz val="11"/>
        <rFont val="ＭＳ Ｐ明朝"/>
        <family val="1"/>
      </rPr>
      <t>事業計画を作成している。</t>
    </r>
  </si>
  <si>
    <t>ｃ　計画の作成にあたっては、従業者の参加を得て行っている。</t>
  </si>
  <si>
    <t>ｂ　要介助者には、声かけをしながら、あせらず食べられるようにしている。</t>
  </si>
  <si>
    <t>Ⅰ：事業所の運営と基本方針</t>
  </si>
  <si>
    <t>Ⅰ－３：５項目</t>
  </si>
  <si>
    <t>Ⅱ－３－①：１項目</t>
  </si>
  <si>
    <t>Ⅰ：事業所の運営と基本方針</t>
  </si>
  <si>
    <t>Ⅰ－１：理念と職業倫理に関する取り組み</t>
  </si>
  <si>
    <r>
      <t>（１）</t>
    </r>
    <r>
      <rPr>
        <sz val="11"/>
        <rFont val="ＭＳ Ｐ明朝"/>
        <family val="1"/>
      </rPr>
      <t>事業の理念を明確に示している。</t>
    </r>
  </si>
  <si>
    <t>事業の理念を明確に示している。</t>
  </si>
  <si>
    <t>従業者が守るべき倫理・法令を周知している。</t>
  </si>
  <si>
    <t>Ⅰ－２：事業計画に関する取り組み</t>
  </si>
  <si>
    <t>事業計画を作成している。</t>
  </si>
  <si>
    <t>Ⅰ－３：事業の透明性の確保に関する取り組み</t>
  </si>
  <si>
    <t>地域住民・利用者に対して、事業所情報を公開している。</t>
  </si>
  <si>
    <t>問い合わせや見学の受け入れに対応している。</t>
  </si>
  <si>
    <t>利用者・家族等の求めに応じて、サービス提供記録等を開示する仕組みがある。</t>
  </si>
  <si>
    <t>利用料金請求の透明性を確保している。</t>
  </si>
  <si>
    <t>金銭管理を適切に行っている。</t>
  </si>
  <si>
    <t>Ⅱ：利用者本位のサービスの提供</t>
  </si>
  <si>
    <t>Ⅱ－１：利用者に関する情報の把握に関する取り組み</t>
  </si>
  <si>
    <t>利用者・家族等の個別ニーズを把握している。</t>
  </si>
  <si>
    <t>Ⅱ－２：施設サービス計画に関する取り組み</t>
  </si>
  <si>
    <r>
      <t>（10）</t>
    </r>
    <r>
      <rPr>
        <sz val="11"/>
        <rFont val="ＭＳ Ｐ明朝"/>
        <family val="1"/>
      </rPr>
      <t>施設サービス計画は、利用者・家族等の希望を踏まえて作成している。</t>
    </r>
  </si>
  <si>
    <t>施設サービス計画は、利用者・家族等の希望を踏まえて作成している。</t>
  </si>
  <si>
    <t>解決すべき課題の変化に留意し、必要に応じて、施設サービス計画の変更を行っている。</t>
  </si>
  <si>
    <t>Ⅱ－３：利用者を尊重したサービスの提供に関する取り組み</t>
  </si>
  <si>
    <t>Ⅱ－３－①：サービス提供開始時の対応</t>
  </si>
  <si>
    <r>
      <t>（12）</t>
    </r>
    <r>
      <rPr>
        <sz val="11"/>
        <rFont val="ＭＳ Ｐ明朝"/>
        <family val="1"/>
      </rPr>
      <t>サービスの提供開始時において、適切な対応をしている。</t>
    </r>
  </si>
  <si>
    <t>サービスの提供開始時において、適切な対応をしている。</t>
  </si>
  <si>
    <t>Ⅱ－３－②：利用者とのコミュニケーション</t>
  </si>
  <si>
    <t>利用者の心理面に配慮し、コミュニケーションをとるよう努めている。</t>
  </si>
  <si>
    <t>Ⅱ－３－③：認知症の利用者に対する配慮</t>
  </si>
  <si>
    <t>認知症ケアの質を確保するための仕組みがあり、認知症の利用者の状態に配慮したケアに努めている。</t>
  </si>
  <si>
    <t>Ⅱ－３－④：サービス内容</t>
  </si>
  <si>
    <t>利用者の希望に応じた食事を提供する仕組みがある。</t>
  </si>
  <si>
    <t>利用者ごと栄養管理を行っている。</t>
  </si>
  <si>
    <t>食事をおいしく食べられる雰囲気づくりを行っている。</t>
  </si>
  <si>
    <t>食事介助は利用者のペースに合わせている。</t>
  </si>
  <si>
    <t>寝たきり防止に努めるため、寝・食分離をしている。</t>
  </si>
  <si>
    <t>利用者の心身の状態に合わせた排せつ介助を行っている。</t>
  </si>
  <si>
    <t>入浴に関して、利用者の意向に沿った適切な支援を行っている。</t>
  </si>
  <si>
    <t>Ⅱ－３－⑤：自由選択</t>
  </si>
  <si>
    <r>
      <t>（22）</t>
    </r>
    <r>
      <rPr>
        <sz val="11"/>
        <rFont val="ＭＳ Ｐ明朝"/>
        <family val="1"/>
      </rPr>
      <t>嗜好品について、適切な支援を行っている。</t>
    </r>
  </si>
  <si>
    <t>嗜好品について、適切な支援を行っている。</t>
  </si>
  <si>
    <t>テレビ・新聞・雑誌・図書・ビデオ等が自由に利用できる。</t>
  </si>
  <si>
    <t>髪型や服装は、利用者の好みで自由に選ぶことができる。</t>
  </si>
  <si>
    <t>外部と自由に連絡（電話・ファクシミリ・手紙）することができる。</t>
  </si>
  <si>
    <t>金銭等の自己管理ができるよう配慮している。</t>
  </si>
  <si>
    <t>施設外部の団体へ自由に参加することができる。</t>
  </si>
  <si>
    <t>Ⅱ－３－⑥：健康管理・身体ケア</t>
  </si>
  <si>
    <t>利用者の健康を維持するための支援を行う仕組みがある。</t>
  </si>
  <si>
    <r>
      <t>（29）</t>
    </r>
    <r>
      <rPr>
        <sz val="11"/>
        <rFont val="ＭＳ Ｐ明朝"/>
        <family val="1"/>
      </rPr>
      <t>利用者・家族等に健康状態等を分かりやすく説明している。</t>
    </r>
  </si>
  <si>
    <t>利用者・家族等に健康状態等を分かりやすく説明している。</t>
  </si>
  <si>
    <t>生活リズムを維持するため、毎日着替える支援を行っている。</t>
  </si>
  <si>
    <t>口腔ケアを行う仕組みがある。</t>
  </si>
  <si>
    <t>摂食又は嚥下障害に関するケアを行うための仕組みがある。</t>
  </si>
  <si>
    <t>褥瘡予防対策を行っている。</t>
  </si>
  <si>
    <t>利用者の心身の状況に応じて、計画的に機能訓練を行っている。</t>
  </si>
  <si>
    <r>
      <t>（35）</t>
    </r>
    <r>
      <rPr>
        <sz val="11"/>
        <rFont val="ＭＳ Ｐ明朝"/>
        <family val="1"/>
      </rPr>
      <t>利用者・家族等の希望に基づいたターミナルケアを行っている。</t>
    </r>
  </si>
  <si>
    <t>利用者・家族等の希望に基づいたターミナルケアを行っている。</t>
  </si>
  <si>
    <t>ターミナルケアの実施にあたっては、特に精神的ケアへの取組を行っている。</t>
  </si>
  <si>
    <t>Ⅱ－３－⑦：利用者の生きがい確保</t>
  </si>
  <si>
    <r>
      <t>（37）</t>
    </r>
    <r>
      <rPr>
        <sz val="11"/>
        <rFont val="ＭＳ Ｐ明朝"/>
        <family val="1"/>
      </rPr>
      <t>利用前（在宅時）の生活が継続できるような環境づくりを行っている。</t>
    </r>
  </si>
  <si>
    <t>利用前（在宅時）の生活が継続できるような環境づくりを行っている。</t>
  </si>
  <si>
    <t>趣味や楽しみ等のイベントが行われ、利用者が自分の嗜好に合わせて、参加を選択できる。</t>
  </si>
  <si>
    <t>利用者の意向及び能力を把握し、自立支援の実施に当たっている。</t>
  </si>
  <si>
    <t>日常生活の全てに手を貸すのではなく、利用者ができるだけ自分で取り組めるように配慮している。</t>
  </si>
  <si>
    <t>利用者が外出又は外泊の機会を多く持てるように支援している。</t>
  </si>
  <si>
    <t>Ⅱ－４：利用者・家族等の個人情報及びプライバシー保護に関する取り組み</t>
  </si>
  <si>
    <t>個人情報は適切に取り扱っている。</t>
  </si>
  <si>
    <t>利用者の人権やプライバシー保護について配慮している。</t>
  </si>
  <si>
    <t>利用者の権利を守るため、成年後見制度等の活用または情報提供を行っている。</t>
  </si>
  <si>
    <t>身体的拘束等の排除のための取組を行っている。</t>
  </si>
  <si>
    <t>やむを得ず身体的拘束を行う場合の明確な仕組みがある。</t>
  </si>
  <si>
    <t>Ⅱ－５：利用者・家族等の満足の向上に関する取り組み</t>
  </si>
  <si>
    <t>利用者・家族等からの相談、苦情等に対応する仕組みがあり、サービスの改善につなげている。</t>
  </si>
  <si>
    <t>利用者の意向等を踏まえて、サービスの提供内容を改善している。</t>
  </si>
  <si>
    <t>Ⅲ：サービスの質の確保</t>
  </si>
  <si>
    <t>Ⅲ－１：従業者の質の確保に向けた体制に関する取り組み</t>
  </si>
  <si>
    <t>従業者に対する研修体系を整備し、研修を計画的かつ定期的に行っている。</t>
  </si>
  <si>
    <t>従業者の接遇やマナーに関する研修を実施している。</t>
  </si>
  <si>
    <t>従業者の専門資格取得を積極的に進めている。</t>
  </si>
  <si>
    <t>Ⅲ－２：定期的なサービスの評価の実施に関する取り組み</t>
  </si>
  <si>
    <t>自ら提供するサービスの質について、定期的に自己評価を行っている。</t>
  </si>
  <si>
    <t>第三者評価を積極的に受け入れて、必要な業務改善を行っている。</t>
  </si>
  <si>
    <t>「介護サービス情報の公表」を行っている。</t>
  </si>
  <si>
    <t>Ⅲ－３：サービスの標準化に関する取り組み</t>
  </si>
  <si>
    <t>サービスの標準化を図るため、マニュアル等を整備し活用している。</t>
  </si>
  <si>
    <t>Ⅲ－４：利用者の情報の適切な記録に関する取り組み</t>
  </si>
  <si>
    <t>各種の記録は適切に管理し活用している。</t>
  </si>
  <si>
    <t>Ⅲ－５：組織的なサービス提供体制に関する取り組み</t>
  </si>
  <si>
    <t>事業所等における役割分担等を明確にしている。</t>
  </si>
  <si>
    <t>サービスの提供のために必要な情報について、従業者間で共有する仕組みがある。</t>
  </si>
  <si>
    <t>事業所等の改善課題について、現場の従業者と幹部従業者とが合同で検討する仕組みがある。</t>
  </si>
  <si>
    <t>Ⅲ－６：必要な情報の収集</t>
  </si>
  <si>
    <t>保健・医療・福祉サービスに関する情報を収集し、事業運営やサービス提供に役立てている。</t>
  </si>
  <si>
    <t>Ⅳ：安全・安心の確保</t>
  </si>
  <si>
    <t>Ⅳ－１：事故対策に関する取り組み</t>
  </si>
  <si>
    <t>事故の発生又はその再発を防止するための仕組みがある。</t>
  </si>
  <si>
    <t>事故の発生、非常災害時や利用者の症状の急変等、緊急時に対応するための仕組みがある。</t>
  </si>
  <si>
    <t>Ⅳ－２：衛生管理に関する取り組み</t>
  </si>
  <si>
    <t>感染症及び食中毒の発生の予防及びまん延を防止するための仕組みがある。</t>
  </si>
  <si>
    <t>Ⅳ－３：快適性・安全性に関する取り組み</t>
  </si>
  <si>
    <t>利用者の快適性に配慮している。</t>
  </si>
  <si>
    <t>安全性に配慮している。</t>
  </si>
  <si>
    <t>清潔にしている。</t>
  </si>
  <si>
    <r>
      <t>（36）</t>
    </r>
    <r>
      <rPr>
        <sz val="11"/>
        <rFont val="ＭＳ Ｐ明朝"/>
        <family val="1"/>
      </rPr>
      <t>ターミナルケアの実施にあたっては、特に精神的ケアへの取組を行っている。</t>
    </r>
  </si>
  <si>
    <t>Ⅲ－１：３項目</t>
  </si>
  <si>
    <t>Ⅳ－１：２項目</t>
  </si>
  <si>
    <t>Ⅳ－２：３項目</t>
  </si>
  <si>
    <t>Ⅴ－２：３項目</t>
  </si>
  <si>
    <r>
      <t>（17）</t>
    </r>
    <r>
      <rPr>
        <sz val="11"/>
        <rFont val="ＭＳ Ｐ明朝"/>
        <family val="1"/>
      </rPr>
      <t>食事をおいしく食べられる雰囲気づくりを行っている。</t>
    </r>
  </si>
  <si>
    <t>ｂ　利用者に対して、毎月、料金請求の根拠（サービス提供内容、介護保険給付以外の費用、請求金額）が明確に示され、その控えが適切に保管されている。</t>
  </si>
  <si>
    <t>ｂ　利用者ごとの金銭管理台帳等がある。</t>
  </si>
  <si>
    <t>Ⅱ：利用者本位のサービスの提供</t>
  </si>
  <si>
    <t>Ⅱ－１：利用者に関する情報の把握に関する取り組み</t>
  </si>
  <si>
    <t>ａ　利用者・家族等の希望、利用者の有する能力、その置かれている環境等の記録がある。</t>
  </si>
  <si>
    <t>ｃ　施設サービス計画を作成した際には、利用者に交付している。</t>
  </si>
  <si>
    <t>ａ　利用者ごとの施設サービスの目標が明確に設定され、計画に記載されている。</t>
  </si>
  <si>
    <t>Ⅱ－３：利用者を尊重したサービスの提供に関する取り組み</t>
  </si>
  <si>
    <t>ｄ　利用申込者の判断能力が不十分な場合において、利用者に代わってその家族、代理人、成年後見人等と交わした契約書又は第三者である立会人を求めたことがわかる文書がある。</t>
  </si>
  <si>
    <t>ａ　個々の従業者が気をつけるだけでなく、マニュアルの作成等により事業所等全体に対して利用者を尊重した対応（言葉づかい等）が徹底されるような仕組みがある。</t>
  </si>
  <si>
    <t>ｉ　各ベッドやトイレ及び浴室のナースコールの点検・対応の記録がある。</t>
  </si>
  <si>
    <t>ｄ　夜間安眠できるように、日中できるだけ活動的な生活を支援している。</t>
  </si>
  <si>
    <t>ｅ　安心して生活できるように、心の安らぎや潤いに通じるような環境整備の工夫をしている。</t>
  </si>
  <si>
    <t>ｃ　周辺症状等の観察と分析を行い、受容的な態度で行動を受けとめている。</t>
  </si>
  <si>
    <t>ｄ　認知機能の低下している利用者や、オムツ利用者もなるべくトイレで介助するように、言葉かけ等で誘導を行い、トイレでの排せつを支援している。</t>
  </si>
  <si>
    <t>ｄ　利用者の権利に関して、充分な配慮を行っている。</t>
  </si>
  <si>
    <t>ａ　いろいろな身体状況の利用者が自分のペースで食べられるように配慮し、食器や自助具についても工夫している。</t>
  </si>
  <si>
    <t>c</t>
  </si>
  <si>
    <t>d</t>
  </si>
  <si>
    <t>b</t>
  </si>
  <si>
    <t>c</t>
  </si>
  <si>
    <t>d</t>
  </si>
  <si>
    <t>e</t>
  </si>
  <si>
    <t>f</t>
  </si>
  <si>
    <t>c</t>
  </si>
  <si>
    <t>d</t>
  </si>
  <si>
    <t>c</t>
  </si>
  <si>
    <t>e</t>
  </si>
  <si>
    <t>b</t>
  </si>
  <si>
    <t>b</t>
  </si>
  <si>
    <t>f</t>
  </si>
  <si>
    <t>g</t>
  </si>
  <si>
    <t>h</t>
  </si>
  <si>
    <t>i</t>
  </si>
  <si>
    <t>e</t>
  </si>
  <si>
    <t>ｂ　事業理念や方針を従業者や入所者及び利用者（以下、「利用者」という。）・家族等の目につく場所に掲示する等、周知徹底するよう努めている。</t>
  </si>
  <si>
    <t>ｂ　義歯の適合具合や残歯の状態などを随時確認している。</t>
  </si>
  <si>
    <t>Ⅱ－３：３０項目</t>
  </si>
  <si>
    <t>合計</t>
  </si>
  <si>
    <t>自己評価結果集計表</t>
  </si>
  <si>
    <t>事業所名：</t>
  </si>
  <si>
    <t>分野・領域</t>
  </si>
  <si>
    <t>項目数</t>
  </si>
  <si>
    <t>「実施できている」
項目数</t>
  </si>
  <si>
    <t>「実施できているが不十分」項目</t>
  </si>
  <si>
    <t>「実施できていない」項目数</t>
  </si>
  <si>
    <t>実施率</t>
  </si>
  <si>
    <t>I　　事業所の運営と基本方針</t>
  </si>
  <si>
    <t>計</t>
  </si>
  <si>
    <t>Ⅱ　　利用者本位のサービス提供</t>
  </si>
  <si>
    <t>Ⅲ　　サービスの質の確保</t>
  </si>
  <si>
    <t>定期的なサービスの評価の実施に関する取り組み</t>
  </si>
  <si>
    <t>Ⅳ　　安全・安心の確保</t>
  </si>
  <si>
    <t>事故対策に関する取り組み</t>
  </si>
  <si>
    <t>自己評価結果グラフ</t>
  </si>
  <si>
    <t>従業者の質の確保に向けた体制に関する取り組み</t>
  </si>
  <si>
    <t>サービスの標準化に関する取り組み</t>
  </si>
  <si>
    <t>サービスの標準化に関する取り組み</t>
  </si>
  <si>
    <t>衛生管理に関する取り組み</t>
  </si>
  <si>
    <t>Ⅴ　　地域住民・関係者等との連携</t>
  </si>
  <si>
    <t>自己評価結果一覧表</t>
  </si>
  <si>
    <t>項目</t>
  </si>
  <si>
    <t>評価達成度</t>
  </si>
  <si>
    <t>改善の必要性</t>
  </si>
  <si>
    <t>№</t>
  </si>
  <si>
    <t>１－①</t>
  </si>
  <si>
    <t>１－②</t>
  </si>
  <si>
    <t>１－③</t>
  </si>
  <si>
    <t>２－①</t>
  </si>
  <si>
    <t>２－②</t>
  </si>
  <si>
    <t>２－③</t>
  </si>
  <si>
    <t>２－④</t>
  </si>
  <si>
    <t>２－⑤</t>
  </si>
  <si>
    <t>　　目　次</t>
  </si>
  <si>
    <t>事業所の運営と基本方針</t>
  </si>
  <si>
    <t>Ⅰ－１：</t>
  </si>
  <si>
    <t>理念と職業倫理に関する取り組み</t>
  </si>
  <si>
    <t>Ⅰ－２：</t>
  </si>
  <si>
    <t>Ⅰ－３：</t>
  </si>
  <si>
    <t>事業の透明性の確保に関する取り組み</t>
  </si>
  <si>
    <t>Ⅱ</t>
  </si>
  <si>
    <t>利用者本位のサービスの提供</t>
  </si>
  <si>
    <t>Ⅱ－１：</t>
  </si>
  <si>
    <t>Ⅱ－２：</t>
  </si>
  <si>
    <t>サービスの質の確保</t>
  </si>
  <si>
    <t>Ⅲ－１：</t>
  </si>
  <si>
    <t>従業者の質の確保に向けた体制に関する取り組み</t>
  </si>
  <si>
    <t>Ⅲ－２：</t>
  </si>
  <si>
    <t>定期的なサービスの評価の実施に関する取り組み</t>
  </si>
  <si>
    <t>Ⅲ－３：</t>
  </si>
  <si>
    <t>Ⅲ－４：</t>
  </si>
  <si>
    <t>Ⅲ－５：</t>
  </si>
  <si>
    <t>安全・安心の確保</t>
  </si>
  <si>
    <t>Ⅳ－１：</t>
  </si>
  <si>
    <t>事故対策に関する取り組み</t>
  </si>
  <si>
    <t>Ⅳ－２：</t>
  </si>
  <si>
    <t>衛生管理に関する取り組み</t>
  </si>
  <si>
    <t>Ⅰ</t>
  </si>
  <si>
    <t>Ⅱ－３：</t>
  </si>
  <si>
    <t>Ⅱ－３－①：</t>
  </si>
  <si>
    <t>Ⅱ－３－②：</t>
  </si>
  <si>
    <t>Ⅱ－３－③：</t>
  </si>
  <si>
    <t>Ⅱ－３－④：</t>
  </si>
  <si>
    <t>Ⅱ－３－⑤：</t>
  </si>
  <si>
    <t>Ⅱ－４：</t>
  </si>
  <si>
    <t>Ⅱ－５：</t>
  </si>
  <si>
    <t>Ⅲ</t>
  </si>
  <si>
    <t>Ⅳ</t>
  </si>
  <si>
    <t>事業計画に関する取り組み</t>
  </si>
  <si>
    <t>利用者に関する情報の把握に関する取り組み</t>
  </si>
  <si>
    <t>施設サービス計画に関する取り組み</t>
  </si>
  <si>
    <t>利用者を尊重したサービスの提供に関する取り組み</t>
  </si>
  <si>
    <t>サービス提供開始時の対応</t>
  </si>
  <si>
    <t>利用者とのコミュニケーション</t>
  </si>
  <si>
    <t>認知症の利用者に対する配慮</t>
  </si>
  <si>
    <t>サービス内容</t>
  </si>
  <si>
    <t>自由選択</t>
  </si>
  <si>
    <t>Ⅱ－３－⑥：</t>
  </si>
  <si>
    <t>健康管理・身体ケア</t>
  </si>
  <si>
    <t>Ⅱ－３－⑦：</t>
  </si>
  <si>
    <t>利用者の生きがい確保</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</si>
</sst>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mm/dd"/>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0.0;[Red]\-#,##0.0"/>
    <numFmt numFmtId="186" formatCode="#,##0_ "/>
    <numFmt numFmtId="187" formatCode="&quot;＝&quot;General&quot;＝&quot;"/>
    <numFmt numFmtId="188" formatCode="General&quot;点&quot;"/>
    <numFmt numFmtId="189" formatCode="\(General&quot;点&quot;\)"/>
    <numFmt numFmtId="190" formatCode="General&quot;人&quot;"/>
    <numFmt numFmtId="191" formatCode="\(General&quot;Ｐ&quot;\)"/>
    <numFmt numFmtId="192" formatCode="General&quot;Ｐ&quot;"/>
    <numFmt numFmtId="193" formatCode="\(General\)"/>
    <numFmt numFmtId="194" formatCode="0;[Red]0"/>
    <numFmt numFmtId="195" formatCode="[&lt;=999]000;000\-0000"/>
    <numFmt numFmtId="196" formatCode="_-* #,##0_-;\-* #,##0_-;_-* &quot;-&quot;_-;_-@_-"/>
    <numFmt numFmtId="197" formatCode="mmm\-yyyy"/>
    <numFmt numFmtId="198" formatCode="General&quot;件&quot;"/>
  </numFmts>
  <fonts count="3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sz val="11"/>
      <name val="ＭＳ Ｐ明朝"/>
      <family val="1"/>
    </font>
    <font>
      <sz val="9"/>
      <name val="MS UI Gothic"/>
      <family val="3"/>
    </font>
    <font>
      <sz val="10"/>
      <name val="ＭＳ Ｐ明朝"/>
      <family val="1"/>
    </font>
    <font>
      <b/>
      <sz val="9"/>
      <name val="ＭＳ Ｐ明朝"/>
      <family val="1"/>
    </font>
    <font>
      <strike/>
      <sz val="11"/>
      <name val="ＭＳ Ｐ明朝"/>
      <family val="1"/>
    </font>
    <font>
      <b/>
      <sz val="11"/>
      <color indexed="12"/>
      <name val="ＭＳ Ｐ明朝"/>
      <family val="1"/>
    </font>
    <font>
      <sz val="12"/>
      <name val="ＭＳ Ｐゴシック"/>
      <family val="3"/>
    </font>
    <font>
      <b/>
      <sz val="20"/>
      <name val="ＭＳ Ｐ明朝"/>
      <family val="1"/>
    </font>
    <font>
      <b/>
      <sz val="18"/>
      <name val="ＭＳ Ｐ明朝"/>
      <family val="1"/>
    </font>
    <font>
      <b/>
      <sz val="14"/>
      <name val="ＭＳ Ｐ明朝"/>
      <family val="1"/>
    </font>
    <font>
      <b/>
      <sz val="12"/>
      <name val="ＭＳ Ｐ明朝"/>
      <family val="1"/>
    </font>
    <font>
      <sz val="18"/>
      <name val="ＭＳ Ｐ明朝"/>
      <family val="1"/>
    </font>
    <font>
      <sz val="16"/>
      <name val="ＭＳ Ｐ明朝"/>
      <family val="1"/>
    </font>
    <font>
      <sz val="14"/>
      <name val="ＭＳ Ｐ明朝"/>
      <family val="1"/>
    </font>
    <font>
      <sz val="12"/>
      <name val="ＭＳ Ｐ明朝"/>
      <family val="1"/>
    </font>
    <font>
      <b/>
      <sz val="14"/>
      <name val="ＭＳ Ｐゴシック"/>
      <family val="3"/>
    </font>
    <font>
      <b/>
      <sz val="12"/>
      <name val="ＭＳ Ｐゴシック"/>
      <family val="3"/>
    </font>
    <font>
      <b/>
      <sz val="11"/>
      <name val="ＭＳ Ｐゴシック"/>
      <family val="3"/>
    </font>
    <font>
      <sz val="10"/>
      <name val="ＭＳ Ｐゴシック"/>
      <family val="3"/>
    </font>
    <font>
      <b/>
      <sz val="16"/>
      <name val="ＭＳ Ｐゴシック"/>
      <family val="3"/>
    </font>
    <font>
      <sz val="14"/>
      <name val="ＭＳ Ｐゴシック"/>
      <family val="3"/>
    </font>
    <font>
      <u val="single"/>
      <sz val="14"/>
      <name val="ＭＳ Ｐゴシック"/>
      <family val="3"/>
    </font>
    <font>
      <b/>
      <sz val="10"/>
      <name val="ＭＳ Ｐゴシック"/>
      <family val="3"/>
    </font>
    <font>
      <b/>
      <sz val="18"/>
      <name val="ＭＳ Ｐゴシック"/>
      <family val="3"/>
    </font>
    <font>
      <b/>
      <u val="single"/>
      <sz val="18"/>
      <name val="ＭＳ Ｐゴシック"/>
      <family val="3"/>
    </font>
    <font>
      <sz val="1"/>
      <name val="ＭＳ Ｐゴシック"/>
      <family val="3"/>
    </font>
    <font>
      <sz val="17"/>
      <name val="ＭＳ Ｐゴシック"/>
      <family val="3"/>
    </font>
    <font>
      <b/>
      <sz val="18.25"/>
      <name val="ＭＳ Ｐゴシック"/>
      <family val="3"/>
    </font>
    <font>
      <u val="single"/>
      <sz val="18"/>
      <name val="ＭＳ Ｐ明朝"/>
      <family val="1"/>
    </font>
    <font>
      <b/>
      <sz val="10"/>
      <name val="ＭＳ Ｐ明朝"/>
      <family val="1"/>
    </font>
    <font>
      <u val="single"/>
      <sz val="11"/>
      <name val="ＭＳ Ｐ明朝"/>
      <family val="1"/>
    </font>
  </fonts>
  <fills count="10">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s>
  <borders count="88">
    <border>
      <left/>
      <right/>
      <top/>
      <bottom/>
      <diagonal/>
    </border>
    <border>
      <left style="double"/>
      <right style="double"/>
      <top style="double"/>
      <bottom style="double"/>
    </border>
    <border>
      <left>
        <color indexed="63"/>
      </left>
      <right>
        <color indexed="63"/>
      </right>
      <top style="double"/>
      <bottom style="double"/>
    </border>
    <border>
      <left>
        <color indexed="63"/>
      </left>
      <right style="double"/>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double"/>
      <bottom style="double"/>
    </border>
    <border>
      <left style="thin"/>
      <right style="medium"/>
      <top style="double"/>
      <bottom style="double"/>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
      <left style="double"/>
      <right>
        <color indexed="63"/>
      </right>
      <top>
        <color indexed="63"/>
      </top>
      <bottom style="double"/>
    </border>
    <border>
      <left style="medium"/>
      <right style="thin"/>
      <top style="thin"/>
      <bottom style="thin"/>
    </border>
    <border>
      <left>
        <color indexed="63"/>
      </left>
      <right>
        <color indexed="63"/>
      </right>
      <top style="double"/>
      <bottom style="thin"/>
    </border>
    <border>
      <left style="medium"/>
      <right>
        <color indexed="63"/>
      </right>
      <top style="thin"/>
      <bottom style="thin"/>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double"/>
      <top style="thin"/>
      <bottom>
        <color indexed="63"/>
      </bottom>
    </border>
    <border>
      <left style="double"/>
      <right style="double"/>
      <top style="double"/>
      <bottom style="thin"/>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style="thin"/>
      <bottom style="double"/>
    </border>
    <border>
      <left>
        <color indexed="63"/>
      </left>
      <right style="double"/>
      <top style="thin"/>
      <bottom style="double"/>
    </border>
    <border>
      <left style="double"/>
      <right style="double"/>
      <top>
        <color indexed="63"/>
      </top>
      <bottom style="double"/>
    </border>
    <border>
      <left style="double"/>
      <right style="double"/>
      <top style="thin"/>
      <bottom style="thin"/>
    </border>
    <border>
      <left>
        <color indexed="63"/>
      </left>
      <right style="double"/>
      <top style="thin"/>
      <bottom>
        <color indexed="63"/>
      </bottom>
    </border>
    <border>
      <left>
        <color indexed="63"/>
      </left>
      <right style="double"/>
      <top>
        <color indexed="63"/>
      </top>
      <bottom style="double"/>
    </border>
    <border>
      <left>
        <color indexed="63"/>
      </left>
      <right style="double"/>
      <top style="thin"/>
      <bottom style="thin"/>
    </border>
    <border>
      <left style="double"/>
      <right style="double"/>
      <top style="dashed"/>
      <bottom style="thin"/>
    </border>
    <border>
      <left style="thin"/>
      <right style="thin"/>
      <top style="dashed"/>
      <bottom style="thin"/>
    </border>
    <border>
      <left style="thin"/>
      <right style="thin"/>
      <top style="double"/>
      <bottom style="thin"/>
    </border>
    <border>
      <left style="thin"/>
      <right style="thin"/>
      <top style="thin"/>
      <bottom style="double"/>
    </border>
    <border>
      <left style="thin"/>
      <right style="double"/>
      <top style="thin"/>
      <bottom style="thin"/>
    </border>
    <border>
      <left style="double"/>
      <right style="double"/>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thin"/>
      <top style="thin"/>
      <bottom>
        <color indexed="63"/>
      </bottom>
    </border>
    <border>
      <left style="medium"/>
      <right style="thin"/>
      <top style="medium"/>
      <bottom style="thin"/>
    </border>
    <border>
      <left>
        <color indexed="63"/>
      </left>
      <right style="medium"/>
      <top style="thin"/>
      <bottom>
        <color indexed="63"/>
      </bottom>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cellStyleXfs>
  <cellXfs count="436">
    <xf numFmtId="0" fontId="0" fillId="0" borderId="0" xfId="0" applyAlignment="1">
      <alignment/>
    </xf>
    <xf numFmtId="0" fontId="4" fillId="2" borderId="1"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hidden="1"/>
    </xf>
    <xf numFmtId="0" fontId="4" fillId="2" borderId="2" xfId="0" applyFont="1" applyFill="1" applyBorder="1" applyAlignment="1" applyProtection="1">
      <alignment vertical="center"/>
      <protection/>
    </xf>
    <xf numFmtId="0" fontId="4" fillId="2" borderId="1" xfId="0" applyFont="1" applyFill="1" applyBorder="1" applyAlignment="1" applyProtection="1">
      <alignment vertical="center"/>
      <protection/>
    </xf>
    <xf numFmtId="0" fontId="5" fillId="0" borderId="0" xfId="0" applyFont="1" applyAlignment="1">
      <alignment/>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22" applyFont="1">
      <alignment vertical="center"/>
      <protection/>
    </xf>
    <xf numFmtId="0" fontId="14" fillId="3" borderId="5" xfId="22" applyFont="1" applyFill="1" applyBorder="1" applyAlignment="1">
      <alignment horizontal="center" vertical="center"/>
      <protection/>
    </xf>
    <xf numFmtId="0" fontId="15" fillId="3" borderId="5" xfId="22" applyFont="1" applyFill="1" applyBorder="1" applyAlignment="1">
      <alignment horizontal="left" vertical="center"/>
      <protection/>
    </xf>
    <xf numFmtId="0" fontId="16" fillId="3" borderId="0" xfId="22" applyFont="1" applyFill="1" applyBorder="1" applyAlignment="1">
      <alignment horizontal="center" vertical="center"/>
      <protection/>
    </xf>
    <xf numFmtId="0" fontId="16" fillId="3" borderId="0" xfId="22" applyFont="1" applyFill="1" applyBorder="1" applyAlignment="1">
      <alignment horizontal="left" vertical="center"/>
      <protection/>
    </xf>
    <xf numFmtId="0" fontId="16" fillId="0" borderId="0" xfId="22" applyFont="1">
      <alignment vertical="center"/>
      <protection/>
    </xf>
    <xf numFmtId="0" fontId="17" fillId="3" borderId="0" xfId="22" applyFont="1" applyFill="1" applyBorder="1" applyAlignment="1">
      <alignment horizontal="center" vertical="center"/>
      <protection/>
    </xf>
    <xf numFmtId="0" fontId="17" fillId="3" borderId="0" xfId="22" applyFont="1" applyFill="1" applyBorder="1" applyAlignment="1">
      <alignment horizontal="left" vertical="center"/>
      <protection/>
    </xf>
    <xf numFmtId="0" fontId="17" fillId="0" borderId="0" xfId="22" applyFont="1">
      <alignment vertical="center"/>
      <protection/>
    </xf>
    <xf numFmtId="0" fontId="16" fillId="3" borderId="0" xfId="22" applyFont="1" applyFill="1" applyAlignment="1">
      <alignment horizontal="left" vertical="center"/>
      <protection/>
    </xf>
    <xf numFmtId="0" fontId="17" fillId="3" borderId="0" xfId="22" applyFont="1" applyFill="1">
      <alignment vertical="center"/>
      <protection/>
    </xf>
    <xf numFmtId="0" fontId="18" fillId="3" borderId="0" xfId="22" applyFont="1" applyFill="1" applyBorder="1" applyAlignment="1">
      <alignment horizontal="center" vertical="center"/>
      <protection/>
    </xf>
    <xf numFmtId="0" fontId="19" fillId="3" borderId="0" xfId="22" applyFont="1" applyFill="1" applyBorder="1" applyAlignment="1">
      <alignment horizontal="left" vertical="center"/>
      <protection/>
    </xf>
    <xf numFmtId="0" fontId="14" fillId="3" borderId="0" xfId="22" applyFont="1" applyFill="1" applyBorder="1" applyAlignment="1">
      <alignment horizontal="center" vertical="center"/>
      <protection/>
    </xf>
    <xf numFmtId="0" fontId="15" fillId="3" borderId="0" xfId="22" applyFont="1" applyFill="1" applyBorder="1" applyAlignment="1">
      <alignment horizontal="left" vertical="center"/>
      <protection/>
    </xf>
    <xf numFmtId="0" fontId="14" fillId="0" borderId="0" xfId="22" applyFont="1" applyAlignment="1">
      <alignment horizontal="left" vertical="center"/>
      <protection/>
    </xf>
    <xf numFmtId="0" fontId="18" fillId="0" borderId="0" xfId="22" applyFont="1" applyAlignment="1">
      <alignment horizontal="center" vertical="center"/>
      <protection/>
    </xf>
    <xf numFmtId="0" fontId="19" fillId="0" borderId="0" xfId="22" applyFont="1" applyAlignment="1">
      <alignment horizontal="left" vertical="center"/>
      <protection/>
    </xf>
    <xf numFmtId="0" fontId="18" fillId="0" borderId="0" xfId="22" applyFont="1" applyAlignment="1">
      <alignment horizontal="left" vertical="center"/>
      <protection/>
    </xf>
    <xf numFmtId="0" fontId="18" fillId="0" borderId="0" xfId="22" applyFont="1" applyBorder="1" applyAlignment="1">
      <alignment horizontal="left" vertical="center"/>
      <protection/>
    </xf>
    <xf numFmtId="0" fontId="18" fillId="0" borderId="0" xfId="22" applyFont="1" applyAlignment="1">
      <alignment vertical="center"/>
      <protection/>
    </xf>
    <xf numFmtId="0" fontId="18" fillId="0" borderId="0" xfId="22" applyFont="1">
      <alignment vertical="center"/>
      <protection/>
    </xf>
    <xf numFmtId="0" fontId="18" fillId="0" borderId="0" xfId="22" applyFont="1" applyAlignment="1">
      <alignment horizontal="center"/>
      <protection/>
    </xf>
    <xf numFmtId="0" fontId="19" fillId="0" borderId="0" xfId="22" applyFont="1" applyAlignment="1">
      <alignment horizontal="lef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0" xfId="0" applyAlignment="1" applyProtection="1">
      <alignment vertical="center"/>
      <protection/>
    </xf>
    <xf numFmtId="0" fontId="20" fillId="0" borderId="0" xfId="0" applyFont="1" applyAlignment="1" applyProtection="1">
      <alignment horizontal="center" vertical="center"/>
      <protection/>
    </xf>
    <xf numFmtId="0" fontId="20" fillId="0" borderId="0" xfId="0" applyFont="1" applyAlignment="1" applyProtection="1">
      <alignment vertical="center"/>
      <protection/>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21" fillId="4" borderId="6" xfId="0" applyFont="1" applyFill="1" applyBorder="1" applyAlignment="1" applyProtection="1">
      <alignment horizontal="center" vertical="center"/>
      <protection locked="0"/>
    </xf>
    <xf numFmtId="9" fontId="21" fillId="4" borderId="6" xfId="0" applyNumberFormat="1" applyFont="1" applyFill="1" applyBorder="1" applyAlignment="1" applyProtection="1">
      <alignment horizontal="center" vertical="center"/>
      <protection locked="0"/>
    </xf>
    <xf numFmtId="9" fontId="21" fillId="4" borderId="7" xfId="0" applyNumberFormat="1"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21" fillId="0" borderId="0" xfId="0" applyFont="1" applyAlignment="1" applyProtection="1">
      <alignment vertical="center"/>
      <protection/>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0" xfId="0" applyFont="1" applyAlignment="1" applyProtection="1">
      <alignment vertical="center"/>
      <protection/>
    </xf>
    <xf numFmtId="0" fontId="21" fillId="5" borderId="6" xfId="0" applyFont="1" applyFill="1" applyBorder="1" applyAlignment="1" applyProtection="1">
      <alignment horizontal="center" vertical="center"/>
      <protection locked="0"/>
    </xf>
    <xf numFmtId="0" fontId="21" fillId="5" borderId="7" xfId="0" applyFont="1" applyFill="1" applyBorder="1" applyAlignment="1" applyProtection="1">
      <alignment horizontal="center" vertical="center"/>
      <protection locked="0"/>
    </xf>
    <xf numFmtId="0" fontId="21" fillId="5" borderId="8"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9" fontId="0" fillId="7" borderId="6" xfId="0" applyNumberFormat="1" applyFill="1" applyBorder="1" applyAlignment="1">
      <alignment horizontal="center" vertical="center"/>
    </xf>
    <xf numFmtId="0" fontId="22" fillId="0" borderId="0" xfId="0" applyFont="1" applyAlignment="1">
      <alignment/>
    </xf>
    <xf numFmtId="0" fontId="4" fillId="2" borderId="1" xfId="0" applyFont="1" applyFill="1" applyBorder="1" applyAlignment="1" applyProtection="1">
      <alignment horizontal="center" vertical="center" shrinkToFit="1"/>
      <protection/>
    </xf>
    <xf numFmtId="0" fontId="13" fillId="2" borderId="2" xfId="0" applyFont="1" applyFill="1" applyBorder="1" applyAlignment="1" applyProtection="1">
      <alignment horizontal="center" vertical="center"/>
      <protection hidden="1"/>
    </xf>
    <xf numFmtId="0" fontId="13" fillId="2" borderId="2" xfId="0" applyFont="1" applyFill="1" applyBorder="1" applyAlignment="1" applyProtection="1">
      <alignment vertical="center"/>
      <protection/>
    </xf>
    <xf numFmtId="0" fontId="13" fillId="2" borderId="1" xfId="0" applyFont="1" applyFill="1" applyBorder="1" applyAlignment="1" applyProtection="1">
      <alignment vertical="center"/>
      <protection/>
    </xf>
    <xf numFmtId="0" fontId="16" fillId="2" borderId="1" xfId="0" applyFont="1" applyFill="1" applyBorder="1" applyAlignment="1" applyProtection="1">
      <alignment horizontal="center" vertical="center"/>
      <protection/>
    </xf>
    <xf numFmtId="0" fontId="5" fillId="3" borderId="0" xfId="0" applyFont="1" applyFill="1" applyAlignment="1">
      <alignment/>
    </xf>
    <xf numFmtId="0" fontId="0" fillId="3" borderId="0" xfId="21" applyFill="1">
      <alignment vertical="center"/>
      <protection/>
    </xf>
    <xf numFmtId="0" fontId="0" fillId="3" borderId="0" xfId="21" applyFill="1" applyAlignment="1">
      <alignment horizontal="center"/>
      <protection/>
    </xf>
    <xf numFmtId="0" fontId="23" fillId="3" borderId="0" xfId="21" applyFont="1" applyFill="1">
      <alignment vertical="center"/>
      <protection/>
    </xf>
    <xf numFmtId="0" fontId="22" fillId="3" borderId="0" xfId="21" applyFont="1" applyFill="1">
      <alignment vertical="center"/>
      <protection/>
    </xf>
    <xf numFmtId="0" fontId="0" fillId="0" borderId="0" xfId="21">
      <alignment vertical="center"/>
      <protection/>
    </xf>
    <xf numFmtId="0" fontId="24" fillId="3" borderId="0" xfId="21" applyFont="1" applyFill="1" applyBorder="1" applyAlignment="1">
      <alignment horizontal="center" vertical="center"/>
      <protection/>
    </xf>
    <xf numFmtId="0" fontId="25" fillId="3" borderId="0" xfId="21" applyFont="1" applyFill="1" applyBorder="1" applyAlignment="1">
      <alignment horizontal="right" vertical="center"/>
      <protection/>
    </xf>
    <xf numFmtId="0" fontId="21" fillId="0" borderId="10" xfId="21" applyFont="1" applyBorder="1" applyAlignment="1">
      <alignment horizontal="center" vertical="center" shrinkToFit="1"/>
      <protection/>
    </xf>
    <xf numFmtId="0" fontId="27" fillId="0" borderId="11" xfId="21" applyFont="1" applyBorder="1" applyAlignment="1">
      <alignment horizontal="center" vertical="center" wrapText="1" shrinkToFit="1"/>
      <protection/>
    </xf>
    <xf numFmtId="0" fontId="21" fillId="0" borderId="12" xfId="21" applyFont="1" applyBorder="1" applyAlignment="1">
      <alignment horizontal="center" vertical="center" shrinkToFit="1"/>
      <protection/>
    </xf>
    <xf numFmtId="0" fontId="11" fillId="0" borderId="0" xfId="21" applyFont="1">
      <alignment vertical="center"/>
      <protection/>
    </xf>
    <xf numFmtId="0" fontId="11" fillId="0" borderId="0" xfId="21" applyFont="1" applyAlignment="1">
      <alignment vertical="center"/>
      <protection/>
    </xf>
    <xf numFmtId="0" fontId="11" fillId="2" borderId="13" xfId="21" applyFont="1" applyFill="1" applyBorder="1" applyAlignment="1">
      <alignment vertical="center" shrinkToFit="1"/>
      <protection/>
    </xf>
    <xf numFmtId="0" fontId="11" fillId="0" borderId="6" xfId="21" applyFont="1" applyBorder="1" applyAlignment="1">
      <alignment horizontal="center" vertical="center" shrinkToFit="1"/>
      <protection/>
    </xf>
    <xf numFmtId="0" fontId="11" fillId="0" borderId="8" xfId="21" applyFont="1" applyBorder="1" applyAlignment="1">
      <alignment vertical="center" shrinkToFit="1"/>
      <protection/>
    </xf>
    <xf numFmtId="0" fontId="20" fillId="2" borderId="6" xfId="21" applyFont="1" applyFill="1" applyBorder="1" applyAlignment="1" applyProtection="1">
      <alignment horizontal="center" vertical="center" shrinkToFit="1"/>
      <protection hidden="1"/>
    </xf>
    <xf numFmtId="0" fontId="25" fillId="0" borderId="7" xfId="21" applyFont="1" applyBorder="1" applyAlignment="1" applyProtection="1">
      <alignment horizontal="center" vertical="center" shrinkToFit="1"/>
      <protection hidden="1"/>
    </xf>
    <xf numFmtId="9" fontId="20" fillId="0" borderId="14" xfId="21" applyNumberFormat="1" applyFont="1" applyBorder="1" applyAlignment="1" applyProtection="1">
      <alignment horizontal="right" vertical="center" shrinkToFit="1"/>
      <protection hidden="1"/>
    </xf>
    <xf numFmtId="0" fontId="20" fillId="2" borderId="15" xfId="21" applyFont="1" applyFill="1" applyBorder="1" applyAlignment="1" applyProtection="1">
      <alignment horizontal="center" vertical="center" shrinkToFit="1"/>
      <protection hidden="1"/>
    </xf>
    <xf numFmtId="0" fontId="25" fillId="0" borderId="16" xfId="21" applyFont="1" applyBorder="1" applyAlignment="1" applyProtection="1">
      <alignment horizontal="center" vertical="center" shrinkToFit="1"/>
      <protection hidden="1"/>
    </xf>
    <xf numFmtId="9" fontId="20" fillId="0" borderId="17" xfId="21" applyNumberFormat="1" applyFont="1" applyBorder="1" applyAlignment="1" applyProtection="1">
      <alignment horizontal="right" vertical="center" shrinkToFit="1"/>
      <protection hidden="1"/>
    </xf>
    <xf numFmtId="0" fontId="20" fillId="2" borderId="18" xfId="21" applyFont="1" applyFill="1" applyBorder="1" applyAlignment="1" applyProtection="1">
      <alignment horizontal="center" vertical="center" shrinkToFit="1"/>
      <protection hidden="1"/>
    </xf>
    <xf numFmtId="9" fontId="20" fillId="0" borderId="19" xfId="21" applyNumberFormat="1" applyFont="1" applyBorder="1" applyAlignment="1" applyProtection="1">
      <alignment horizontal="right" vertical="center" shrinkToFit="1"/>
      <protection hidden="1"/>
    </xf>
    <xf numFmtId="0" fontId="11" fillId="0" borderId="6" xfId="21" applyFont="1" applyBorder="1" applyAlignment="1">
      <alignment vertical="center" shrinkToFit="1"/>
      <protection/>
    </xf>
    <xf numFmtId="0" fontId="11" fillId="2" borderId="20" xfId="21" applyFont="1" applyFill="1" applyBorder="1" applyAlignment="1">
      <alignment horizontal="center" vertical="center" shrinkToFit="1"/>
      <protection/>
    </xf>
    <xf numFmtId="0" fontId="11" fillId="2" borderId="20" xfId="21" applyFont="1" applyFill="1" applyBorder="1" applyAlignment="1">
      <alignment vertical="center" shrinkToFit="1"/>
      <protection/>
    </xf>
    <xf numFmtId="0" fontId="20" fillId="2" borderId="21" xfId="21" applyFont="1" applyFill="1" applyBorder="1" applyAlignment="1" applyProtection="1">
      <alignment horizontal="center" vertical="center" shrinkToFit="1"/>
      <protection hidden="1"/>
    </xf>
    <xf numFmtId="0" fontId="20" fillId="2" borderId="9" xfId="21" applyFont="1" applyFill="1" applyBorder="1" applyAlignment="1" applyProtection="1">
      <alignment horizontal="center" vertical="center" shrinkToFit="1"/>
      <protection hidden="1"/>
    </xf>
    <xf numFmtId="0" fontId="20" fillId="2" borderId="22" xfId="21" applyFont="1" applyFill="1" applyBorder="1" applyAlignment="1" applyProtection="1">
      <alignment horizontal="center" vertical="center" shrinkToFit="1"/>
      <protection hidden="1"/>
    </xf>
    <xf numFmtId="9" fontId="20" fillId="0" borderId="23" xfId="21" applyNumberFormat="1" applyFont="1" applyBorder="1" applyAlignment="1" applyProtection="1">
      <alignment horizontal="right" vertical="center" shrinkToFit="1"/>
      <protection hidden="1"/>
    </xf>
    <xf numFmtId="0" fontId="20" fillId="2" borderId="24" xfId="21" applyFont="1" applyFill="1" applyBorder="1" applyAlignment="1" applyProtection="1">
      <alignment horizontal="center" vertical="center" shrinkToFit="1"/>
      <protection hidden="1"/>
    </xf>
    <xf numFmtId="0" fontId="20" fillId="2" borderId="25" xfId="21" applyFont="1" applyFill="1" applyBorder="1" applyAlignment="1" applyProtection="1">
      <alignment horizontal="center" vertical="center" shrinkToFit="1"/>
      <protection hidden="1"/>
    </xf>
    <xf numFmtId="9" fontId="20" fillId="0" borderId="26" xfId="21" applyNumberFormat="1" applyFont="1" applyBorder="1" applyAlignment="1" applyProtection="1">
      <alignment horizontal="right" vertical="center" shrinkToFit="1"/>
      <protection hidden="1"/>
    </xf>
    <xf numFmtId="0" fontId="0" fillId="3" borderId="0" xfId="21" applyFill="1" applyAlignment="1">
      <alignment vertical="center"/>
      <protection/>
    </xf>
    <xf numFmtId="0" fontId="0" fillId="3" borderId="0" xfId="21" applyFill="1" applyAlignment="1">
      <alignment horizontal="center" vertical="center"/>
      <protection/>
    </xf>
    <xf numFmtId="0" fontId="23" fillId="3" borderId="0" xfId="21" applyFont="1" applyFill="1" applyAlignment="1">
      <alignment vertical="center"/>
      <protection/>
    </xf>
    <xf numFmtId="0" fontId="22" fillId="3" borderId="0" xfId="21" applyFont="1" applyFill="1" applyAlignment="1">
      <alignment vertical="center"/>
      <protection/>
    </xf>
    <xf numFmtId="0" fontId="0" fillId="0" borderId="0" xfId="21" applyAlignment="1">
      <alignment vertical="center"/>
      <protection/>
    </xf>
    <xf numFmtId="0" fontId="28" fillId="3" borderId="0" xfId="21" applyFont="1" applyFill="1" applyAlignment="1">
      <alignment horizontal="right" vertical="center"/>
      <protection/>
    </xf>
    <xf numFmtId="0" fontId="28" fillId="3" borderId="0" xfId="21" applyFont="1" applyFill="1" applyBorder="1" applyAlignment="1">
      <alignment horizontal="right" vertical="center"/>
      <protection/>
    </xf>
    <xf numFmtId="0" fontId="29" fillId="3" borderId="0" xfId="21" applyFont="1" applyFill="1" applyBorder="1" applyAlignment="1">
      <alignment horizontal="center" vertical="center"/>
      <protection/>
    </xf>
    <xf numFmtId="0" fontId="30" fillId="0" borderId="0" xfId="21" applyFont="1" applyAlignment="1">
      <alignment vertical="center"/>
      <protection/>
    </xf>
    <xf numFmtId="0" fontId="0" fillId="3" borderId="0" xfId="21" applyFill="1" applyBorder="1" applyAlignment="1">
      <alignment vertical="center"/>
      <protection/>
    </xf>
    <xf numFmtId="0" fontId="0" fillId="3" borderId="0" xfId="21" applyFill="1" applyBorder="1" applyAlignment="1">
      <alignment horizontal="center" vertical="center"/>
      <protection/>
    </xf>
    <xf numFmtId="0" fontId="23" fillId="3" borderId="0" xfId="21" applyFont="1" applyFill="1" applyBorder="1" applyAlignment="1">
      <alignment vertical="center"/>
      <protection/>
    </xf>
    <xf numFmtId="0" fontId="22" fillId="3" borderId="0" xfId="21" applyFont="1" applyFill="1" applyBorder="1" applyAlignment="1">
      <alignment vertical="center"/>
      <protection/>
    </xf>
    <xf numFmtId="0" fontId="0" fillId="0" borderId="0" xfId="21" applyAlignment="1">
      <alignment horizontal="center"/>
      <protection/>
    </xf>
    <xf numFmtId="0" fontId="23" fillId="0" borderId="0" xfId="21" applyFont="1">
      <alignment vertical="center"/>
      <protection/>
    </xf>
    <xf numFmtId="0" fontId="30" fillId="0" borderId="0" xfId="21" applyFont="1">
      <alignment vertical="center"/>
      <protection/>
    </xf>
    <xf numFmtId="0" fontId="0" fillId="0" borderId="0" xfId="21" applyAlignment="1">
      <alignment horizontal="center" vertical="center"/>
      <protection/>
    </xf>
    <xf numFmtId="0" fontId="23" fillId="0" borderId="0" xfId="21" applyFont="1" applyAlignment="1">
      <alignment vertical="center"/>
      <protection/>
    </xf>
    <xf numFmtId="0" fontId="22" fillId="0" borderId="0" xfId="21" applyFont="1" applyAlignment="1">
      <alignment vertical="center"/>
      <protection/>
    </xf>
    <xf numFmtId="0" fontId="22" fillId="0" borderId="0" xfId="21" applyFont="1">
      <alignment vertical="center"/>
      <protection/>
    </xf>
    <xf numFmtId="0" fontId="18" fillId="3" borderId="0" xfId="0" applyFont="1" applyFill="1" applyAlignment="1">
      <alignment horizontal="center" vertical="center"/>
    </xf>
    <xf numFmtId="0" fontId="18" fillId="3" borderId="0" xfId="0" applyFont="1" applyFill="1" applyAlignment="1">
      <alignment horizontal="left" vertical="center" wrapText="1"/>
    </xf>
    <xf numFmtId="0" fontId="18" fillId="3" borderId="0" xfId="0" applyFont="1" applyFill="1" applyAlignment="1">
      <alignment/>
    </xf>
    <xf numFmtId="0" fontId="18" fillId="3" borderId="0" xfId="0" applyFont="1" applyFill="1" applyAlignment="1">
      <alignment horizontal="center"/>
    </xf>
    <xf numFmtId="0" fontId="12" fillId="2" borderId="1" xfId="0" applyFont="1" applyFill="1" applyBorder="1" applyAlignment="1">
      <alignment horizontal="center" vertical="center" shrinkToFit="1"/>
    </xf>
    <xf numFmtId="0" fontId="18" fillId="0" borderId="0" xfId="0" applyFont="1" applyAlignment="1">
      <alignment/>
    </xf>
    <xf numFmtId="0" fontId="12" fillId="3" borderId="0" xfId="0" applyFont="1" applyFill="1" applyBorder="1" applyAlignment="1">
      <alignment horizontal="center" vertical="center" shrinkToFit="1"/>
    </xf>
    <xf numFmtId="0" fontId="4" fillId="0" borderId="27" xfId="0" applyFont="1" applyFill="1" applyBorder="1" applyAlignment="1">
      <alignment vertical="center" wrapText="1" shrinkToFit="1"/>
    </xf>
    <xf numFmtId="0" fontId="4" fillId="0" borderId="28" xfId="0" applyFont="1" applyFill="1" applyBorder="1" applyAlignment="1">
      <alignment vertical="center" wrapText="1" shrinkToFit="1"/>
    </xf>
    <xf numFmtId="0" fontId="4" fillId="0" borderId="29" xfId="0" applyFont="1" applyFill="1" applyBorder="1" applyAlignment="1">
      <alignment vertical="center" wrapText="1" shrinkToFit="1"/>
    </xf>
    <xf numFmtId="0" fontId="34" fillId="0" borderId="28" xfId="0" applyFont="1" applyFill="1" applyBorder="1" applyAlignment="1">
      <alignment vertical="center" wrapText="1" shrinkToFit="1"/>
    </xf>
    <xf numFmtId="0" fontId="18" fillId="0" borderId="1" xfId="0" applyFont="1" applyBorder="1" applyAlignment="1">
      <alignment horizontal="center" vertical="center"/>
    </xf>
    <xf numFmtId="49" fontId="18" fillId="0" borderId="1" xfId="0" applyNumberFormat="1" applyFont="1" applyBorder="1" applyAlignment="1">
      <alignment horizontal="left" vertical="center" wrapText="1"/>
    </xf>
    <xf numFmtId="0" fontId="16" fillId="0" borderId="2" xfId="0" applyFont="1" applyFill="1" applyBorder="1" applyAlignment="1" applyProtection="1">
      <alignment horizontal="center" vertical="center"/>
      <protection hidden="1"/>
    </xf>
    <xf numFmtId="0" fontId="16" fillId="0" borderId="28" xfId="0" applyFont="1" applyFill="1" applyBorder="1" applyAlignment="1" applyProtection="1">
      <alignment horizontal="center" vertical="center"/>
      <protection hidden="1"/>
    </xf>
    <xf numFmtId="0" fontId="16" fillId="0" borderId="29" xfId="0" applyFont="1"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18" fillId="0" borderId="0" xfId="0" applyFont="1" applyFill="1" applyAlignment="1" applyProtection="1">
      <alignment horizontal="center" vertical="top"/>
      <protection/>
    </xf>
    <xf numFmtId="0" fontId="16" fillId="0" borderId="30" xfId="0" applyFont="1" applyFill="1" applyBorder="1" applyAlignment="1" applyProtection="1">
      <alignment horizontal="center" vertical="center"/>
      <protection hidden="1"/>
    </xf>
    <xf numFmtId="0" fontId="7" fillId="0" borderId="0" xfId="0" applyFont="1" applyFill="1" applyAlignment="1" applyProtection="1">
      <alignment horizontal="center" vertical="top"/>
      <protection/>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31" xfId="0" applyFont="1" applyBorder="1" applyAlignment="1">
      <alignment horizontal="center" vertical="center"/>
    </xf>
    <xf numFmtId="0" fontId="14" fillId="8" borderId="6"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0" borderId="0" xfId="0" applyFont="1" applyAlignment="1">
      <alignment vertical="center"/>
    </xf>
    <xf numFmtId="0" fontId="18" fillId="6" borderId="8" xfId="0" applyFont="1" applyFill="1" applyBorder="1" applyAlignment="1">
      <alignment horizontal="center" vertical="center"/>
    </xf>
    <xf numFmtId="0" fontId="18" fillId="0" borderId="0" xfId="0" applyFont="1" applyBorder="1" applyAlignment="1">
      <alignment horizontal="center" vertical="center"/>
    </xf>
    <xf numFmtId="49" fontId="18" fillId="0" borderId="0" xfId="0" applyNumberFormat="1" applyFont="1" applyBorder="1" applyAlignment="1">
      <alignment horizontal="left" vertical="center" wrapText="1"/>
    </xf>
    <xf numFmtId="0" fontId="16" fillId="0" borderId="0" xfId="0" applyFont="1" applyFill="1" applyBorder="1" applyAlignment="1" applyProtection="1">
      <alignment horizontal="center" vertical="center"/>
      <protection hidden="1"/>
    </xf>
    <xf numFmtId="0" fontId="16" fillId="0" borderId="32" xfId="0" applyFont="1" applyFill="1" applyBorder="1" applyAlignment="1" applyProtection="1">
      <alignment horizontal="center" vertical="center"/>
      <protection hidden="1"/>
    </xf>
    <xf numFmtId="0" fontId="18" fillId="6" borderId="31" xfId="0" applyFont="1" applyFill="1" applyBorder="1" applyAlignment="1">
      <alignment horizontal="center" vertical="center"/>
    </xf>
    <xf numFmtId="0" fontId="18" fillId="6" borderId="33" xfId="0" applyFont="1" applyFill="1" applyBorder="1" applyAlignment="1">
      <alignment horizontal="center" vertical="center"/>
    </xf>
    <xf numFmtId="0" fontId="5" fillId="3" borderId="0" xfId="0" applyFont="1" applyFill="1" applyAlignment="1">
      <alignment vertical="center"/>
    </xf>
    <xf numFmtId="0" fontId="5" fillId="3" borderId="0" xfId="0" applyFont="1" applyFill="1" applyAlignment="1" applyProtection="1">
      <alignment horizontal="center" vertical="top"/>
      <protection/>
    </xf>
    <xf numFmtId="0" fontId="4" fillId="3" borderId="34" xfId="0" applyFont="1" applyFill="1" applyBorder="1" applyAlignment="1" applyProtection="1">
      <alignment horizontal="center" vertical="center" textRotation="255" wrapText="1"/>
      <protection/>
    </xf>
    <xf numFmtId="0" fontId="4" fillId="3" borderId="35" xfId="0" applyFont="1" applyFill="1" applyBorder="1" applyAlignment="1" applyProtection="1">
      <alignment horizontal="center" vertical="center" textRotation="255" wrapText="1"/>
      <protection/>
    </xf>
    <xf numFmtId="0" fontId="4" fillId="3" borderId="36" xfId="0" applyFont="1" applyFill="1" applyBorder="1" applyAlignment="1" applyProtection="1">
      <alignment horizontal="center" vertical="center" textRotation="255" wrapText="1"/>
      <protection/>
    </xf>
    <xf numFmtId="0" fontId="4" fillId="3" borderId="37" xfId="0" applyFont="1" applyFill="1" applyBorder="1" applyAlignment="1" applyProtection="1">
      <alignment horizontal="center" vertical="center" textRotation="255" wrapText="1"/>
      <protection/>
    </xf>
    <xf numFmtId="0" fontId="4" fillId="3" borderId="15" xfId="0" applyFont="1" applyFill="1" applyBorder="1" applyAlignment="1" applyProtection="1">
      <alignment horizontal="center" vertical="center" textRotation="255" wrapText="1"/>
      <protection/>
    </xf>
    <xf numFmtId="0" fontId="8" fillId="3" borderId="15" xfId="0" applyFont="1" applyFill="1" applyBorder="1" applyAlignment="1" applyProtection="1">
      <alignment horizontal="center" vertical="center" textRotation="255" wrapText="1"/>
      <protection/>
    </xf>
    <xf numFmtId="0" fontId="4" fillId="3" borderId="38" xfId="0" applyFont="1" applyFill="1" applyBorder="1" applyAlignment="1" applyProtection="1">
      <alignment horizontal="center" vertical="center" textRotation="255" wrapText="1"/>
      <protection/>
    </xf>
    <xf numFmtId="0" fontId="5" fillId="3" borderId="29" xfId="0" applyFont="1" applyFill="1" applyBorder="1" applyAlignment="1">
      <alignment vertical="center"/>
    </xf>
    <xf numFmtId="0" fontId="5" fillId="3" borderId="39" xfId="0" applyFont="1" applyFill="1" applyBorder="1" applyAlignment="1">
      <alignment vertical="top" wrapText="1"/>
    </xf>
    <xf numFmtId="0" fontId="5" fillId="3" borderId="40" xfId="0" applyFont="1" applyFill="1" applyBorder="1" applyAlignment="1">
      <alignment vertical="center" wrapText="1"/>
    </xf>
    <xf numFmtId="0" fontId="5" fillId="3" borderId="40" xfId="0" applyFont="1" applyFill="1" applyBorder="1" applyAlignment="1">
      <alignment/>
    </xf>
    <xf numFmtId="0" fontId="5" fillId="3" borderId="40" xfId="0" applyFont="1" applyFill="1" applyBorder="1" applyAlignment="1">
      <alignment/>
    </xf>
    <xf numFmtId="0" fontId="5" fillId="3" borderId="41" xfId="0" applyFont="1" applyFill="1" applyBorder="1" applyAlignment="1">
      <alignment vertical="top" wrapText="1"/>
    </xf>
    <xf numFmtId="0" fontId="5" fillId="3" borderId="41" xfId="0" applyFont="1" applyFill="1" applyBorder="1" applyAlignment="1">
      <alignment vertical="center" wrapText="1"/>
    </xf>
    <xf numFmtId="0" fontId="5" fillId="3" borderId="42" xfId="0" applyFont="1" applyFill="1" applyBorder="1" applyAlignment="1">
      <alignment/>
    </xf>
    <xf numFmtId="0" fontId="5" fillId="3" borderId="42" xfId="0" applyFont="1" applyFill="1" applyBorder="1" applyAlignment="1">
      <alignment/>
    </xf>
    <xf numFmtId="0" fontId="5" fillId="3" borderId="43" xfId="0" applyFont="1" applyFill="1" applyBorder="1" applyAlignment="1">
      <alignment vertical="top" wrapText="1"/>
    </xf>
    <xf numFmtId="0" fontId="5" fillId="3" borderId="44" xfId="0" applyFont="1" applyFill="1" applyBorder="1" applyAlignment="1">
      <alignment vertical="center" wrapText="1"/>
    </xf>
    <xf numFmtId="0" fontId="5" fillId="3" borderId="45" xfId="0" applyFont="1" applyFill="1" applyBorder="1" applyAlignment="1">
      <alignment/>
    </xf>
    <xf numFmtId="0" fontId="5" fillId="3" borderId="45" xfId="0" applyFont="1" applyFill="1" applyBorder="1" applyAlignment="1">
      <alignment/>
    </xf>
    <xf numFmtId="0" fontId="5" fillId="3" borderId="0" xfId="0" applyFont="1" applyFill="1" applyBorder="1" applyAlignment="1" applyProtection="1">
      <alignment horizontal="center" vertical="center"/>
      <protection/>
    </xf>
    <xf numFmtId="0" fontId="7" fillId="3" borderId="0" xfId="0" applyNumberFormat="1" applyFont="1" applyFill="1" applyBorder="1" applyAlignment="1" applyProtection="1">
      <alignment vertical="top"/>
      <protection/>
    </xf>
    <xf numFmtId="0" fontId="5" fillId="3" borderId="46" xfId="0" applyFont="1" applyFill="1" applyBorder="1" applyAlignment="1">
      <alignment vertical="top" wrapText="1"/>
    </xf>
    <xf numFmtId="0" fontId="5" fillId="3" borderId="46" xfId="0" applyFont="1" applyFill="1" applyBorder="1" applyAlignment="1">
      <alignment vertical="center" wrapText="1"/>
    </xf>
    <xf numFmtId="0" fontId="5" fillId="3" borderId="47" xfId="0" applyFont="1" applyFill="1" applyBorder="1" applyAlignment="1">
      <alignment vertical="center" wrapText="1"/>
    </xf>
    <xf numFmtId="0" fontId="5" fillId="3" borderId="42" xfId="0" applyFont="1" applyFill="1" applyBorder="1" applyAlignment="1">
      <alignment vertical="center" wrapText="1"/>
    </xf>
    <xf numFmtId="0" fontId="5" fillId="3" borderId="3" xfId="0" applyFont="1" applyFill="1" applyBorder="1" applyAlignment="1">
      <alignment vertical="center"/>
    </xf>
    <xf numFmtId="0" fontId="5" fillId="3" borderId="48" xfId="0" applyFont="1" applyFill="1" applyBorder="1" applyAlignment="1">
      <alignment vertical="center"/>
    </xf>
    <xf numFmtId="0" fontId="5" fillId="3" borderId="40" xfId="0" applyFont="1" applyFill="1" applyBorder="1" applyAlignment="1">
      <alignment horizontal="left" vertical="center" wrapText="1"/>
    </xf>
    <xf numFmtId="0" fontId="5" fillId="3" borderId="42" xfId="0" applyFont="1" applyFill="1" applyBorder="1" applyAlignment="1">
      <alignment vertical="center"/>
    </xf>
    <xf numFmtId="0" fontId="5" fillId="3" borderId="0" xfId="0" applyFont="1" applyFill="1" applyBorder="1" applyAlignment="1">
      <alignment/>
    </xf>
    <xf numFmtId="0" fontId="5" fillId="3" borderId="45" xfId="0" applyFont="1" applyFill="1" applyBorder="1" applyAlignment="1">
      <alignment vertical="center"/>
    </xf>
    <xf numFmtId="0" fontId="5" fillId="3" borderId="40" xfId="0" applyFont="1" applyFill="1" applyBorder="1" applyAlignment="1">
      <alignment vertical="top" wrapText="1"/>
    </xf>
    <xf numFmtId="0" fontId="5" fillId="3" borderId="6" xfId="0" applyFont="1" applyFill="1" applyBorder="1" applyAlignment="1">
      <alignment vertical="center" wrapText="1"/>
    </xf>
    <xf numFmtId="0" fontId="5" fillId="3" borderId="42" xfId="0" applyFont="1" applyFill="1" applyBorder="1" applyAlignment="1">
      <alignment vertical="top" wrapText="1"/>
    </xf>
    <xf numFmtId="0" fontId="5" fillId="3" borderId="49" xfId="0" applyFont="1" applyFill="1" applyBorder="1" applyAlignment="1">
      <alignment vertical="center" wrapText="1"/>
    </xf>
    <xf numFmtId="0" fontId="5" fillId="3" borderId="15" xfId="0" applyFont="1" applyFill="1" applyBorder="1" applyAlignment="1">
      <alignment vertical="center" wrapText="1"/>
    </xf>
    <xf numFmtId="0" fontId="5" fillId="3" borderId="45" xfId="0" applyFont="1" applyFill="1" applyBorder="1" applyAlignment="1">
      <alignment vertical="top" wrapText="1"/>
    </xf>
    <xf numFmtId="0" fontId="5" fillId="3" borderId="48" xfId="0" applyFont="1" applyFill="1" applyBorder="1" applyAlignment="1">
      <alignment vertical="center" wrapText="1"/>
    </xf>
    <xf numFmtId="0" fontId="5" fillId="3" borderId="43" xfId="0" applyFont="1" applyFill="1" applyBorder="1" applyAlignment="1">
      <alignment vertical="center" wrapText="1"/>
    </xf>
    <xf numFmtId="0" fontId="5" fillId="3" borderId="7" xfId="0" applyFont="1" applyFill="1" applyBorder="1" applyAlignment="1">
      <alignment vertical="center" wrapText="1"/>
    </xf>
    <xf numFmtId="0" fontId="9" fillId="3" borderId="46" xfId="0" applyFont="1" applyFill="1" applyBorder="1" applyAlignment="1">
      <alignment vertical="center" wrapText="1"/>
    </xf>
    <xf numFmtId="0" fontId="9" fillId="3" borderId="41" xfId="0" applyFont="1" applyFill="1" applyBorder="1" applyAlignment="1">
      <alignment vertical="center" wrapText="1"/>
    </xf>
    <xf numFmtId="0" fontId="5" fillId="3" borderId="29" xfId="0" applyFont="1" applyFill="1" applyBorder="1" applyAlignment="1">
      <alignment horizontal="center" vertical="center"/>
    </xf>
    <xf numFmtId="0" fontId="9" fillId="3" borderId="40" xfId="0" applyFont="1" applyFill="1" applyBorder="1" applyAlignment="1">
      <alignment vertical="center" wrapText="1"/>
    </xf>
    <xf numFmtId="0" fontId="9" fillId="3" borderId="50" xfId="0" applyFont="1" applyFill="1" applyBorder="1" applyAlignment="1">
      <alignment vertical="center" wrapText="1"/>
    </xf>
    <xf numFmtId="0" fontId="5" fillId="3" borderId="51" xfId="0" applyFont="1" applyFill="1" applyBorder="1" applyAlignment="1">
      <alignment vertical="center" wrapText="1"/>
    </xf>
    <xf numFmtId="0" fontId="9" fillId="3" borderId="39" xfId="0" applyFont="1" applyFill="1" applyBorder="1" applyAlignment="1">
      <alignment vertical="center" wrapText="1"/>
    </xf>
    <xf numFmtId="0" fontId="9" fillId="3" borderId="42" xfId="0" applyFont="1" applyFill="1" applyBorder="1" applyAlignment="1">
      <alignment vertical="center" wrapText="1"/>
    </xf>
    <xf numFmtId="0" fontId="5" fillId="3" borderId="52" xfId="0" applyFont="1" applyFill="1" applyBorder="1" applyAlignment="1">
      <alignment vertical="center" wrapText="1"/>
    </xf>
    <xf numFmtId="0" fontId="9" fillId="3" borderId="43" xfId="0" applyFont="1" applyFill="1" applyBorder="1" applyAlignment="1">
      <alignment vertical="center" wrapText="1"/>
    </xf>
    <xf numFmtId="0" fontId="5" fillId="3" borderId="53" xfId="0" applyFont="1" applyFill="1" applyBorder="1" applyAlignment="1">
      <alignment vertical="center" wrapText="1"/>
    </xf>
    <xf numFmtId="0" fontId="5" fillId="3" borderId="54" xfId="0" applyFont="1" applyFill="1" applyBorder="1" applyAlignment="1">
      <alignment vertical="center" wrapText="1"/>
    </xf>
    <xf numFmtId="0" fontId="9" fillId="3" borderId="55" xfId="0" applyFont="1" applyFill="1" applyBorder="1" applyAlignment="1">
      <alignment vertical="center" wrapText="1"/>
    </xf>
    <xf numFmtId="0" fontId="5" fillId="3" borderId="56" xfId="0" applyFont="1" applyFill="1" applyBorder="1" applyAlignment="1">
      <alignment vertical="center" wrapText="1"/>
    </xf>
    <xf numFmtId="0" fontId="16" fillId="3" borderId="0" xfId="0" applyFont="1" applyFill="1" applyBorder="1" applyAlignment="1" applyProtection="1">
      <alignment horizontal="center" vertical="center"/>
      <protection/>
    </xf>
    <xf numFmtId="0" fontId="16" fillId="3" borderId="0" xfId="0" applyNumberFormat="1" applyFont="1" applyFill="1" applyBorder="1" applyAlignment="1" applyProtection="1">
      <alignment vertical="top"/>
      <protection/>
    </xf>
    <xf numFmtId="0" fontId="12" fillId="3" borderId="0" xfId="0" applyFont="1" applyFill="1" applyBorder="1" applyAlignment="1" applyProtection="1">
      <alignment horizontal="center" vertical="center" shrinkToFit="1"/>
      <protection hidden="1"/>
    </xf>
    <xf numFmtId="0" fontId="7" fillId="3" borderId="0" xfId="0" applyNumberFormat="1" applyFont="1" applyFill="1" applyBorder="1" applyAlignment="1" applyProtection="1">
      <alignment vertical="top" shrinkToFit="1"/>
      <protection hidden="1"/>
    </xf>
    <xf numFmtId="0" fontId="5" fillId="3" borderId="0" xfId="0" applyFont="1" applyFill="1" applyAlignment="1" applyProtection="1">
      <alignment shrinkToFit="1"/>
      <protection hidden="1"/>
    </xf>
    <xf numFmtId="0" fontId="5" fillId="2" borderId="29" xfId="0" applyFont="1" applyFill="1" applyBorder="1" applyAlignment="1">
      <alignment vertical="center"/>
    </xf>
    <xf numFmtId="0" fontId="5" fillId="0" borderId="0" xfId="23" applyFont="1">
      <alignment vertical="center"/>
      <protection/>
    </xf>
    <xf numFmtId="0" fontId="5" fillId="3" borderId="0" xfId="23" applyFont="1" applyFill="1" applyAlignment="1">
      <alignment horizontal="center"/>
      <protection/>
    </xf>
    <xf numFmtId="0" fontId="14" fillId="3" borderId="0" xfId="23" applyFont="1" applyFill="1" applyAlignment="1">
      <alignment horizontal="center" vertical="center"/>
      <protection/>
    </xf>
    <xf numFmtId="0" fontId="5" fillId="3" borderId="0" xfId="23" applyFont="1" applyFill="1">
      <alignment vertical="center"/>
      <protection/>
    </xf>
    <xf numFmtId="0" fontId="14" fillId="2" borderId="1" xfId="23" applyFont="1" applyFill="1" applyBorder="1" applyAlignment="1">
      <alignment horizontal="center" vertical="center" shrinkToFit="1"/>
      <protection/>
    </xf>
    <xf numFmtId="0" fontId="14" fillId="2" borderId="1" xfId="23" applyFont="1" applyFill="1" applyBorder="1" applyAlignment="1">
      <alignment vertical="center" shrinkToFit="1"/>
      <protection/>
    </xf>
    <xf numFmtId="0" fontId="5" fillId="0" borderId="1" xfId="23" applyFont="1" applyFill="1" applyBorder="1" applyAlignment="1">
      <alignment horizontal="center" vertical="center"/>
      <protection/>
    </xf>
    <xf numFmtId="0" fontId="5" fillId="0" borderId="1" xfId="23" applyFont="1" applyFill="1" applyBorder="1" applyAlignment="1">
      <alignment horizontal="left" vertical="top" wrapText="1"/>
      <protection/>
    </xf>
    <xf numFmtId="14" fontId="5" fillId="0" borderId="1" xfId="23" applyNumberFormat="1" applyFont="1" applyFill="1" applyBorder="1" applyAlignment="1">
      <alignment horizontal="center" vertical="center" shrinkToFit="1"/>
      <protection/>
    </xf>
    <xf numFmtId="0" fontId="5" fillId="0" borderId="1" xfId="23" applyFont="1" applyFill="1" applyBorder="1" applyAlignment="1">
      <alignment horizontal="center" vertical="center" wrapText="1" shrinkToFit="1"/>
      <protection/>
    </xf>
    <xf numFmtId="0" fontId="18" fillId="0" borderId="1" xfId="23" applyFont="1" applyFill="1" applyBorder="1" applyAlignment="1">
      <alignment horizontal="center" vertical="center"/>
      <protection/>
    </xf>
    <xf numFmtId="0" fontId="5" fillId="0" borderId="1" xfId="23" applyFont="1" applyFill="1" applyBorder="1" applyAlignment="1">
      <alignment horizontal="center" vertical="center" wrapText="1"/>
      <protection/>
    </xf>
    <xf numFmtId="0" fontId="5" fillId="0" borderId="0" xfId="23" applyFont="1" applyAlignment="1">
      <alignment horizontal="center"/>
      <protection/>
    </xf>
    <xf numFmtId="0" fontId="5" fillId="3" borderId="0" xfId="24" applyFont="1" applyFill="1">
      <alignment/>
      <protection/>
    </xf>
    <xf numFmtId="0" fontId="5" fillId="3" borderId="0" xfId="24" applyFont="1" applyFill="1" applyAlignment="1">
      <alignment horizontal="center"/>
      <protection/>
    </xf>
    <xf numFmtId="0" fontId="5" fillId="0" borderId="0" xfId="24" applyFont="1">
      <alignment/>
      <protection/>
    </xf>
    <xf numFmtId="0" fontId="5" fillId="0" borderId="40" xfId="24" applyFont="1" applyBorder="1" applyAlignment="1">
      <alignment vertical="center"/>
      <protection/>
    </xf>
    <xf numFmtId="0" fontId="5" fillId="0" borderId="2" xfId="24" applyFont="1" applyBorder="1" applyAlignment="1">
      <alignment horizontal="center" vertical="center"/>
      <protection/>
    </xf>
    <xf numFmtId="0" fontId="5" fillId="0" borderId="5" xfId="24" applyFont="1" applyBorder="1" applyAlignment="1">
      <alignment horizontal="center" vertical="center"/>
      <protection/>
    </xf>
    <xf numFmtId="0" fontId="5" fillId="2" borderId="5" xfId="24" applyFont="1" applyFill="1" applyBorder="1" applyAlignment="1" applyProtection="1">
      <alignment horizontal="center" vertical="center"/>
      <protection locked="0"/>
    </xf>
    <xf numFmtId="0" fontId="5" fillId="0" borderId="3" xfId="24" applyFont="1" applyBorder="1" applyAlignment="1">
      <alignment horizontal="center" vertical="center"/>
      <protection/>
    </xf>
    <xf numFmtId="0" fontId="5" fillId="0" borderId="1" xfId="24" applyFont="1" applyBorder="1" applyAlignment="1">
      <alignment vertical="center"/>
      <protection/>
    </xf>
    <xf numFmtId="0" fontId="5" fillId="3" borderId="5" xfId="24" applyFont="1" applyFill="1" applyBorder="1" applyAlignment="1">
      <alignment horizontal="center" vertical="center"/>
      <protection/>
    </xf>
    <xf numFmtId="0" fontId="5" fillId="3" borderId="3" xfId="24" applyFont="1" applyFill="1" applyBorder="1" applyAlignment="1">
      <alignment horizontal="center" vertical="center"/>
      <protection/>
    </xf>
    <xf numFmtId="0" fontId="5" fillId="2" borderId="2" xfId="24" applyFont="1" applyFill="1" applyBorder="1" applyAlignment="1" applyProtection="1">
      <alignment horizontal="center" vertical="center"/>
      <protection locked="0"/>
    </xf>
    <xf numFmtId="0" fontId="5" fillId="0" borderId="29" xfId="24" applyFont="1" applyBorder="1" applyAlignment="1">
      <alignment horizontal="center" vertical="center"/>
      <protection/>
    </xf>
    <xf numFmtId="0" fontId="5" fillId="0" borderId="45" xfId="24" applyFont="1" applyBorder="1" applyAlignment="1">
      <alignment vertical="center"/>
      <protection/>
    </xf>
    <xf numFmtId="0" fontId="5" fillId="0" borderId="0" xfId="24" applyFont="1" applyAlignment="1">
      <alignment horizontal="center"/>
      <protection/>
    </xf>
    <xf numFmtId="0" fontId="13" fillId="2" borderId="1" xfId="0" applyFont="1" applyFill="1" applyBorder="1" applyAlignment="1" applyProtection="1">
      <alignment horizontal="center" vertical="center" shrinkToFit="1"/>
      <protection/>
    </xf>
    <xf numFmtId="0" fontId="13" fillId="2" borderId="1" xfId="0" applyFont="1" applyFill="1" applyBorder="1" applyAlignment="1" applyProtection="1">
      <alignment horizontal="center" vertical="center"/>
      <protection hidden="1"/>
    </xf>
    <xf numFmtId="0" fontId="5" fillId="2" borderId="29" xfId="24" applyFont="1" applyFill="1" applyBorder="1" applyAlignment="1" applyProtection="1">
      <alignment horizontal="left" vertical="top" wrapText="1"/>
      <protection locked="0"/>
    </xf>
    <xf numFmtId="0" fontId="5" fillId="2" borderId="2" xfId="24" applyFont="1" applyFill="1" applyBorder="1" applyAlignment="1" applyProtection="1">
      <alignment horizontal="left" vertical="top" wrapText="1"/>
      <protection locked="0"/>
    </xf>
    <xf numFmtId="0" fontId="5" fillId="0" borderId="27" xfId="24" applyFont="1" applyBorder="1" applyAlignment="1">
      <alignment horizontal="center" vertical="center"/>
      <protection/>
    </xf>
    <xf numFmtId="0" fontId="5" fillId="0" borderId="2" xfId="24" applyFont="1" applyBorder="1" applyAlignment="1">
      <alignment horizontal="center" vertical="center"/>
      <protection/>
    </xf>
    <xf numFmtId="0" fontId="5" fillId="2" borderId="2" xfId="24" applyFont="1" applyFill="1" applyBorder="1" applyAlignment="1" applyProtection="1">
      <alignment horizontal="right" vertical="center"/>
      <protection locked="0"/>
    </xf>
    <xf numFmtId="0" fontId="5" fillId="2" borderId="2" xfId="24" applyFont="1" applyFill="1" applyBorder="1" applyAlignment="1" applyProtection="1">
      <alignment horizontal="center" vertical="center" shrinkToFit="1"/>
      <protection locked="0"/>
    </xf>
    <xf numFmtId="0" fontId="5" fillId="2" borderId="29" xfId="24" applyFont="1" applyFill="1" applyBorder="1" applyAlignment="1" applyProtection="1">
      <alignment horizontal="center" vertical="center" shrinkToFit="1"/>
      <protection locked="0"/>
    </xf>
    <xf numFmtId="0" fontId="5" fillId="0" borderId="27" xfId="24" applyFont="1" applyFill="1" applyBorder="1" applyAlignment="1">
      <alignment horizontal="center" vertical="center" shrinkToFit="1"/>
      <protection/>
    </xf>
    <xf numFmtId="0" fontId="5" fillId="0" borderId="2" xfId="24" applyFont="1" applyFill="1" applyBorder="1" applyAlignment="1">
      <alignment horizontal="center" vertical="center" shrinkToFit="1"/>
      <protection/>
    </xf>
    <xf numFmtId="0" fontId="5" fillId="0" borderId="27" xfId="24" applyFont="1" applyFill="1" applyBorder="1" applyAlignment="1">
      <alignment horizontal="center" vertical="center"/>
      <protection/>
    </xf>
    <xf numFmtId="0" fontId="5" fillId="0" borderId="2" xfId="24" applyFont="1" applyFill="1" applyBorder="1" applyAlignment="1">
      <alignment horizontal="center" vertical="center"/>
      <protection/>
    </xf>
    <xf numFmtId="49" fontId="5" fillId="2" borderId="27" xfId="24" applyNumberFormat="1" applyFont="1" applyFill="1" applyBorder="1" applyAlignment="1" applyProtection="1">
      <alignment horizontal="left" vertical="center"/>
      <protection locked="0"/>
    </xf>
    <xf numFmtId="49" fontId="5" fillId="2" borderId="2" xfId="24" applyNumberFormat="1" applyFont="1" applyFill="1" applyBorder="1" applyAlignment="1" applyProtection="1">
      <alignment horizontal="left" vertical="center"/>
      <protection locked="0"/>
    </xf>
    <xf numFmtId="49" fontId="5" fillId="2" borderId="29" xfId="24" applyNumberFormat="1" applyFont="1" applyFill="1" applyBorder="1" applyAlignment="1" applyProtection="1">
      <alignment horizontal="left" vertical="center"/>
      <protection locked="0"/>
    </xf>
    <xf numFmtId="0" fontId="5" fillId="2" borderId="27" xfId="24" applyFont="1" applyFill="1" applyBorder="1" applyAlignment="1" applyProtection="1">
      <alignment horizontal="left" vertical="center"/>
      <protection locked="0"/>
    </xf>
    <xf numFmtId="0" fontId="5" fillId="2" borderId="2" xfId="24" applyFont="1" applyFill="1" applyBorder="1" applyAlignment="1" applyProtection="1">
      <alignment horizontal="left" vertical="center"/>
      <protection locked="0"/>
    </xf>
    <xf numFmtId="0" fontId="5" fillId="2" borderId="29" xfId="24" applyFont="1" applyFill="1" applyBorder="1" applyAlignment="1" applyProtection="1">
      <alignment horizontal="left" vertical="center"/>
      <protection locked="0"/>
    </xf>
    <xf numFmtId="0" fontId="5" fillId="0" borderId="57" xfId="24" applyFont="1" applyBorder="1" applyAlignment="1">
      <alignment horizontal="center" vertical="center"/>
      <protection/>
    </xf>
    <xf numFmtId="0" fontId="5" fillId="0" borderId="40" xfId="24" applyFont="1" applyFill="1" applyBorder="1" applyAlignment="1">
      <alignment horizontal="left" vertical="center"/>
      <protection/>
    </xf>
    <xf numFmtId="0" fontId="5" fillId="0" borderId="45" xfId="24" applyFont="1" applyFill="1" applyBorder="1" applyAlignment="1">
      <alignment horizontal="left" vertical="center"/>
      <protection/>
    </xf>
    <xf numFmtId="0" fontId="5" fillId="2" borderId="5" xfId="24" applyFont="1" applyFill="1" applyBorder="1" applyAlignment="1" applyProtection="1">
      <alignment horizontal="left" vertical="center" shrinkToFit="1"/>
      <protection locked="0"/>
    </xf>
    <xf numFmtId="0" fontId="5" fillId="2" borderId="27" xfId="24" applyFont="1" applyFill="1" applyBorder="1" applyAlignment="1" applyProtection="1">
      <alignment horizontal="left" vertical="top" wrapText="1"/>
      <protection locked="0"/>
    </xf>
    <xf numFmtId="0" fontId="19" fillId="3" borderId="0" xfId="24" applyFont="1" applyFill="1" applyBorder="1" applyAlignment="1">
      <alignment horizontal="center" vertical="center"/>
      <protection/>
    </xf>
    <xf numFmtId="0" fontId="5" fillId="0" borderId="58" xfId="24" applyFont="1" applyBorder="1" applyAlignment="1">
      <alignment horizontal="center" vertical="center"/>
      <protection/>
    </xf>
    <xf numFmtId="0" fontId="5" fillId="0" borderId="16" xfId="24" applyFont="1" applyBorder="1" applyAlignment="1">
      <alignment horizontal="center" vertical="center"/>
      <protection/>
    </xf>
    <xf numFmtId="0" fontId="5" fillId="2" borderId="30" xfId="24" applyFont="1" applyFill="1" applyBorder="1" applyAlignment="1" applyProtection="1">
      <alignment horizontal="left" vertical="center" wrapText="1"/>
      <protection locked="0"/>
    </xf>
    <xf numFmtId="0" fontId="5" fillId="2" borderId="59" xfId="24" applyFont="1" applyFill="1" applyBorder="1" applyAlignment="1" applyProtection="1">
      <alignment horizontal="left" vertical="center" wrapText="1"/>
      <protection locked="0"/>
    </xf>
    <xf numFmtId="0" fontId="5" fillId="2" borderId="48" xfId="24" applyFont="1" applyFill="1" applyBorder="1" applyAlignment="1" applyProtection="1">
      <alignment horizontal="left" vertical="center" wrapText="1"/>
      <protection locked="0"/>
    </xf>
    <xf numFmtId="0" fontId="5" fillId="2" borderId="60" xfId="24" applyFont="1" applyFill="1" applyBorder="1" applyAlignment="1" applyProtection="1">
      <alignment horizontal="left" vertical="center"/>
      <protection locked="0"/>
    </xf>
    <xf numFmtId="0" fontId="5" fillId="2" borderId="32" xfId="24" applyFont="1" applyFill="1" applyBorder="1" applyAlignment="1" applyProtection="1">
      <alignment horizontal="left" vertical="center"/>
      <protection locked="0"/>
    </xf>
    <xf numFmtId="0" fontId="5" fillId="2" borderId="61" xfId="24" applyFont="1" applyFill="1" applyBorder="1" applyAlignment="1" applyProtection="1">
      <alignment horizontal="left" vertical="center"/>
      <protection locked="0"/>
    </xf>
    <xf numFmtId="0" fontId="5" fillId="2" borderId="62" xfId="24" applyFont="1" applyFill="1" applyBorder="1" applyAlignment="1" applyProtection="1">
      <alignment horizontal="left" vertical="center"/>
      <protection locked="0"/>
    </xf>
    <xf numFmtId="0" fontId="5" fillId="2" borderId="63" xfId="24" applyFont="1" applyFill="1" applyBorder="1" applyAlignment="1" applyProtection="1">
      <alignment horizontal="left" vertical="center"/>
      <protection locked="0"/>
    </xf>
    <xf numFmtId="0" fontId="5" fillId="2" borderId="44" xfId="24" applyFont="1" applyFill="1" applyBorder="1" applyAlignment="1" applyProtection="1">
      <alignment horizontal="left" vertical="center"/>
      <protection locked="0"/>
    </xf>
    <xf numFmtId="0" fontId="5" fillId="0" borderId="42" xfId="24" applyFont="1" applyFill="1" applyBorder="1" applyAlignment="1">
      <alignment horizontal="left" vertical="center"/>
      <protection/>
    </xf>
    <xf numFmtId="0" fontId="5" fillId="2" borderId="27" xfId="24" applyFont="1" applyFill="1" applyBorder="1" applyAlignment="1" applyProtection="1">
      <alignment horizontal="left" vertical="center" shrinkToFit="1"/>
      <protection locked="0"/>
    </xf>
    <xf numFmtId="0" fontId="5" fillId="2" borderId="2" xfId="24" applyFont="1" applyFill="1" applyBorder="1" applyAlignment="1" applyProtection="1">
      <alignment horizontal="left" vertical="center" shrinkToFit="1"/>
      <protection locked="0"/>
    </xf>
    <xf numFmtId="0" fontId="5" fillId="2" borderId="29" xfId="24" applyFont="1" applyFill="1" applyBorder="1" applyAlignment="1" applyProtection="1">
      <alignment horizontal="left" vertical="center" shrinkToFit="1"/>
      <protection locked="0"/>
    </xf>
    <xf numFmtId="0" fontId="12" fillId="0" borderId="2" xfId="22" applyFont="1" applyBorder="1" applyAlignment="1">
      <alignment horizontal="left" vertical="center"/>
      <protection/>
    </xf>
    <xf numFmtId="0" fontId="13" fillId="0" borderId="5" xfId="22" applyFont="1" applyBorder="1" applyAlignment="1">
      <alignment horizontal="left" vertical="center"/>
      <protection/>
    </xf>
    <xf numFmtId="0" fontId="13" fillId="0" borderId="0" xfId="22" applyFont="1" applyAlignment="1">
      <alignment horizontal="left" vertical="center"/>
      <protection/>
    </xf>
    <xf numFmtId="0" fontId="13" fillId="0" borderId="59" xfId="22" applyFont="1" applyBorder="1" applyAlignment="1">
      <alignment horizontal="left" vertical="center"/>
      <protection/>
    </xf>
    <xf numFmtId="0" fontId="5" fillId="3" borderId="64" xfId="0" applyFont="1" applyFill="1" applyBorder="1" applyAlignment="1" applyProtection="1">
      <alignment horizontal="center" vertical="center" shrinkToFit="1"/>
      <protection hidden="1"/>
    </xf>
    <xf numFmtId="0" fontId="5" fillId="3" borderId="65" xfId="0" applyFont="1" applyFill="1" applyBorder="1" applyAlignment="1" applyProtection="1">
      <alignment horizontal="center" vertical="center" shrinkToFit="1"/>
      <protection hidden="1"/>
    </xf>
    <xf numFmtId="0" fontId="5" fillId="3" borderId="66" xfId="0" applyFont="1" applyFill="1" applyBorder="1" applyAlignment="1" applyProtection="1">
      <alignment horizontal="center" vertical="center" shrinkToFit="1"/>
      <protection hidden="1"/>
    </xf>
    <xf numFmtId="0" fontId="12" fillId="3" borderId="0" xfId="0" applyFont="1" applyFill="1" applyAlignment="1" applyProtection="1">
      <alignment horizontal="center" vertical="center" shrinkToFit="1"/>
      <protection hidden="1"/>
    </xf>
    <xf numFmtId="0" fontId="13" fillId="3" borderId="0" xfId="0" applyFont="1" applyFill="1" applyAlignment="1">
      <alignment horizontal="center" vertical="center" shrinkToFit="1"/>
    </xf>
    <xf numFmtId="0" fontId="13" fillId="3" borderId="67" xfId="0" applyFont="1" applyFill="1" applyBorder="1" applyAlignment="1">
      <alignment horizontal="center" vertical="center" shrinkToFit="1"/>
    </xf>
    <xf numFmtId="0" fontId="5" fillId="3" borderId="6"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12" fillId="3" borderId="64" xfId="0" applyFont="1" applyFill="1" applyBorder="1" applyAlignment="1" applyProtection="1">
      <alignment horizontal="center" vertical="center" shrinkToFit="1"/>
      <protection hidden="1"/>
    </xf>
    <xf numFmtId="0" fontId="12" fillId="3" borderId="65" xfId="0" applyFont="1" applyFill="1" applyBorder="1" applyAlignment="1" applyProtection="1">
      <alignment horizontal="center" vertical="center" shrinkToFit="1"/>
      <protection hidden="1"/>
    </xf>
    <xf numFmtId="0" fontId="12" fillId="3" borderId="66"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7"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5" fillId="3" borderId="31" xfId="0" applyFont="1" applyFill="1" applyBorder="1" applyAlignment="1" applyProtection="1">
      <alignment horizontal="center" vertical="center" shrinkToFit="1"/>
      <protection hidden="1"/>
    </xf>
    <xf numFmtId="0" fontId="5" fillId="3" borderId="68" xfId="0" applyFont="1" applyFill="1" applyBorder="1" applyAlignment="1" applyProtection="1">
      <alignment horizontal="center" vertical="center" shrinkToFit="1"/>
      <protection hidden="1"/>
    </xf>
    <xf numFmtId="0" fontId="12" fillId="3" borderId="6" xfId="0" applyFont="1" applyFill="1" applyBorder="1" applyAlignment="1" applyProtection="1">
      <alignment horizontal="center" vertical="center" shrinkToFit="1"/>
      <protection hidden="1"/>
    </xf>
    <xf numFmtId="0" fontId="12" fillId="3" borderId="14" xfId="0" applyFont="1" applyFill="1" applyBorder="1" applyAlignment="1" applyProtection="1">
      <alignment horizontal="center" vertical="center" shrinkToFit="1"/>
      <protection hidden="1"/>
    </xf>
    <xf numFmtId="0" fontId="12" fillId="3" borderId="31" xfId="0" applyFont="1" applyFill="1" applyBorder="1" applyAlignment="1" applyProtection="1">
      <alignment horizontal="center" vertical="center" shrinkToFit="1"/>
      <protection hidden="1"/>
    </xf>
    <xf numFmtId="0" fontId="12" fillId="3" borderId="7" xfId="0" applyFont="1" applyFill="1" applyBorder="1" applyAlignment="1" applyProtection="1">
      <alignment horizontal="center" vertical="center" shrinkToFit="1"/>
      <protection hidden="1"/>
    </xf>
    <xf numFmtId="0" fontId="12" fillId="3" borderId="8"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shrinkToFit="1"/>
      <protection hidden="1"/>
    </xf>
    <xf numFmtId="0" fontId="5" fillId="3" borderId="10"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9" xfId="0" applyFont="1" applyFill="1" applyBorder="1" applyAlignment="1" applyProtection="1">
      <alignment horizontal="center" vertical="center" shrinkToFit="1"/>
      <protection hidden="1"/>
    </xf>
    <xf numFmtId="0" fontId="12" fillId="3" borderId="0" xfId="0" applyFont="1" applyFill="1" applyBorder="1" applyAlignment="1" applyProtection="1">
      <alignment horizontal="center" vertical="center" shrinkToFit="1"/>
      <protection hidden="1"/>
    </xf>
    <xf numFmtId="0" fontId="12" fillId="3" borderId="16" xfId="0" applyFont="1" applyFill="1" applyBorder="1" applyAlignment="1" applyProtection="1">
      <alignment horizontal="center" vertical="center" shrinkToFit="1"/>
      <protection hidden="1"/>
    </xf>
    <xf numFmtId="0" fontId="12" fillId="3" borderId="70" xfId="0" applyFont="1" applyFill="1" applyBorder="1" applyAlignment="1" applyProtection="1">
      <alignment horizontal="center" vertical="center" shrinkToFit="1"/>
      <protection hidden="1"/>
    </xf>
    <xf numFmtId="0" fontId="12" fillId="3" borderId="33" xfId="0" applyFont="1" applyFill="1" applyBorder="1" applyAlignment="1" applyProtection="1">
      <alignment horizontal="center" vertical="center" shrinkToFit="1"/>
      <protection hidden="1"/>
    </xf>
    <xf numFmtId="0" fontId="12" fillId="3" borderId="71" xfId="0" applyFont="1" applyFill="1" applyBorder="1" applyAlignment="1" applyProtection="1">
      <alignment horizontal="center" vertical="center" shrinkToFit="1"/>
      <protection hidden="1"/>
    </xf>
    <xf numFmtId="0" fontId="12" fillId="3" borderId="11" xfId="0" applyFont="1" applyFill="1" applyBorder="1" applyAlignment="1" applyProtection="1">
      <alignment horizontal="center" vertical="center" shrinkToFit="1"/>
      <protection hidden="1"/>
    </xf>
    <xf numFmtId="0" fontId="12" fillId="3" borderId="72" xfId="0" applyFont="1" applyFill="1" applyBorder="1" applyAlignment="1" applyProtection="1">
      <alignment horizontal="center" vertical="center" shrinkToFit="1"/>
      <protection hidden="1"/>
    </xf>
    <xf numFmtId="0" fontId="12" fillId="3" borderId="73" xfId="0" applyFont="1" applyFill="1" applyBorder="1" applyAlignment="1" applyProtection="1">
      <alignment horizontal="center" vertical="center" shrinkToFit="1"/>
      <protection hidden="1"/>
    </xf>
    <xf numFmtId="0" fontId="13" fillId="2" borderId="27" xfId="0" applyFont="1" applyFill="1" applyBorder="1" applyAlignment="1" applyProtection="1">
      <alignment horizontal="center" vertical="center" shrinkToFit="1"/>
      <protection/>
    </xf>
    <xf numFmtId="0" fontId="13" fillId="2" borderId="2" xfId="0" applyFont="1" applyFill="1" applyBorder="1" applyAlignment="1" applyProtection="1">
      <alignment horizontal="center" vertical="center" shrinkToFit="1"/>
      <protection/>
    </xf>
    <xf numFmtId="0" fontId="13" fillId="3" borderId="74" xfId="0" applyFont="1" applyFill="1" applyBorder="1" applyAlignment="1">
      <alignment horizontal="center" vertical="center"/>
    </xf>
    <xf numFmtId="0" fontId="13" fillId="3" borderId="67" xfId="0" applyFont="1" applyFill="1" applyBorder="1" applyAlignment="1">
      <alignment horizontal="center" vertical="center"/>
    </xf>
    <xf numFmtId="0" fontId="13" fillId="3" borderId="75" xfId="0" applyFont="1" applyFill="1" applyBorder="1" applyAlignment="1">
      <alignment horizontal="center" vertical="center"/>
    </xf>
    <xf numFmtId="0" fontId="12" fillId="3" borderId="76" xfId="0" applyFont="1" applyFill="1" applyBorder="1" applyAlignment="1" applyProtection="1">
      <alignment horizontal="center" vertical="center" shrinkToFit="1"/>
      <protection hidden="1"/>
    </xf>
    <xf numFmtId="0" fontId="14" fillId="3" borderId="0" xfId="0" applyFont="1" applyFill="1" applyAlignment="1" applyProtection="1">
      <alignment horizontal="left" vertical="center" wrapText="1"/>
      <protection hidden="1"/>
    </xf>
    <xf numFmtId="0" fontId="5" fillId="3" borderId="4" xfId="0" applyFont="1" applyFill="1" applyBorder="1" applyAlignment="1" applyProtection="1">
      <alignment vertical="top" wrapText="1"/>
      <protection locked="0"/>
    </xf>
    <xf numFmtId="0" fontId="5" fillId="3" borderId="5" xfId="0" applyFont="1" applyFill="1" applyBorder="1" applyAlignment="1" applyProtection="1">
      <alignment vertical="top" wrapText="1"/>
      <protection locked="0"/>
    </xf>
    <xf numFmtId="0" fontId="5" fillId="3" borderId="3" xfId="0" applyFont="1" applyFill="1" applyBorder="1" applyAlignment="1" applyProtection="1">
      <alignment vertical="top" wrapText="1"/>
      <protection locked="0"/>
    </xf>
    <xf numFmtId="0" fontId="5" fillId="3" borderId="77" xfId="0" applyFont="1" applyFill="1" applyBorder="1" applyAlignment="1" applyProtection="1">
      <alignment vertical="top" wrapText="1"/>
      <protection locked="0"/>
    </xf>
    <xf numFmtId="0" fontId="5" fillId="3" borderId="0" xfId="0" applyFont="1" applyFill="1" applyBorder="1" applyAlignment="1" applyProtection="1">
      <alignment vertical="top" wrapText="1"/>
      <protection locked="0"/>
    </xf>
    <xf numFmtId="0" fontId="5" fillId="3" borderId="78" xfId="0" applyFont="1" applyFill="1" applyBorder="1" applyAlignment="1" applyProtection="1">
      <alignment vertical="top" wrapText="1"/>
      <protection locked="0"/>
    </xf>
    <xf numFmtId="0" fontId="5" fillId="3" borderId="30" xfId="0" applyFont="1" applyFill="1" applyBorder="1" applyAlignment="1" applyProtection="1">
      <alignment vertical="top" wrapText="1"/>
      <protection locked="0"/>
    </xf>
    <xf numFmtId="0" fontId="5" fillId="3" borderId="59" xfId="0" applyFont="1" applyFill="1" applyBorder="1" applyAlignment="1" applyProtection="1">
      <alignment vertical="top" wrapText="1"/>
      <protection locked="0"/>
    </xf>
    <xf numFmtId="0" fontId="5" fillId="3" borderId="48" xfId="0" applyFont="1" applyFill="1" applyBorder="1" applyAlignment="1" applyProtection="1">
      <alignment vertical="top" wrapText="1"/>
      <protection locked="0"/>
    </xf>
    <xf numFmtId="0" fontId="4" fillId="2" borderId="27" xfId="0" applyFont="1" applyFill="1" applyBorder="1" applyAlignment="1" applyProtection="1">
      <alignment horizontal="center" vertical="center" shrinkToFit="1"/>
      <protection/>
    </xf>
    <xf numFmtId="0" fontId="4" fillId="2" borderId="2" xfId="0" applyFont="1" applyFill="1" applyBorder="1" applyAlignment="1" applyProtection="1">
      <alignment horizontal="center" vertical="center" shrinkToFit="1"/>
      <protection/>
    </xf>
    <xf numFmtId="0" fontId="4" fillId="2" borderId="27" xfId="0" applyFont="1" applyFill="1" applyBorder="1" applyAlignment="1">
      <alignment horizontal="left" vertical="center"/>
    </xf>
    <xf numFmtId="0" fontId="4" fillId="2" borderId="2" xfId="0" applyFont="1" applyFill="1" applyBorder="1" applyAlignment="1">
      <alignment horizontal="left" vertical="center"/>
    </xf>
    <xf numFmtId="0" fontId="4" fillId="2" borderId="29" xfId="0" applyFont="1" applyFill="1" applyBorder="1" applyAlignment="1">
      <alignment horizontal="left" vertical="center"/>
    </xf>
    <xf numFmtId="0" fontId="5" fillId="2" borderId="2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10" fillId="3" borderId="4"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77" xfId="0" applyFont="1" applyFill="1" applyBorder="1" applyAlignment="1">
      <alignment horizontal="left" vertical="top" wrapText="1"/>
    </xf>
    <xf numFmtId="0" fontId="5" fillId="3" borderId="78" xfId="0" applyFont="1" applyFill="1" applyBorder="1" applyAlignment="1">
      <alignment horizontal="left" vertical="top" wrapText="1"/>
    </xf>
    <xf numFmtId="0" fontId="5" fillId="3" borderId="30" xfId="0" applyFont="1" applyFill="1" applyBorder="1" applyAlignment="1">
      <alignment horizontal="left" vertical="top" wrapText="1"/>
    </xf>
    <xf numFmtId="0" fontId="5" fillId="3" borderId="48" xfId="0" applyFont="1" applyFill="1" applyBorder="1" applyAlignment="1">
      <alignment horizontal="left" vertical="top" wrapText="1"/>
    </xf>
    <xf numFmtId="0" fontId="10" fillId="3" borderId="77" xfId="0" applyFont="1" applyFill="1" applyBorder="1" applyAlignment="1">
      <alignment horizontal="left" vertical="top" wrapText="1"/>
    </xf>
    <xf numFmtId="0" fontId="4" fillId="2" borderId="2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10" fillId="3" borderId="3" xfId="0" applyFont="1" applyFill="1" applyBorder="1" applyAlignment="1">
      <alignment horizontal="left" vertical="top" wrapText="1"/>
    </xf>
    <xf numFmtId="0" fontId="10" fillId="3" borderId="30" xfId="0" applyFont="1" applyFill="1" applyBorder="1" applyAlignment="1">
      <alignment horizontal="left" vertical="top" wrapText="1"/>
    </xf>
    <xf numFmtId="0" fontId="10" fillId="3" borderId="48" xfId="0" applyFont="1" applyFill="1" applyBorder="1" applyAlignment="1">
      <alignment horizontal="left" vertical="top" wrapText="1"/>
    </xf>
    <xf numFmtId="0" fontId="4" fillId="3" borderId="60" xfId="0" applyFont="1" applyFill="1" applyBorder="1" applyAlignment="1" applyProtection="1">
      <alignment horizontal="center" vertical="center"/>
      <protection/>
    </xf>
    <xf numFmtId="0" fontId="5" fillId="3" borderId="32" xfId="0" applyFont="1" applyFill="1" applyBorder="1" applyAlignment="1">
      <alignment horizontal="center" vertical="center"/>
    </xf>
    <xf numFmtId="0" fontId="5" fillId="3" borderId="61" xfId="0" applyFont="1" applyFill="1" applyBorder="1" applyAlignment="1">
      <alignment horizontal="center" vertical="center"/>
    </xf>
    <xf numFmtId="0" fontId="4" fillId="3" borderId="4" xfId="0" applyFont="1" applyFill="1" applyBorder="1" applyAlignment="1" applyProtection="1">
      <alignment horizontal="center" vertical="center" wrapText="1"/>
      <protection/>
    </xf>
    <xf numFmtId="0" fontId="4" fillId="3" borderId="5" xfId="0" applyFont="1" applyFill="1" applyBorder="1" applyAlignment="1" applyProtection="1">
      <alignment horizontal="center" vertical="center" wrapText="1"/>
      <protection/>
    </xf>
    <xf numFmtId="0" fontId="4" fillId="3" borderId="77" xfId="0" applyFont="1" applyFill="1" applyBorder="1" applyAlignment="1" applyProtection="1">
      <alignment horizontal="center" vertical="center" wrapText="1"/>
      <protection/>
    </xf>
    <xf numFmtId="0" fontId="4" fillId="3" borderId="0" xfId="0" applyFont="1" applyFill="1" applyBorder="1" applyAlignment="1" applyProtection="1">
      <alignment horizontal="center" vertical="center" wrapText="1"/>
      <protection/>
    </xf>
    <xf numFmtId="0" fontId="5" fillId="3" borderId="32" xfId="0" applyFont="1" applyFill="1" applyBorder="1" applyAlignment="1">
      <alignment horizontal="center"/>
    </xf>
    <xf numFmtId="0" fontId="5" fillId="3" borderId="61" xfId="0" applyFont="1" applyFill="1" applyBorder="1" applyAlignment="1">
      <alignment horizontal="center"/>
    </xf>
    <xf numFmtId="0" fontId="4" fillId="3" borderId="4" xfId="0" applyFont="1" applyFill="1" applyBorder="1" applyAlignment="1" applyProtection="1">
      <alignment horizontal="center" vertical="center"/>
      <protection/>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3" borderId="77" xfId="0" applyFont="1" applyFill="1" applyBorder="1" applyAlignment="1">
      <alignment horizontal="center"/>
    </xf>
    <xf numFmtId="0" fontId="5" fillId="3" borderId="0" xfId="0" applyFont="1" applyFill="1" applyBorder="1" applyAlignment="1">
      <alignment horizontal="center"/>
    </xf>
    <xf numFmtId="0" fontId="5" fillId="3" borderId="78" xfId="0" applyFont="1" applyFill="1" applyBorder="1" applyAlignment="1">
      <alignment horizontal="center"/>
    </xf>
    <xf numFmtId="0" fontId="5" fillId="2" borderId="3" xfId="0" applyFont="1" applyFill="1" applyBorder="1" applyAlignment="1">
      <alignment horizontal="center" vertical="center"/>
    </xf>
    <xf numFmtId="0" fontId="10"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4" fillId="3" borderId="3" xfId="0" applyFont="1" applyFill="1" applyBorder="1" applyAlignment="1" applyProtection="1">
      <alignment horizontal="center" vertical="center" wrapText="1"/>
      <protection/>
    </xf>
    <xf numFmtId="0" fontId="4" fillId="3" borderId="78" xfId="0" applyFont="1" applyFill="1" applyBorder="1" applyAlignment="1" applyProtection="1">
      <alignment horizontal="center" vertical="center" wrapText="1"/>
      <protection/>
    </xf>
    <xf numFmtId="0" fontId="4" fillId="2" borderId="2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9" xfId="0" applyFont="1" applyFill="1" applyBorder="1" applyAlignment="1">
      <alignment horizontal="center" vertical="center"/>
    </xf>
    <xf numFmtId="0" fontId="5" fillId="3" borderId="59" xfId="0" applyFont="1" applyFill="1" applyBorder="1" applyAlignment="1">
      <alignment horizontal="right" vertical="center"/>
    </xf>
    <xf numFmtId="0" fontId="35" fillId="3" borderId="59" xfId="0" applyFont="1" applyFill="1" applyBorder="1" applyAlignment="1" applyProtection="1">
      <alignment horizontal="left" vertical="center" shrinkToFit="1"/>
      <protection hidden="1"/>
    </xf>
    <xf numFmtId="0" fontId="5" fillId="3" borderId="30"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48" xfId="0" applyFont="1" applyFill="1" applyBorder="1" applyAlignment="1">
      <alignment horizontal="center" vertical="center"/>
    </xf>
    <xf numFmtId="0" fontId="10" fillId="3" borderId="78" xfId="0" applyFont="1" applyFill="1" applyBorder="1" applyAlignment="1">
      <alignment horizontal="left" vertical="top" wrapText="1"/>
    </xf>
    <xf numFmtId="0" fontId="14" fillId="2" borderId="27" xfId="0" applyFont="1" applyFill="1" applyBorder="1" applyAlignment="1">
      <alignment horizontal="left" vertical="center"/>
    </xf>
    <xf numFmtId="0" fontId="14" fillId="2" borderId="2" xfId="0" applyFont="1" applyFill="1" applyBorder="1" applyAlignment="1">
      <alignment horizontal="left" vertical="center"/>
    </xf>
    <xf numFmtId="0" fontId="14" fillId="2" borderId="29" xfId="0" applyFont="1" applyFill="1" applyBorder="1" applyAlignment="1">
      <alignment horizontal="left" vertical="center"/>
    </xf>
    <xf numFmtId="0" fontId="14" fillId="2" borderId="27" xfId="0" applyFont="1" applyFill="1" applyBorder="1" applyAlignment="1" applyProtection="1">
      <alignment horizontal="left" vertical="center" shrinkToFit="1"/>
      <protection/>
    </xf>
    <xf numFmtId="0" fontId="14" fillId="2" borderId="2" xfId="0" applyFont="1" applyFill="1" applyBorder="1" applyAlignment="1" applyProtection="1">
      <alignment horizontal="left" vertical="center" shrinkToFit="1"/>
      <protection/>
    </xf>
    <xf numFmtId="0" fontId="14" fillId="2" borderId="29" xfId="0" applyFont="1" applyFill="1" applyBorder="1" applyAlignment="1" applyProtection="1">
      <alignment horizontal="left" vertical="center" shrinkToFit="1"/>
      <protection/>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33" fillId="3" borderId="0" xfId="0" applyFont="1" applyFill="1" applyAlignment="1">
      <alignment horizontal="left" vertical="center" shrinkToFit="1"/>
    </xf>
    <xf numFmtId="0" fontId="18" fillId="3" borderId="0" xfId="0" applyFont="1" applyFill="1" applyAlignment="1">
      <alignment horizontal="right" vertical="center" shrinkToFit="1"/>
    </xf>
    <xf numFmtId="0" fontId="24" fillId="2" borderId="27" xfId="21" applyFont="1" applyFill="1" applyBorder="1" applyAlignment="1">
      <alignment horizontal="center" vertical="center"/>
      <protection/>
    </xf>
    <xf numFmtId="0" fontId="24" fillId="2" borderId="2" xfId="21" applyFont="1" applyFill="1" applyBorder="1" applyAlignment="1">
      <alignment horizontal="center" vertical="center"/>
      <protection/>
    </xf>
    <xf numFmtId="0" fontId="24" fillId="2" borderId="29" xfId="21" applyFont="1" applyFill="1" applyBorder="1" applyAlignment="1">
      <alignment horizontal="center" vertical="center"/>
      <protection/>
    </xf>
    <xf numFmtId="0" fontId="21" fillId="0" borderId="69" xfId="21" applyFont="1" applyBorder="1" applyAlignment="1">
      <alignment horizontal="center" vertical="center" shrinkToFit="1"/>
      <protection/>
    </xf>
    <xf numFmtId="0" fontId="21" fillId="0" borderId="72" xfId="21" applyFont="1" applyBorder="1" applyAlignment="1">
      <alignment horizontal="center" vertical="center" shrinkToFit="1"/>
      <protection/>
    </xf>
    <xf numFmtId="0" fontId="21" fillId="0" borderId="10" xfId="21" applyFont="1" applyBorder="1" applyAlignment="1">
      <alignment horizontal="center" vertical="center" shrinkToFit="1"/>
      <protection/>
    </xf>
    <xf numFmtId="0" fontId="15" fillId="2" borderId="79" xfId="21" applyNumberFormat="1" applyFont="1" applyFill="1" applyBorder="1" applyAlignment="1">
      <alignment horizontal="left" vertical="center" shrinkToFit="1"/>
      <protection/>
    </xf>
    <xf numFmtId="0" fontId="15" fillId="2" borderId="9" xfId="21" applyNumberFormat="1" applyFont="1" applyFill="1" applyBorder="1" applyAlignment="1">
      <alignment horizontal="left" vertical="center" shrinkToFit="1"/>
      <protection/>
    </xf>
    <xf numFmtId="0" fontId="15" fillId="2" borderId="70" xfId="21" applyNumberFormat="1" applyFont="1" applyFill="1" applyBorder="1" applyAlignment="1">
      <alignment horizontal="left" vertical="center" shrinkToFit="1"/>
      <protection/>
    </xf>
    <xf numFmtId="0" fontId="21" fillId="2" borderId="80" xfId="21" applyFont="1" applyFill="1" applyBorder="1" applyAlignment="1">
      <alignment horizontal="center" vertical="center" shrinkToFit="1"/>
      <protection/>
    </xf>
    <xf numFmtId="0" fontId="21" fillId="2" borderId="57" xfId="21" applyFont="1" applyFill="1" applyBorder="1" applyAlignment="1">
      <alignment horizontal="center" vertical="center" shrinkToFit="1"/>
      <protection/>
    </xf>
    <xf numFmtId="0" fontId="21" fillId="2" borderId="81" xfId="21" applyFont="1" applyFill="1" applyBorder="1" applyAlignment="1">
      <alignment horizontal="center" vertical="center" shrinkToFit="1"/>
      <protection/>
    </xf>
    <xf numFmtId="0" fontId="26" fillId="3" borderId="0" xfId="21" applyFont="1" applyFill="1" applyBorder="1" applyAlignment="1" applyProtection="1">
      <alignment horizontal="left" vertical="center" shrinkToFit="1"/>
      <protection hidden="1"/>
    </xf>
    <xf numFmtId="0" fontId="11" fillId="2" borderId="13" xfId="21" applyFont="1" applyFill="1" applyBorder="1" applyAlignment="1">
      <alignment horizontal="center" vertical="center" shrinkToFit="1"/>
      <protection/>
    </xf>
    <xf numFmtId="0" fontId="21" fillId="2" borderId="64" xfId="21" applyFont="1" applyFill="1" applyBorder="1" applyAlignment="1">
      <alignment horizontal="center" vertical="center" shrinkToFit="1"/>
      <protection/>
    </xf>
    <xf numFmtId="0" fontId="21" fillId="2" borderId="65" xfId="21" applyFont="1" applyFill="1" applyBorder="1" applyAlignment="1">
      <alignment horizontal="center" vertical="center" shrinkToFit="1"/>
      <protection/>
    </xf>
    <xf numFmtId="0" fontId="28" fillId="2" borderId="82" xfId="21" applyFont="1" applyFill="1" applyBorder="1" applyAlignment="1">
      <alignment horizontal="center" vertical="center"/>
      <protection/>
    </xf>
    <xf numFmtId="0" fontId="28" fillId="2" borderId="83" xfId="21" applyFont="1" applyFill="1" applyBorder="1" applyAlignment="1">
      <alignment horizontal="center" vertical="center"/>
      <protection/>
    </xf>
    <xf numFmtId="0" fontId="28" fillId="2" borderId="84" xfId="21" applyFont="1" applyFill="1" applyBorder="1" applyAlignment="1">
      <alignment horizontal="center" vertical="center"/>
      <protection/>
    </xf>
    <xf numFmtId="0" fontId="28" fillId="2" borderId="85" xfId="21" applyFont="1" applyFill="1" applyBorder="1" applyAlignment="1">
      <alignment horizontal="center" vertical="center"/>
      <protection/>
    </xf>
    <xf numFmtId="0" fontId="28" fillId="2" borderId="86" xfId="21" applyFont="1" applyFill="1" applyBorder="1" applyAlignment="1">
      <alignment horizontal="center" vertical="center"/>
      <protection/>
    </xf>
    <xf numFmtId="0" fontId="28" fillId="2" borderId="87" xfId="21" applyFont="1" applyFill="1" applyBorder="1" applyAlignment="1">
      <alignment horizontal="center" vertical="center"/>
      <protection/>
    </xf>
    <xf numFmtId="0" fontId="12" fillId="3" borderId="0" xfId="23" applyFont="1" applyFill="1" applyAlignment="1">
      <alignment horizontal="center" vertical="center"/>
      <protection/>
    </xf>
    <xf numFmtId="0" fontId="4" fillId="2" borderId="27" xfId="23" applyFont="1" applyFill="1" applyBorder="1" applyAlignment="1">
      <alignment horizontal="center" vertical="center"/>
      <protection/>
    </xf>
    <xf numFmtId="0" fontId="4" fillId="2" borderId="2" xfId="23" applyFont="1" applyFill="1" applyBorder="1" applyAlignment="1">
      <alignment horizontal="center" vertical="center"/>
      <protection/>
    </xf>
    <xf numFmtId="0" fontId="5" fillId="3" borderId="27" xfId="23" applyFont="1" applyFill="1" applyBorder="1" applyAlignment="1">
      <alignment horizontal="left" vertical="center" shrinkToFit="1"/>
      <protection/>
    </xf>
    <xf numFmtId="0" fontId="5" fillId="3" borderId="2" xfId="23" applyFont="1" applyFill="1" applyBorder="1" applyAlignment="1">
      <alignment horizontal="left" vertical="center" shrinkToFit="1"/>
      <protection/>
    </xf>
    <xf numFmtId="0" fontId="5" fillId="3" borderId="29" xfId="23" applyFont="1" applyFill="1" applyBorder="1" applyAlignment="1">
      <alignment horizontal="left" vertical="center" shrinkToFit="1"/>
      <protection/>
    </xf>
    <xf numFmtId="0" fontId="20" fillId="9"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xf>
    <xf numFmtId="0" fontId="20" fillId="2" borderId="6" xfId="0" applyFont="1" applyFill="1" applyBorder="1" applyAlignment="1" applyProtection="1">
      <alignment horizontal="center" vertical="center"/>
      <protection locked="0"/>
    </xf>
    <xf numFmtId="0" fontId="0" fillId="7" borderId="6" xfId="0" applyFill="1" applyBorder="1" applyAlignment="1">
      <alignment horizontal="left" vertical="center" shrinkToFit="1"/>
    </xf>
  </cellXfs>
  <cellStyles count="12">
    <cellStyle name="Normal" xfId="0"/>
    <cellStyle name="Percent" xfId="15"/>
    <cellStyle name="Hyperlink" xfId="16"/>
    <cellStyle name="Comma [0]" xfId="17"/>
    <cellStyle name="Comma" xfId="18"/>
    <cellStyle name="Currency [0]" xfId="19"/>
    <cellStyle name="Currency" xfId="20"/>
    <cellStyle name="標準_居宅介護支援20080321" xfId="21"/>
    <cellStyle name="標準_居宅介護支援20080321_1" xfId="22"/>
    <cellStyle name="標準_居宅介護支援20080327" xfId="23"/>
    <cellStyle name="標準_訪問介護（委員会用）" xfId="24"/>
    <cellStyle name="Followed Hyperlink" xfId="25"/>
  </cellStyles>
  <dxfs count="7">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color rgb="FF000080"/>
      </font>
      <fill>
        <patternFill>
          <bgColor rgb="FF99CCFF"/>
        </patternFill>
      </fill>
      <border/>
    </dxf>
    <dxf>
      <font>
        <color rgb="FFFF0000"/>
      </font>
      <fill>
        <patternFill>
          <bgColor rgb="FFFFCC99"/>
        </patternFill>
      </fill>
      <border/>
    </dxf>
    <dxf>
      <font>
        <color auto="1"/>
      </font>
      <fill>
        <patternFill>
          <bgColor rgb="FFFFFF99"/>
        </patternFill>
      </fill>
      <border/>
    </dxf>
    <dxf>
      <font>
        <b/>
        <i val="0"/>
      </font>
      <fill>
        <patternFill>
          <bgColor rgb="FFCCFFFF"/>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7"/>
          <c:y val="0.14225"/>
          <c:w val="0.3355"/>
          <c:h val="0.772"/>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'隠しシート（記入不要）'!$B$19:$B$23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'隠しシート（記入不要）'!$C$19:$C$23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'隠しシート（記入不要）'!$D$19:$D$23</c:f>
              <c:numCache>
                <c:ptCount val="5"/>
                <c:pt idx="0">
                  <c:v>0</c:v>
                </c:pt>
                <c:pt idx="1">
                  <c:v>0</c:v>
                </c:pt>
                <c:pt idx="2">
                  <c:v>0</c:v>
                </c:pt>
                <c:pt idx="3">
                  <c:v>0</c:v>
                </c:pt>
                <c:pt idx="4">
                  <c:v>0</c:v>
                </c:pt>
              </c:numCache>
            </c:numRef>
          </c:val>
        </c:ser>
        <c:axId val="8966628"/>
        <c:axId val="13590789"/>
      </c:radarChart>
      <c:catAx>
        <c:axId val="8966628"/>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13590789"/>
        <c:crosses val="autoZero"/>
        <c:auto val="1"/>
        <c:lblOffset val="100"/>
        <c:noMultiLvlLbl val="0"/>
      </c:catAx>
      <c:valAx>
        <c:axId val="13590789"/>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8966628"/>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76200</xdr:rowOff>
    </xdr:from>
    <xdr:to>
      <xdr:col>6</xdr:col>
      <xdr:colOff>371475</xdr:colOff>
      <xdr:row>474</xdr:row>
      <xdr:rowOff>0</xdr:rowOff>
    </xdr:to>
    <xdr:sp>
      <xdr:nvSpPr>
        <xdr:cNvPr id="1" name="Rectangle 263"/>
        <xdr:cNvSpPr>
          <a:spLocks/>
        </xdr:cNvSpPr>
      </xdr:nvSpPr>
      <xdr:spPr>
        <a:xfrm>
          <a:off x="5019675" y="2819400"/>
          <a:ext cx="1123950" cy="226190175"/>
        </a:xfrm>
        <a:prstGeom prst="rect">
          <a:avLst/>
        </a:prstGeom>
        <a:solidFill>
          <a:srgbClr val="00CC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57150</xdr:colOff>
      <xdr:row>6</xdr:row>
      <xdr:rowOff>209550</xdr:rowOff>
    </xdr:from>
    <xdr:to>
      <xdr:col>20</xdr:col>
      <xdr:colOff>323850</xdr:colOff>
      <xdr:row>6</xdr:row>
      <xdr:rowOff>485775</xdr:rowOff>
    </xdr:to>
    <xdr:pic macro="[0]!①">
      <xdr:nvPicPr>
        <xdr:cNvPr id="2" name="Picture 264"/>
        <xdr:cNvPicPr preferRelativeResize="1">
          <a:picLocks noChangeAspect="1"/>
        </xdr:cNvPicPr>
      </xdr:nvPicPr>
      <xdr:blipFill>
        <a:blip r:embed="rId1"/>
        <a:stretch>
          <a:fillRect/>
        </a:stretch>
      </xdr:blipFill>
      <xdr:spPr>
        <a:xfrm>
          <a:off x="10372725" y="2952750"/>
          <a:ext cx="266700" cy="276225"/>
        </a:xfrm>
        <a:prstGeom prst="rect">
          <a:avLst/>
        </a:prstGeom>
        <a:noFill/>
        <a:ln w="9525" cmpd="sng">
          <a:noFill/>
        </a:ln>
      </xdr:spPr>
    </xdr:pic>
    <xdr:clientData fPrintsWithSheet="0"/>
  </xdr:twoCellAnchor>
  <xdr:twoCellAnchor editAs="oneCell">
    <xdr:from>
      <xdr:col>20</xdr:col>
      <xdr:colOff>57150</xdr:colOff>
      <xdr:row>10</xdr:row>
      <xdr:rowOff>209550</xdr:rowOff>
    </xdr:from>
    <xdr:to>
      <xdr:col>20</xdr:col>
      <xdr:colOff>323850</xdr:colOff>
      <xdr:row>10</xdr:row>
      <xdr:rowOff>485775</xdr:rowOff>
    </xdr:to>
    <xdr:pic macro="[0]!②">
      <xdr:nvPicPr>
        <xdr:cNvPr id="3" name="Picture 265"/>
        <xdr:cNvPicPr preferRelativeResize="1">
          <a:picLocks noChangeAspect="1"/>
        </xdr:cNvPicPr>
      </xdr:nvPicPr>
      <xdr:blipFill>
        <a:blip r:embed="rId1"/>
        <a:stretch>
          <a:fillRect/>
        </a:stretch>
      </xdr:blipFill>
      <xdr:spPr>
        <a:xfrm>
          <a:off x="10372725" y="5095875"/>
          <a:ext cx="266700" cy="276225"/>
        </a:xfrm>
        <a:prstGeom prst="rect">
          <a:avLst/>
        </a:prstGeom>
        <a:noFill/>
        <a:ln w="9525" cmpd="sng">
          <a:noFill/>
        </a:ln>
      </xdr:spPr>
    </xdr:pic>
    <xdr:clientData fPrintsWithSheet="0"/>
  </xdr:twoCellAnchor>
  <xdr:twoCellAnchor editAs="oneCell">
    <xdr:from>
      <xdr:col>20</xdr:col>
      <xdr:colOff>57150</xdr:colOff>
      <xdr:row>17</xdr:row>
      <xdr:rowOff>209550</xdr:rowOff>
    </xdr:from>
    <xdr:to>
      <xdr:col>20</xdr:col>
      <xdr:colOff>323850</xdr:colOff>
      <xdr:row>17</xdr:row>
      <xdr:rowOff>485775</xdr:rowOff>
    </xdr:to>
    <xdr:pic macro="[0]!③">
      <xdr:nvPicPr>
        <xdr:cNvPr id="4" name="Picture 266"/>
        <xdr:cNvPicPr preferRelativeResize="1">
          <a:picLocks noChangeAspect="1"/>
        </xdr:cNvPicPr>
      </xdr:nvPicPr>
      <xdr:blipFill>
        <a:blip r:embed="rId1"/>
        <a:stretch>
          <a:fillRect/>
        </a:stretch>
      </xdr:blipFill>
      <xdr:spPr>
        <a:xfrm>
          <a:off x="10372725" y="7781925"/>
          <a:ext cx="266700" cy="276225"/>
        </a:xfrm>
        <a:prstGeom prst="rect">
          <a:avLst/>
        </a:prstGeom>
        <a:noFill/>
        <a:ln w="9525" cmpd="sng">
          <a:noFill/>
        </a:ln>
      </xdr:spPr>
    </xdr:pic>
    <xdr:clientData fPrintsWithSheet="0"/>
  </xdr:twoCellAnchor>
  <xdr:twoCellAnchor editAs="oneCell">
    <xdr:from>
      <xdr:col>20</xdr:col>
      <xdr:colOff>57150</xdr:colOff>
      <xdr:row>25</xdr:row>
      <xdr:rowOff>209550</xdr:rowOff>
    </xdr:from>
    <xdr:to>
      <xdr:col>20</xdr:col>
      <xdr:colOff>323850</xdr:colOff>
      <xdr:row>25</xdr:row>
      <xdr:rowOff>485775</xdr:rowOff>
    </xdr:to>
    <xdr:pic macro="[0]!④">
      <xdr:nvPicPr>
        <xdr:cNvPr id="5" name="Picture 267"/>
        <xdr:cNvPicPr preferRelativeResize="1">
          <a:picLocks noChangeAspect="1"/>
        </xdr:cNvPicPr>
      </xdr:nvPicPr>
      <xdr:blipFill>
        <a:blip r:embed="rId1"/>
        <a:stretch>
          <a:fillRect/>
        </a:stretch>
      </xdr:blipFill>
      <xdr:spPr>
        <a:xfrm>
          <a:off x="10372725" y="11325225"/>
          <a:ext cx="266700" cy="276225"/>
        </a:xfrm>
        <a:prstGeom prst="rect">
          <a:avLst/>
        </a:prstGeom>
        <a:noFill/>
        <a:ln w="9525" cmpd="sng">
          <a:noFill/>
        </a:ln>
      </xdr:spPr>
    </xdr:pic>
    <xdr:clientData fPrintsWithSheet="0"/>
  </xdr:twoCellAnchor>
  <xdr:twoCellAnchor editAs="oneCell">
    <xdr:from>
      <xdr:col>20</xdr:col>
      <xdr:colOff>57150</xdr:colOff>
      <xdr:row>29</xdr:row>
      <xdr:rowOff>209550</xdr:rowOff>
    </xdr:from>
    <xdr:to>
      <xdr:col>20</xdr:col>
      <xdr:colOff>323850</xdr:colOff>
      <xdr:row>29</xdr:row>
      <xdr:rowOff>485775</xdr:rowOff>
    </xdr:to>
    <xdr:pic macro="[0]!⑤">
      <xdr:nvPicPr>
        <xdr:cNvPr id="6" name="Picture 268"/>
        <xdr:cNvPicPr preferRelativeResize="1">
          <a:picLocks noChangeAspect="1"/>
        </xdr:cNvPicPr>
      </xdr:nvPicPr>
      <xdr:blipFill>
        <a:blip r:embed="rId1"/>
        <a:stretch>
          <a:fillRect/>
        </a:stretch>
      </xdr:blipFill>
      <xdr:spPr>
        <a:xfrm>
          <a:off x="10372725" y="13296900"/>
          <a:ext cx="266700" cy="276225"/>
        </a:xfrm>
        <a:prstGeom prst="rect">
          <a:avLst/>
        </a:prstGeom>
        <a:noFill/>
        <a:ln w="9525" cmpd="sng">
          <a:noFill/>
        </a:ln>
      </xdr:spPr>
    </xdr:pic>
    <xdr:clientData fPrintsWithSheet="0"/>
  </xdr:twoCellAnchor>
  <xdr:twoCellAnchor editAs="oneCell">
    <xdr:from>
      <xdr:col>20</xdr:col>
      <xdr:colOff>57150</xdr:colOff>
      <xdr:row>33</xdr:row>
      <xdr:rowOff>209550</xdr:rowOff>
    </xdr:from>
    <xdr:to>
      <xdr:col>20</xdr:col>
      <xdr:colOff>323850</xdr:colOff>
      <xdr:row>33</xdr:row>
      <xdr:rowOff>485775</xdr:rowOff>
    </xdr:to>
    <xdr:pic macro="[0]!⑥">
      <xdr:nvPicPr>
        <xdr:cNvPr id="7" name="Picture 269"/>
        <xdr:cNvPicPr preferRelativeResize="1">
          <a:picLocks noChangeAspect="1"/>
        </xdr:cNvPicPr>
      </xdr:nvPicPr>
      <xdr:blipFill>
        <a:blip r:embed="rId1"/>
        <a:stretch>
          <a:fillRect/>
        </a:stretch>
      </xdr:blipFill>
      <xdr:spPr>
        <a:xfrm>
          <a:off x="10372725" y="15268575"/>
          <a:ext cx="266700" cy="276225"/>
        </a:xfrm>
        <a:prstGeom prst="rect">
          <a:avLst/>
        </a:prstGeom>
        <a:noFill/>
        <a:ln w="9525" cmpd="sng">
          <a:noFill/>
        </a:ln>
      </xdr:spPr>
    </xdr:pic>
    <xdr:clientData fPrintsWithSheet="0"/>
  </xdr:twoCellAnchor>
  <xdr:twoCellAnchor editAs="oneCell">
    <xdr:from>
      <xdr:col>20</xdr:col>
      <xdr:colOff>57150</xdr:colOff>
      <xdr:row>38</xdr:row>
      <xdr:rowOff>209550</xdr:rowOff>
    </xdr:from>
    <xdr:to>
      <xdr:col>20</xdr:col>
      <xdr:colOff>323850</xdr:colOff>
      <xdr:row>38</xdr:row>
      <xdr:rowOff>485775</xdr:rowOff>
    </xdr:to>
    <xdr:pic macro="[0]!⑦">
      <xdr:nvPicPr>
        <xdr:cNvPr id="8" name="Picture 270"/>
        <xdr:cNvPicPr preferRelativeResize="1">
          <a:picLocks noChangeAspect="1"/>
        </xdr:cNvPicPr>
      </xdr:nvPicPr>
      <xdr:blipFill>
        <a:blip r:embed="rId1"/>
        <a:stretch>
          <a:fillRect/>
        </a:stretch>
      </xdr:blipFill>
      <xdr:spPr>
        <a:xfrm>
          <a:off x="10372725" y="17868900"/>
          <a:ext cx="266700" cy="276225"/>
        </a:xfrm>
        <a:prstGeom prst="rect">
          <a:avLst/>
        </a:prstGeom>
        <a:noFill/>
        <a:ln w="9525" cmpd="sng">
          <a:noFill/>
        </a:ln>
      </xdr:spPr>
    </xdr:pic>
    <xdr:clientData fPrintsWithSheet="0"/>
  </xdr:twoCellAnchor>
  <xdr:twoCellAnchor editAs="oneCell">
    <xdr:from>
      <xdr:col>20</xdr:col>
      <xdr:colOff>57150</xdr:colOff>
      <xdr:row>42</xdr:row>
      <xdr:rowOff>209550</xdr:rowOff>
    </xdr:from>
    <xdr:to>
      <xdr:col>20</xdr:col>
      <xdr:colOff>323850</xdr:colOff>
      <xdr:row>42</xdr:row>
      <xdr:rowOff>485775</xdr:rowOff>
    </xdr:to>
    <xdr:pic macro="[0]!⑧">
      <xdr:nvPicPr>
        <xdr:cNvPr id="9" name="Picture 271"/>
        <xdr:cNvPicPr preferRelativeResize="1">
          <a:picLocks noChangeAspect="1"/>
        </xdr:cNvPicPr>
      </xdr:nvPicPr>
      <xdr:blipFill>
        <a:blip r:embed="rId1"/>
        <a:stretch>
          <a:fillRect/>
        </a:stretch>
      </xdr:blipFill>
      <xdr:spPr>
        <a:xfrm>
          <a:off x="10372725" y="20088225"/>
          <a:ext cx="266700" cy="276225"/>
        </a:xfrm>
        <a:prstGeom prst="rect">
          <a:avLst/>
        </a:prstGeom>
        <a:noFill/>
        <a:ln w="9525" cmpd="sng">
          <a:noFill/>
        </a:ln>
      </xdr:spPr>
    </xdr:pic>
    <xdr:clientData fPrintsWithSheet="0"/>
  </xdr:twoCellAnchor>
  <xdr:twoCellAnchor editAs="oneCell">
    <xdr:from>
      <xdr:col>20</xdr:col>
      <xdr:colOff>57150</xdr:colOff>
      <xdr:row>52</xdr:row>
      <xdr:rowOff>209550</xdr:rowOff>
    </xdr:from>
    <xdr:to>
      <xdr:col>20</xdr:col>
      <xdr:colOff>323850</xdr:colOff>
      <xdr:row>52</xdr:row>
      <xdr:rowOff>485775</xdr:rowOff>
    </xdr:to>
    <xdr:pic macro="[0]!⑨">
      <xdr:nvPicPr>
        <xdr:cNvPr id="10" name="Picture 272"/>
        <xdr:cNvPicPr preferRelativeResize="1">
          <a:picLocks noChangeAspect="1"/>
        </xdr:cNvPicPr>
      </xdr:nvPicPr>
      <xdr:blipFill>
        <a:blip r:embed="rId1"/>
        <a:stretch>
          <a:fillRect/>
        </a:stretch>
      </xdr:blipFill>
      <xdr:spPr>
        <a:xfrm>
          <a:off x="10372725" y="24345900"/>
          <a:ext cx="266700" cy="276225"/>
        </a:xfrm>
        <a:prstGeom prst="rect">
          <a:avLst/>
        </a:prstGeom>
        <a:noFill/>
        <a:ln w="9525" cmpd="sng">
          <a:noFill/>
        </a:ln>
      </xdr:spPr>
    </xdr:pic>
    <xdr:clientData fPrintsWithSheet="0"/>
  </xdr:twoCellAnchor>
  <xdr:twoCellAnchor editAs="oneCell">
    <xdr:from>
      <xdr:col>20</xdr:col>
      <xdr:colOff>57150</xdr:colOff>
      <xdr:row>58</xdr:row>
      <xdr:rowOff>209550</xdr:rowOff>
    </xdr:from>
    <xdr:to>
      <xdr:col>20</xdr:col>
      <xdr:colOff>323850</xdr:colOff>
      <xdr:row>58</xdr:row>
      <xdr:rowOff>485775</xdr:rowOff>
    </xdr:to>
    <xdr:pic macro="[0]!⑩">
      <xdr:nvPicPr>
        <xdr:cNvPr id="11" name="Picture 273"/>
        <xdr:cNvPicPr preferRelativeResize="1">
          <a:picLocks noChangeAspect="1"/>
        </xdr:cNvPicPr>
      </xdr:nvPicPr>
      <xdr:blipFill>
        <a:blip r:embed="rId1"/>
        <a:stretch>
          <a:fillRect/>
        </a:stretch>
      </xdr:blipFill>
      <xdr:spPr>
        <a:xfrm>
          <a:off x="10372725" y="26460450"/>
          <a:ext cx="266700" cy="276225"/>
        </a:xfrm>
        <a:prstGeom prst="rect">
          <a:avLst/>
        </a:prstGeom>
        <a:noFill/>
        <a:ln w="9525" cmpd="sng">
          <a:noFill/>
        </a:ln>
      </xdr:spPr>
    </xdr:pic>
    <xdr:clientData fPrintsWithSheet="0"/>
  </xdr:twoCellAnchor>
  <xdr:twoCellAnchor editAs="oneCell">
    <xdr:from>
      <xdr:col>20</xdr:col>
      <xdr:colOff>57150</xdr:colOff>
      <xdr:row>63</xdr:row>
      <xdr:rowOff>209550</xdr:rowOff>
    </xdr:from>
    <xdr:to>
      <xdr:col>20</xdr:col>
      <xdr:colOff>323850</xdr:colOff>
      <xdr:row>63</xdr:row>
      <xdr:rowOff>485775</xdr:rowOff>
    </xdr:to>
    <xdr:pic macro="[0]!⑪">
      <xdr:nvPicPr>
        <xdr:cNvPr id="12" name="Picture 274"/>
        <xdr:cNvPicPr preferRelativeResize="1">
          <a:picLocks noChangeAspect="1"/>
        </xdr:cNvPicPr>
      </xdr:nvPicPr>
      <xdr:blipFill>
        <a:blip r:embed="rId1"/>
        <a:stretch>
          <a:fillRect/>
        </a:stretch>
      </xdr:blipFill>
      <xdr:spPr>
        <a:xfrm>
          <a:off x="10372725" y="29060775"/>
          <a:ext cx="266700" cy="276225"/>
        </a:xfrm>
        <a:prstGeom prst="rect">
          <a:avLst/>
        </a:prstGeom>
        <a:noFill/>
        <a:ln w="9525" cmpd="sng">
          <a:noFill/>
        </a:ln>
      </xdr:spPr>
    </xdr:pic>
    <xdr:clientData fPrintsWithSheet="0"/>
  </xdr:twoCellAnchor>
  <xdr:twoCellAnchor editAs="oneCell">
    <xdr:from>
      <xdr:col>20</xdr:col>
      <xdr:colOff>57150</xdr:colOff>
      <xdr:row>72</xdr:row>
      <xdr:rowOff>209550</xdr:rowOff>
    </xdr:from>
    <xdr:to>
      <xdr:col>20</xdr:col>
      <xdr:colOff>323850</xdr:colOff>
      <xdr:row>72</xdr:row>
      <xdr:rowOff>485775</xdr:rowOff>
    </xdr:to>
    <xdr:pic macro="[0]!⑫">
      <xdr:nvPicPr>
        <xdr:cNvPr id="13" name="Picture 275"/>
        <xdr:cNvPicPr preferRelativeResize="1">
          <a:picLocks noChangeAspect="1"/>
        </xdr:cNvPicPr>
      </xdr:nvPicPr>
      <xdr:blipFill>
        <a:blip r:embed="rId1"/>
        <a:stretch>
          <a:fillRect/>
        </a:stretch>
      </xdr:blipFill>
      <xdr:spPr>
        <a:xfrm>
          <a:off x="10372725" y="32766000"/>
          <a:ext cx="266700" cy="276225"/>
        </a:xfrm>
        <a:prstGeom prst="rect">
          <a:avLst/>
        </a:prstGeom>
        <a:noFill/>
        <a:ln w="9525" cmpd="sng">
          <a:noFill/>
        </a:ln>
      </xdr:spPr>
    </xdr:pic>
    <xdr:clientData fPrintsWithSheet="0"/>
  </xdr:twoCellAnchor>
  <xdr:twoCellAnchor editAs="oneCell">
    <xdr:from>
      <xdr:col>20</xdr:col>
      <xdr:colOff>66675</xdr:colOff>
      <xdr:row>82</xdr:row>
      <xdr:rowOff>295275</xdr:rowOff>
    </xdr:from>
    <xdr:to>
      <xdr:col>20</xdr:col>
      <xdr:colOff>342900</xdr:colOff>
      <xdr:row>82</xdr:row>
      <xdr:rowOff>581025</xdr:rowOff>
    </xdr:to>
    <xdr:pic macro="[0]!⑬">
      <xdr:nvPicPr>
        <xdr:cNvPr id="14" name="Picture 276"/>
        <xdr:cNvPicPr preferRelativeResize="1">
          <a:picLocks noChangeAspect="1"/>
        </xdr:cNvPicPr>
      </xdr:nvPicPr>
      <xdr:blipFill>
        <a:blip r:embed="rId1"/>
        <a:stretch>
          <a:fillRect/>
        </a:stretch>
      </xdr:blipFill>
      <xdr:spPr>
        <a:xfrm>
          <a:off x="10382250" y="37671375"/>
          <a:ext cx="276225" cy="285750"/>
        </a:xfrm>
        <a:prstGeom prst="rect">
          <a:avLst/>
        </a:prstGeom>
        <a:noFill/>
        <a:ln w="9525" cmpd="sng">
          <a:noFill/>
        </a:ln>
      </xdr:spPr>
    </xdr:pic>
    <xdr:clientData fPrintsWithSheet="0"/>
  </xdr:twoCellAnchor>
  <xdr:twoCellAnchor editAs="oneCell">
    <xdr:from>
      <xdr:col>20</xdr:col>
      <xdr:colOff>57150</xdr:colOff>
      <xdr:row>91</xdr:row>
      <xdr:rowOff>209550</xdr:rowOff>
    </xdr:from>
    <xdr:to>
      <xdr:col>20</xdr:col>
      <xdr:colOff>323850</xdr:colOff>
      <xdr:row>91</xdr:row>
      <xdr:rowOff>485775</xdr:rowOff>
    </xdr:to>
    <xdr:pic macro="[0]!⑭">
      <xdr:nvPicPr>
        <xdr:cNvPr id="15" name="Picture 277"/>
        <xdr:cNvPicPr preferRelativeResize="1">
          <a:picLocks noChangeAspect="1"/>
        </xdr:cNvPicPr>
      </xdr:nvPicPr>
      <xdr:blipFill>
        <a:blip r:embed="rId1"/>
        <a:stretch>
          <a:fillRect/>
        </a:stretch>
      </xdr:blipFill>
      <xdr:spPr>
        <a:xfrm>
          <a:off x="10372725" y="41795700"/>
          <a:ext cx="266700" cy="276225"/>
        </a:xfrm>
        <a:prstGeom prst="rect">
          <a:avLst/>
        </a:prstGeom>
        <a:noFill/>
        <a:ln w="9525" cmpd="sng">
          <a:noFill/>
        </a:ln>
      </xdr:spPr>
    </xdr:pic>
    <xdr:clientData fPrintsWithSheet="0"/>
  </xdr:twoCellAnchor>
  <xdr:twoCellAnchor editAs="oneCell">
    <xdr:from>
      <xdr:col>20</xdr:col>
      <xdr:colOff>57150</xdr:colOff>
      <xdr:row>101</xdr:row>
      <xdr:rowOff>209550</xdr:rowOff>
    </xdr:from>
    <xdr:to>
      <xdr:col>20</xdr:col>
      <xdr:colOff>323850</xdr:colOff>
      <xdr:row>101</xdr:row>
      <xdr:rowOff>485775</xdr:rowOff>
    </xdr:to>
    <xdr:pic macro="[0]!⑮">
      <xdr:nvPicPr>
        <xdr:cNvPr id="16" name="Picture 278"/>
        <xdr:cNvPicPr preferRelativeResize="1">
          <a:picLocks noChangeAspect="1"/>
        </xdr:cNvPicPr>
      </xdr:nvPicPr>
      <xdr:blipFill>
        <a:blip r:embed="rId1"/>
        <a:stretch>
          <a:fillRect/>
        </a:stretch>
      </xdr:blipFill>
      <xdr:spPr>
        <a:xfrm>
          <a:off x="10372725" y="46367700"/>
          <a:ext cx="266700" cy="276225"/>
        </a:xfrm>
        <a:prstGeom prst="rect">
          <a:avLst/>
        </a:prstGeom>
        <a:noFill/>
        <a:ln w="9525" cmpd="sng">
          <a:noFill/>
        </a:ln>
      </xdr:spPr>
    </xdr:pic>
    <xdr:clientData fPrintsWithSheet="0"/>
  </xdr:twoCellAnchor>
  <xdr:twoCellAnchor editAs="oneCell">
    <xdr:from>
      <xdr:col>20</xdr:col>
      <xdr:colOff>57150</xdr:colOff>
      <xdr:row>106</xdr:row>
      <xdr:rowOff>209550</xdr:rowOff>
    </xdr:from>
    <xdr:to>
      <xdr:col>20</xdr:col>
      <xdr:colOff>323850</xdr:colOff>
      <xdr:row>106</xdr:row>
      <xdr:rowOff>485775</xdr:rowOff>
    </xdr:to>
    <xdr:pic macro="[0]!⑯">
      <xdr:nvPicPr>
        <xdr:cNvPr id="17" name="Picture 279"/>
        <xdr:cNvPicPr preferRelativeResize="1">
          <a:picLocks noChangeAspect="1"/>
        </xdr:cNvPicPr>
      </xdr:nvPicPr>
      <xdr:blipFill>
        <a:blip r:embed="rId1"/>
        <a:stretch>
          <a:fillRect/>
        </a:stretch>
      </xdr:blipFill>
      <xdr:spPr>
        <a:xfrm>
          <a:off x="10372725" y="48853725"/>
          <a:ext cx="266700" cy="276225"/>
        </a:xfrm>
        <a:prstGeom prst="rect">
          <a:avLst/>
        </a:prstGeom>
        <a:noFill/>
        <a:ln w="9525" cmpd="sng">
          <a:noFill/>
        </a:ln>
      </xdr:spPr>
    </xdr:pic>
    <xdr:clientData fPrintsWithSheet="0"/>
  </xdr:twoCellAnchor>
  <xdr:twoCellAnchor editAs="oneCell">
    <xdr:from>
      <xdr:col>20</xdr:col>
      <xdr:colOff>57150</xdr:colOff>
      <xdr:row>111</xdr:row>
      <xdr:rowOff>228600</xdr:rowOff>
    </xdr:from>
    <xdr:to>
      <xdr:col>20</xdr:col>
      <xdr:colOff>323850</xdr:colOff>
      <xdr:row>111</xdr:row>
      <xdr:rowOff>504825</xdr:rowOff>
    </xdr:to>
    <xdr:pic macro="[0]!⑰">
      <xdr:nvPicPr>
        <xdr:cNvPr id="18" name="Picture 280"/>
        <xdr:cNvPicPr preferRelativeResize="1">
          <a:picLocks noChangeAspect="1"/>
        </xdr:cNvPicPr>
      </xdr:nvPicPr>
      <xdr:blipFill>
        <a:blip r:embed="rId1"/>
        <a:stretch>
          <a:fillRect/>
        </a:stretch>
      </xdr:blipFill>
      <xdr:spPr>
        <a:xfrm>
          <a:off x="10372725" y="51330225"/>
          <a:ext cx="266700" cy="276225"/>
        </a:xfrm>
        <a:prstGeom prst="rect">
          <a:avLst/>
        </a:prstGeom>
        <a:noFill/>
        <a:ln w="9525" cmpd="sng">
          <a:noFill/>
        </a:ln>
      </xdr:spPr>
    </xdr:pic>
    <xdr:clientData fPrintsWithSheet="0"/>
  </xdr:twoCellAnchor>
  <xdr:twoCellAnchor editAs="oneCell">
    <xdr:from>
      <xdr:col>20</xdr:col>
      <xdr:colOff>57150</xdr:colOff>
      <xdr:row>116</xdr:row>
      <xdr:rowOff>209550</xdr:rowOff>
    </xdr:from>
    <xdr:to>
      <xdr:col>20</xdr:col>
      <xdr:colOff>323850</xdr:colOff>
      <xdr:row>116</xdr:row>
      <xdr:rowOff>485775</xdr:rowOff>
    </xdr:to>
    <xdr:pic macro="[0]!⑱">
      <xdr:nvPicPr>
        <xdr:cNvPr id="19" name="Picture 281"/>
        <xdr:cNvPicPr preferRelativeResize="1">
          <a:picLocks noChangeAspect="1"/>
        </xdr:cNvPicPr>
      </xdr:nvPicPr>
      <xdr:blipFill>
        <a:blip r:embed="rId1"/>
        <a:stretch>
          <a:fillRect/>
        </a:stretch>
      </xdr:blipFill>
      <xdr:spPr>
        <a:xfrm>
          <a:off x="10372725" y="53911500"/>
          <a:ext cx="266700" cy="276225"/>
        </a:xfrm>
        <a:prstGeom prst="rect">
          <a:avLst/>
        </a:prstGeom>
        <a:noFill/>
        <a:ln w="9525" cmpd="sng">
          <a:noFill/>
        </a:ln>
      </xdr:spPr>
    </xdr:pic>
    <xdr:clientData fPrintsWithSheet="0"/>
  </xdr:twoCellAnchor>
  <xdr:twoCellAnchor editAs="oneCell">
    <xdr:from>
      <xdr:col>20</xdr:col>
      <xdr:colOff>57150</xdr:colOff>
      <xdr:row>121</xdr:row>
      <xdr:rowOff>209550</xdr:rowOff>
    </xdr:from>
    <xdr:to>
      <xdr:col>20</xdr:col>
      <xdr:colOff>323850</xdr:colOff>
      <xdr:row>121</xdr:row>
      <xdr:rowOff>485775</xdr:rowOff>
    </xdr:to>
    <xdr:pic macro="[0]!⑲">
      <xdr:nvPicPr>
        <xdr:cNvPr id="20" name="Picture 282"/>
        <xdr:cNvPicPr preferRelativeResize="1">
          <a:picLocks noChangeAspect="1"/>
        </xdr:cNvPicPr>
      </xdr:nvPicPr>
      <xdr:blipFill>
        <a:blip r:embed="rId1"/>
        <a:stretch>
          <a:fillRect/>
        </a:stretch>
      </xdr:blipFill>
      <xdr:spPr>
        <a:xfrm>
          <a:off x="10372725" y="56645175"/>
          <a:ext cx="266700" cy="276225"/>
        </a:xfrm>
        <a:prstGeom prst="rect">
          <a:avLst/>
        </a:prstGeom>
        <a:noFill/>
        <a:ln w="9525" cmpd="sng">
          <a:noFill/>
        </a:ln>
      </xdr:spPr>
    </xdr:pic>
    <xdr:clientData fPrintsWithSheet="0"/>
  </xdr:twoCellAnchor>
  <xdr:twoCellAnchor editAs="oneCell">
    <xdr:from>
      <xdr:col>20</xdr:col>
      <xdr:colOff>57150</xdr:colOff>
      <xdr:row>127</xdr:row>
      <xdr:rowOff>209550</xdr:rowOff>
    </xdr:from>
    <xdr:to>
      <xdr:col>20</xdr:col>
      <xdr:colOff>323850</xdr:colOff>
      <xdr:row>127</xdr:row>
      <xdr:rowOff>485775</xdr:rowOff>
    </xdr:to>
    <xdr:pic macro="[0]!⑳">
      <xdr:nvPicPr>
        <xdr:cNvPr id="21" name="Picture 283"/>
        <xdr:cNvPicPr preferRelativeResize="1">
          <a:picLocks noChangeAspect="1"/>
        </xdr:cNvPicPr>
      </xdr:nvPicPr>
      <xdr:blipFill>
        <a:blip r:embed="rId1"/>
        <a:stretch>
          <a:fillRect/>
        </a:stretch>
      </xdr:blipFill>
      <xdr:spPr>
        <a:xfrm>
          <a:off x="10372725" y="59988450"/>
          <a:ext cx="266700" cy="276225"/>
        </a:xfrm>
        <a:prstGeom prst="rect">
          <a:avLst/>
        </a:prstGeom>
        <a:noFill/>
        <a:ln w="9525" cmpd="sng">
          <a:noFill/>
        </a:ln>
      </xdr:spPr>
    </xdr:pic>
    <xdr:clientData fPrintsWithSheet="0"/>
  </xdr:twoCellAnchor>
  <xdr:twoCellAnchor editAs="oneCell">
    <xdr:from>
      <xdr:col>20</xdr:col>
      <xdr:colOff>57150</xdr:colOff>
      <xdr:row>135</xdr:row>
      <xdr:rowOff>209550</xdr:rowOff>
    </xdr:from>
    <xdr:to>
      <xdr:col>20</xdr:col>
      <xdr:colOff>323850</xdr:colOff>
      <xdr:row>135</xdr:row>
      <xdr:rowOff>485775</xdr:rowOff>
    </xdr:to>
    <xdr:pic macro="[0]!②①">
      <xdr:nvPicPr>
        <xdr:cNvPr id="22" name="Picture 284"/>
        <xdr:cNvPicPr preferRelativeResize="1">
          <a:picLocks noChangeAspect="1"/>
        </xdr:cNvPicPr>
      </xdr:nvPicPr>
      <xdr:blipFill>
        <a:blip r:embed="rId1"/>
        <a:stretch>
          <a:fillRect/>
        </a:stretch>
      </xdr:blipFill>
      <xdr:spPr>
        <a:xfrm>
          <a:off x="10372725" y="64684275"/>
          <a:ext cx="266700" cy="276225"/>
        </a:xfrm>
        <a:prstGeom prst="rect">
          <a:avLst/>
        </a:prstGeom>
        <a:noFill/>
        <a:ln w="9525" cmpd="sng">
          <a:noFill/>
        </a:ln>
      </xdr:spPr>
    </xdr:pic>
    <xdr:clientData fPrintsWithSheet="0"/>
  </xdr:twoCellAnchor>
  <xdr:twoCellAnchor editAs="oneCell">
    <xdr:from>
      <xdr:col>20</xdr:col>
      <xdr:colOff>57150</xdr:colOff>
      <xdr:row>145</xdr:row>
      <xdr:rowOff>209550</xdr:rowOff>
    </xdr:from>
    <xdr:to>
      <xdr:col>20</xdr:col>
      <xdr:colOff>323850</xdr:colOff>
      <xdr:row>145</xdr:row>
      <xdr:rowOff>485775</xdr:rowOff>
    </xdr:to>
    <xdr:pic macro="[0]!②②">
      <xdr:nvPicPr>
        <xdr:cNvPr id="23" name="Picture 285"/>
        <xdr:cNvPicPr preferRelativeResize="1">
          <a:picLocks noChangeAspect="1"/>
        </xdr:cNvPicPr>
      </xdr:nvPicPr>
      <xdr:blipFill>
        <a:blip r:embed="rId1"/>
        <a:stretch>
          <a:fillRect/>
        </a:stretch>
      </xdr:blipFill>
      <xdr:spPr>
        <a:xfrm>
          <a:off x="10372725" y="69256275"/>
          <a:ext cx="266700" cy="276225"/>
        </a:xfrm>
        <a:prstGeom prst="rect">
          <a:avLst/>
        </a:prstGeom>
        <a:noFill/>
        <a:ln w="9525" cmpd="sng">
          <a:noFill/>
        </a:ln>
      </xdr:spPr>
    </xdr:pic>
    <xdr:clientData fPrintsWithSheet="0"/>
  </xdr:twoCellAnchor>
  <xdr:twoCellAnchor editAs="oneCell">
    <xdr:from>
      <xdr:col>20</xdr:col>
      <xdr:colOff>57150</xdr:colOff>
      <xdr:row>149</xdr:row>
      <xdr:rowOff>209550</xdr:rowOff>
    </xdr:from>
    <xdr:to>
      <xdr:col>20</xdr:col>
      <xdr:colOff>323850</xdr:colOff>
      <xdr:row>149</xdr:row>
      <xdr:rowOff>485775</xdr:rowOff>
    </xdr:to>
    <xdr:pic macro="[0]!②③">
      <xdr:nvPicPr>
        <xdr:cNvPr id="24" name="Picture 286"/>
        <xdr:cNvPicPr preferRelativeResize="1">
          <a:picLocks noChangeAspect="1"/>
        </xdr:cNvPicPr>
      </xdr:nvPicPr>
      <xdr:blipFill>
        <a:blip r:embed="rId1"/>
        <a:stretch>
          <a:fillRect/>
        </a:stretch>
      </xdr:blipFill>
      <xdr:spPr>
        <a:xfrm>
          <a:off x="10372725" y="71227950"/>
          <a:ext cx="266700" cy="276225"/>
        </a:xfrm>
        <a:prstGeom prst="rect">
          <a:avLst/>
        </a:prstGeom>
        <a:noFill/>
        <a:ln w="9525" cmpd="sng">
          <a:noFill/>
        </a:ln>
      </xdr:spPr>
    </xdr:pic>
    <xdr:clientData fPrintsWithSheet="0"/>
  </xdr:twoCellAnchor>
  <xdr:twoCellAnchor editAs="oneCell">
    <xdr:from>
      <xdr:col>20</xdr:col>
      <xdr:colOff>57150</xdr:colOff>
      <xdr:row>154</xdr:row>
      <xdr:rowOff>209550</xdr:rowOff>
    </xdr:from>
    <xdr:to>
      <xdr:col>20</xdr:col>
      <xdr:colOff>323850</xdr:colOff>
      <xdr:row>154</xdr:row>
      <xdr:rowOff>485775</xdr:rowOff>
    </xdr:to>
    <xdr:pic macro="[0]!②④">
      <xdr:nvPicPr>
        <xdr:cNvPr id="25" name="Picture 287"/>
        <xdr:cNvPicPr preferRelativeResize="1">
          <a:picLocks noChangeAspect="1"/>
        </xdr:cNvPicPr>
      </xdr:nvPicPr>
      <xdr:blipFill>
        <a:blip r:embed="rId1"/>
        <a:stretch>
          <a:fillRect/>
        </a:stretch>
      </xdr:blipFill>
      <xdr:spPr>
        <a:xfrm>
          <a:off x="10372725" y="73828275"/>
          <a:ext cx="266700" cy="276225"/>
        </a:xfrm>
        <a:prstGeom prst="rect">
          <a:avLst/>
        </a:prstGeom>
        <a:noFill/>
        <a:ln w="9525" cmpd="sng">
          <a:noFill/>
        </a:ln>
      </xdr:spPr>
    </xdr:pic>
    <xdr:clientData fPrintsWithSheet="0"/>
  </xdr:twoCellAnchor>
  <xdr:twoCellAnchor editAs="oneCell">
    <xdr:from>
      <xdr:col>20</xdr:col>
      <xdr:colOff>57150</xdr:colOff>
      <xdr:row>160</xdr:row>
      <xdr:rowOff>209550</xdr:rowOff>
    </xdr:from>
    <xdr:to>
      <xdr:col>20</xdr:col>
      <xdr:colOff>323850</xdr:colOff>
      <xdr:row>160</xdr:row>
      <xdr:rowOff>485775</xdr:rowOff>
    </xdr:to>
    <xdr:pic macro="[0]!②⑤">
      <xdr:nvPicPr>
        <xdr:cNvPr id="26" name="Picture 288"/>
        <xdr:cNvPicPr preferRelativeResize="1">
          <a:picLocks noChangeAspect="1"/>
        </xdr:cNvPicPr>
      </xdr:nvPicPr>
      <xdr:blipFill>
        <a:blip r:embed="rId1"/>
        <a:stretch>
          <a:fillRect/>
        </a:stretch>
      </xdr:blipFill>
      <xdr:spPr>
        <a:xfrm>
          <a:off x="10372725" y="77266800"/>
          <a:ext cx="266700" cy="276225"/>
        </a:xfrm>
        <a:prstGeom prst="rect">
          <a:avLst/>
        </a:prstGeom>
        <a:noFill/>
        <a:ln w="9525" cmpd="sng">
          <a:noFill/>
        </a:ln>
      </xdr:spPr>
    </xdr:pic>
    <xdr:clientData fPrintsWithSheet="0"/>
  </xdr:twoCellAnchor>
  <xdr:twoCellAnchor editAs="oneCell">
    <xdr:from>
      <xdr:col>20</xdr:col>
      <xdr:colOff>57150</xdr:colOff>
      <xdr:row>166</xdr:row>
      <xdr:rowOff>209550</xdr:rowOff>
    </xdr:from>
    <xdr:to>
      <xdr:col>20</xdr:col>
      <xdr:colOff>323850</xdr:colOff>
      <xdr:row>166</xdr:row>
      <xdr:rowOff>485775</xdr:rowOff>
    </xdr:to>
    <xdr:pic macro="[0]!②⑥">
      <xdr:nvPicPr>
        <xdr:cNvPr id="27" name="Picture 289"/>
        <xdr:cNvPicPr preferRelativeResize="1">
          <a:picLocks noChangeAspect="1"/>
        </xdr:cNvPicPr>
      </xdr:nvPicPr>
      <xdr:blipFill>
        <a:blip r:embed="rId1"/>
        <a:stretch>
          <a:fillRect/>
        </a:stretch>
      </xdr:blipFill>
      <xdr:spPr>
        <a:xfrm>
          <a:off x="10372725" y="80905350"/>
          <a:ext cx="266700" cy="276225"/>
        </a:xfrm>
        <a:prstGeom prst="rect">
          <a:avLst/>
        </a:prstGeom>
        <a:noFill/>
        <a:ln w="9525" cmpd="sng">
          <a:noFill/>
        </a:ln>
      </xdr:spPr>
    </xdr:pic>
    <xdr:clientData fPrintsWithSheet="0"/>
  </xdr:twoCellAnchor>
  <xdr:twoCellAnchor editAs="oneCell">
    <xdr:from>
      <xdr:col>20</xdr:col>
      <xdr:colOff>57150</xdr:colOff>
      <xdr:row>170</xdr:row>
      <xdr:rowOff>209550</xdr:rowOff>
    </xdr:from>
    <xdr:to>
      <xdr:col>20</xdr:col>
      <xdr:colOff>323850</xdr:colOff>
      <xdr:row>170</xdr:row>
      <xdr:rowOff>485775</xdr:rowOff>
    </xdr:to>
    <xdr:pic macro="[0]!②⑦">
      <xdr:nvPicPr>
        <xdr:cNvPr id="28" name="Picture 290"/>
        <xdr:cNvPicPr preferRelativeResize="1">
          <a:picLocks noChangeAspect="1"/>
        </xdr:cNvPicPr>
      </xdr:nvPicPr>
      <xdr:blipFill>
        <a:blip r:embed="rId1"/>
        <a:stretch>
          <a:fillRect/>
        </a:stretch>
      </xdr:blipFill>
      <xdr:spPr>
        <a:xfrm>
          <a:off x="10372725" y="82877025"/>
          <a:ext cx="266700" cy="276225"/>
        </a:xfrm>
        <a:prstGeom prst="rect">
          <a:avLst/>
        </a:prstGeom>
        <a:noFill/>
        <a:ln w="9525" cmpd="sng">
          <a:noFill/>
        </a:ln>
      </xdr:spPr>
    </xdr:pic>
    <xdr:clientData fPrintsWithSheet="0"/>
  </xdr:twoCellAnchor>
  <xdr:twoCellAnchor editAs="oneCell">
    <xdr:from>
      <xdr:col>20</xdr:col>
      <xdr:colOff>57150</xdr:colOff>
      <xdr:row>178</xdr:row>
      <xdr:rowOff>209550</xdr:rowOff>
    </xdr:from>
    <xdr:to>
      <xdr:col>20</xdr:col>
      <xdr:colOff>323850</xdr:colOff>
      <xdr:row>178</xdr:row>
      <xdr:rowOff>485775</xdr:rowOff>
    </xdr:to>
    <xdr:pic macro="[0]!②⑧">
      <xdr:nvPicPr>
        <xdr:cNvPr id="29" name="Picture 291"/>
        <xdr:cNvPicPr preferRelativeResize="1">
          <a:picLocks noChangeAspect="1"/>
        </xdr:cNvPicPr>
      </xdr:nvPicPr>
      <xdr:blipFill>
        <a:blip r:embed="rId1"/>
        <a:stretch>
          <a:fillRect/>
        </a:stretch>
      </xdr:blipFill>
      <xdr:spPr>
        <a:xfrm>
          <a:off x="10372725" y="86267925"/>
          <a:ext cx="266700" cy="276225"/>
        </a:xfrm>
        <a:prstGeom prst="rect">
          <a:avLst/>
        </a:prstGeom>
        <a:noFill/>
        <a:ln w="9525" cmpd="sng">
          <a:noFill/>
        </a:ln>
      </xdr:spPr>
    </xdr:pic>
    <xdr:clientData fPrintsWithSheet="0"/>
  </xdr:twoCellAnchor>
  <xdr:twoCellAnchor editAs="oneCell">
    <xdr:from>
      <xdr:col>20</xdr:col>
      <xdr:colOff>57150</xdr:colOff>
      <xdr:row>184</xdr:row>
      <xdr:rowOff>209550</xdr:rowOff>
    </xdr:from>
    <xdr:to>
      <xdr:col>20</xdr:col>
      <xdr:colOff>323850</xdr:colOff>
      <xdr:row>184</xdr:row>
      <xdr:rowOff>485775</xdr:rowOff>
    </xdr:to>
    <xdr:pic macro="[0]!②⑨">
      <xdr:nvPicPr>
        <xdr:cNvPr id="30" name="Picture 292"/>
        <xdr:cNvPicPr preferRelativeResize="1">
          <a:picLocks noChangeAspect="1"/>
        </xdr:cNvPicPr>
      </xdr:nvPicPr>
      <xdr:blipFill>
        <a:blip r:embed="rId1"/>
        <a:stretch>
          <a:fillRect/>
        </a:stretch>
      </xdr:blipFill>
      <xdr:spPr>
        <a:xfrm>
          <a:off x="10372725" y="89496900"/>
          <a:ext cx="266700" cy="276225"/>
        </a:xfrm>
        <a:prstGeom prst="rect">
          <a:avLst/>
        </a:prstGeom>
        <a:noFill/>
        <a:ln w="9525" cmpd="sng">
          <a:noFill/>
        </a:ln>
      </xdr:spPr>
    </xdr:pic>
    <xdr:clientData fPrintsWithSheet="0"/>
  </xdr:twoCellAnchor>
  <xdr:twoCellAnchor editAs="oneCell">
    <xdr:from>
      <xdr:col>20</xdr:col>
      <xdr:colOff>57150</xdr:colOff>
      <xdr:row>189</xdr:row>
      <xdr:rowOff>209550</xdr:rowOff>
    </xdr:from>
    <xdr:to>
      <xdr:col>20</xdr:col>
      <xdr:colOff>323850</xdr:colOff>
      <xdr:row>189</xdr:row>
      <xdr:rowOff>485775</xdr:rowOff>
    </xdr:to>
    <xdr:pic macro="[0]!③○">
      <xdr:nvPicPr>
        <xdr:cNvPr id="31" name="Picture 293"/>
        <xdr:cNvPicPr preferRelativeResize="1">
          <a:picLocks noChangeAspect="1"/>
        </xdr:cNvPicPr>
      </xdr:nvPicPr>
      <xdr:blipFill>
        <a:blip r:embed="rId1"/>
        <a:stretch>
          <a:fillRect/>
        </a:stretch>
      </xdr:blipFill>
      <xdr:spPr>
        <a:xfrm>
          <a:off x="10372725" y="92097225"/>
          <a:ext cx="266700" cy="276225"/>
        </a:xfrm>
        <a:prstGeom prst="rect">
          <a:avLst/>
        </a:prstGeom>
        <a:noFill/>
        <a:ln w="9525" cmpd="sng">
          <a:noFill/>
        </a:ln>
      </xdr:spPr>
    </xdr:pic>
    <xdr:clientData fPrintsWithSheet="0"/>
  </xdr:twoCellAnchor>
  <xdr:twoCellAnchor editAs="oneCell">
    <xdr:from>
      <xdr:col>20</xdr:col>
      <xdr:colOff>57150</xdr:colOff>
      <xdr:row>192</xdr:row>
      <xdr:rowOff>209550</xdr:rowOff>
    </xdr:from>
    <xdr:to>
      <xdr:col>20</xdr:col>
      <xdr:colOff>323850</xdr:colOff>
      <xdr:row>192</xdr:row>
      <xdr:rowOff>485775</xdr:rowOff>
    </xdr:to>
    <xdr:pic macro="[0]!③①">
      <xdr:nvPicPr>
        <xdr:cNvPr id="32" name="Picture 294"/>
        <xdr:cNvPicPr preferRelativeResize="1">
          <a:picLocks noChangeAspect="1"/>
        </xdr:cNvPicPr>
      </xdr:nvPicPr>
      <xdr:blipFill>
        <a:blip r:embed="rId1"/>
        <a:stretch>
          <a:fillRect/>
        </a:stretch>
      </xdr:blipFill>
      <xdr:spPr>
        <a:xfrm>
          <a:off x="10372725" y="93440250"/>
          <a:ext cx="266700" cy="276225"/>
        </a:xfrm>
        <a:prstGeom prst="rect">
          <a:avLst/>
        </a:prstGeom>
        <a:noFill/>
        <a:ln w="9525" cmpd="sng">
          <a:noFill/>
        </a:ln>
      </xdr:spPr>
    </xdr:pic>
    <xdr:clientData fPrintsWithSheet="0"/>
  </xdr:twoCellAnchor>
  <xdr:twoCellAnchor editAs="oneCell">
    <xdr:from>
      <xdr:col>20</xdr:col>
      <xdr:colOff>57150</xdr:colOff>
      <xdr:row>196</xdr:row>
      <xdr:rowOff>209550</xdr:rowOff>
    </xdr:from>
    <xdr:to>
      <xdr:col>20</xdr:col>
      <xdr:colOff>323850</xdr:colOff>
      <xdr:row>196</xdr:row>
      <xdr:rowOff>485775</xdr:rowOff>
    </xdr:to>
    <xdr:pic macro="[0]!③②">
      <xdr:nvPicPr>
        <xdr:cNvPr id="33" name="Picture 295"/>
        <xdr:cNvPicPr preferRelativeResize="1">
          <a:picLocks noChangeAspect="1"/>
        </xdr:cNvPicPr>
      </xdr:nvPicPr>
      <xdr:blipFill>
        <a:blip r:embed="rId1"/>
        <a:stretch>
          <a:fillRect/>
        </a:stretch>
      </xdr:blipFill>
      <xdr:spPr>
        <a:xfrm>
          <a:off x="10372725" y="95564325"/>
          <a:ext cx="266700" cy="276225"/>
        </a:xfrm>
        <a:prstGeom prst="rect">
          <a:avLst/>
        </a:prstGeom>
        <a:noFill/>
        <a:ln w="9525" cmpd="sng">
          <a:noFill/>
        </a:ln>
      </xdr:spPr>
    </xdr:pic>
    <xdr:clientData fPrintsWithSheet="0"/>
  </xdr:twoCellAnchor>
  <xdr:twoCellAnchor editAs="oneCell">
    <xdr:from>
      <xdr:col>20</xdr:col>
      <xdr:colOff>57150</xdr:colOff>
      <xdr:row>199</xdr:row>
      <xdr:rowOff>209550</xdr:rowOff>
    </xdr:from>
    <xdr:to>
      <xdr:col>20</xdr:col>
      <xdr:colOff>323850</xdr:colOff>
      <xdr:row>199</xdr:row>
      <xdr:rowOff>485775</xdr:rowOff>
    </xdr:to>
    <xdr:pic macro="[0]!③③">
      <xdr:nvPicPr>
        <xdr:cNvPr id="34" name="Picture 296"/>
        <xdr:cNvPicPr preferRelativeResize="1">
          <a:picLocks noChangeAspect="1"/>
        </xdr:cNvPicPr>
      </xdr:nvPicPr>
      <xdr:blipFill>
        <a:blip r:embed="rId1"/>
        <a:stretch>
          <a:fillRect/>
        </a:stretch>
      </xdr:blipFill>
      <xdr:spPr>
        <a:xfrm>
          <a:off x="10372725" y="96907350"/>
          <a:ext cx="266700" cy="276225"/>
        </a:xfrm>
        <a:prstGeom prst="rect">
          <a:avLst/>
        </a:prstGeom>
        <a:noFill/>
        <a:ln w="9525" cmpd="sng">
          <a:noFill/>
        </a:ln>
      </xdr:spPr>
    </xdr:pic>
    <xdr:clientData fPrintsWithSheet="0"/>
  </xdr:twoCellAnchor>
  <xdr:twoCellAnchor editAs="oneCell">
    <xdr:from>
      <xdr:col>20</xdr:col>
      <xdr:colOff>57150</xdr:colOff>
      <xdr:row>203</xdr:row>
      <xdr:rowOff>209550</xdr:rowOff>
    </xdr:from>
    <xdr:to>
      <xdr:col>20</xdr:col>
      <xdr:colOff>323850</xdr:colOff>
      <xdr:row>203</xdr:row>
      <xdr:rowOff>485775</xdr:rowOff>
    </xdr:to>
    <xdr:pic macro="[0]!③④">
      <xdr:nvPicPr>
        <xdr:cNvPr id="35" name="Picture 297"/>
        <xdr:cNvPicPr preferRelativeResize="1">
          <a:picLocks noChangeAspect="1"/>
        </xdr:cNvPicPr>
      </xdr:nvPicPr>
      <xdr:blipFill>
        <a:blip r:embed="rId1"/>
        <a:stretch>
          <a:fillRect/>
        </a:stretch>
      </xdr:blipFill>
      <xdr:spPr>
        <a:xfrm>
          <a:off x="10372725" y="98888550"/>
          <a:ext cx="266700" cy="276225"/>
        </a:xfrm>
        <a:prstGeom prst="rect">
          <a:avLst/>
        </a:prstGeom>
        <a:noFill/>
        <a:ln w="9525" cmpd="sng">
          <a:noFill/>
        </a:ln>
      </xdr:spPr>
    </xdr:pic>
    <xdr:clientData fPrintsWithSheet="0"/>
  </xdr:twoCellAnchor>
  <xdr:twoCellAnchor editAs="oneCell">
    <xdr:from>
      <xdr:col>20</xdr:col>
      <xdr:colOff>57150</xdr:colOff>
      <xdr:row>208</xdr:row>
      <xdr:rowOff>209550</xdr:rowOff>
    </xdr:from>
    <xdr:to>
      <xdr:col>20</xdr:col>
      <xdr:colOff>323850</xdr:colOff>
      <xdr:row>208</xdr:row>
      <xdr:rowOff>485775</xdr:rowOff>
    </xdr:to>
    <xdr:pic macro="[0]!③⑤">
      <xdr:nvPicPr>
        <xdr:cNvPr id="36" name="Picture 298"/>
        <xdr:cNvPicPr preferRelativeResize="1">
          <a:picLocks noChangeAspect="1"/>
        </xdr:cNvPicPr>
      </xdr:nvPicPr>
      <xdr:blipFill>
        <a:blip r:embed="rId1"/>
        <a:stretch>
          <a:fillRect/>
        </a:stretch>
      </xdr:blipFill>
      <xdr:spPr>
        <a:xfrm>
          <a:off x="10372725" y="101488875"/>
          <a:ext cx="266700" cy="276225"/>
        </a:xfrm>
        <a:prstGeom prst="rect">
          <a:avLst/>
        </a:prstGeom>
        <a:noFill/>
        <a:ln w="9525" cmpd="sng">
          <a:noFill/>
        </a:ln>
      </xdr:spPr>
    </xdr:pic>
    <xdr:clientData fPrintsWithSheet="0"/>
  </xdr:twoCellAnchor>
  <xdr:twoCellAnchor editAs="oneCell">
    <xdr:from>
      <xdr:col>20</xdr:col>
      <xdr:colOff>57150</xdr:colOff>
      <xdr:row>215</xdr:row>
      <xdr:rowOff>209550</xdr:rowOff>
    </xdr:from>
    <xdr:to>
      <xdr:col>20</xdr:col>
      <xdr:colOff>323850</xdr:colOff>
      <xdr:row>215</xdr:row>
      <xdr:rowOff>485775</xdr:rowOff>
    </xdr:to>
    <xdr:pic macro="[0]!③⑥">
      <xdr:nvPicPr>
        <xdr:cNvPr id="37" name="Picture 299"/>
        <xdr:cNvPicPr preferRelativeResize="1">
          <a:picLocks noChangeAspect="1"/>
        </xdr:cNvPicPr>
      </xdr:nvPicPr>
      <xdr:blipFill>
        <a:blip r:embed="rId1"/>
        <a:stretch>
          <a:fillRect/>
        </a:stretch>
      </xdr:blipFill>
      <xdr:spPr>
        <a:xfrm>
          <a:off x="10372725" y="105346500"/>
          <a:ext cx="266700" cy="276225"/>
        </a:xfrm>
        <a:prstGeom prst="rect">
          <a:avLst/>
        </a:prstGeom>
        <a:noFill/>
        <a:ln w="9525" cmpd="sng">
          <a:noFill/>
        </a:ln>
      </xdr:spPr>
    </xdr:pic>
    <xdr:clientData fPrintsWithSheet="0"/>
  </xdr:twoCellAnchor>
  <xdr:twoCellAnchor editAs="oneCell">
    <xdr:from>
      <xdr:col>20</xdr:col>
      <xdr:colOff>57150</xdr:colOff>
      <xdr:row>222</xdr:row>
      <xdr:rowOff>257175</xdr:rowOff>
    </xdr:from>
    <xdr:to>
      <xdr:col>20</xdr:col>
      <xdr:colOff>323850</xdr:colOff>
      <xdr:row>222</xdr:row>
      <xdr:rowOff>533400</xdr:rowOff>
    </xdr:to>
    <xdr:pic macro="[0]!③⑦">
      <xdr:nvPicPr>
        <xdr:cNvPr id="38" name="Picture 300"/>
        <xdr:cNvPicPr preferRelativeResize="1">
          <a:picLocks noChangeAspect="1"/>
        </xdr:cNvPicPr>
      </xdr:nvPicPr>
      <xdr:blipFill>
        <a:blip r:embed="rId1"/>
        <a:stretch>
          <a:fillRect/>
        </a:stretch>
      </xdr:blipFill>
      <xdr:spPr>
        <a:xfrm>
          <a:off x="10372725" y="108080175"/>
          <a:ext cx="266700" cy="276225"/>
        </a:xfrm>
        <a:prstGeom prst="rect">
          <a:avLst/>
        </a:prstGeom>
        <a:noFill/>
        <a:ln w="9525" cmpd="sng">
          <a:noFill/>
        </a:ln>
      </xdr:spPr>
    </xdr:pic>
    <xdr:clientData fPrintsWithSheet="0"/>
  </xdr:twoCellAnchor>
  <xdr:twoCellAnchor editAs="oneCell">
    <xdr:from>
      <xdr:col>20</xdr:col>
      <xdr:colOff>57150</xdr:colOff>
      <xdr:row>226</xdr:row>
      <xdr:rowOff>209550</xdr:rowOff>
    </xdr:from>
    <xdr:to>
      <xdr:col>20</xdr:col>
      <xdr:colOff>323850</xdr:colOff>
      <xdr:row>226</xdr:row>
      <xdr:rowOff>485775</xdr:rowOff>
    </xdr:to>
    <xdr:pic macro="[0]!③⑧">
      <xdr:nvPicPr>
        <xdr:cNvPr id="39" name="Picture 301"/>
        <xdr:cNvPicPr preferRelativeResize="1">
          <a:picLocks noChangeAspect="1"/>
        </xdr:cNvPicPr>
      </xdr:nvPicPr>
      <xdr:blipFill>
        <a:blip r:embed="rId1"/>
        <a:stretch>
          <a:fillRect/>
        </a:stretch>
      </xdr:blipFill>
      <xdr:spPr>
        <a:xfrm>
          <a:off x="10372725" y="110004225"/>
          <a:ext cx="266700" cy="276225"/>
        </a:xfrm>
        <a:prstGeom prst="rect">
          <a:avLst/>
        </a:prstGeom>
        <a:noFill/>
        <a:ln w="9525" cmpd="sng">
          <a:noFill/>
        </a:ln>
      </xdr:spPr>
    </xdr:pic>
    <xdr:clientData fPrintsWithSheet="0"/>
  </xdr:twoCellAnchor>
  <xdr:twoCellAnchor editAs="oneCell">
    <xdr:from>
      <xdr:col>20</xdr:col>
      <xdr:colOff>57150</xdr:colOff>
      <xdr:row>230</xdr:row>
      <xdr:rowOff>209550</xdr:rowOff>
    </xdr:from>
    <xdr:to>
      <xdr:col>20</xdr:col>
      <xdr:colOff>323850</xdr:colOff>
      <xdr:row>230</xdr:row>
      <xdr:rowOff>485775</xdr:rowOff>
    </xdr:to>
    <xdr:pic macro="[0]!③⑨">
      <xdr:nvPicPr>
        <xdr:cNvPr id="40" name="Picture 302"/>
        <xdr:cNvPicPr preferRelativeResize="1">
          <a:picLocks noChangeAspect="1"/>
        </xdr:cNvPicPr>
      </xdr:nvPicPr>
      <xdr:blipFill>
        <a:blip r:embed="rId1"/>
        <a:stretch>
          <a:fillRect/>
        </a:stretch>
      </xdr:blipFill>
      <xdr:spPr>
        <a:xfrm>
          <a:off x="10372725" y="111975900"/>
          <a:ext cx="266700" cy="276225"/>
        </a:xfrm>
        <a:prstGeom prst="rect">
          <a:avLst/>
        </a:prstGeom>
        <a:noFill/>
        <a:ln w="9525" cmpd="sng">
          <a:noFill/>
        </a:ln>
      </xdr:spPr>
    </xdr:pic>
    <xdr:clientData fPrintsWithSheet="0"/>
  </xdr:twoCellAnchor>
  <xdr:twoCellAnchor editAs="oneCell">
    <xdr:from>
      <xdr:col>20</xdr:col>
      <xdr:colOff>57150</xdr:colOff>
      <xdr:row>236</xdr:row>
      <xdr:rowOff>209550</xdr:rowOff>
    </xdr:from>
    <xdr:to>
      <xdr:col>20</xdr:col>
      <xdr:colOff>323850</xdr:colOff>
      <xdr:row>236</xdr:row>
      <xdr:rowOff>485775</xdr:rowOff>
    </xdr:to>
    <xdr:pic macro="[0]!④○">
      <xdr:nvPicPr>
        <xdr:cNvPr id="41" name="Picture 303"/>
        <xdr:cNvPicPr preferRelativeResize="1">
          <a:picLocks noChangeAspect="1"/>
        </xdr:cNvPicPr>
      </xdr:nvPicPr>
      <xdr:blipFill>
        <a:blip r:embed="rId1"/>
        <a:stretch>
          <a:fillRect/>
        </a:stretch>
      </xdr:blipFill>
      <xdr:spPr>
        <a:xfrm>
          <a:off x="10372725" y="115433475"/>
          <a:ext cx="266700" cy="276225"/>
        </a:xfrm>
        <a:prstGeom prst="rect">
          <a:avLst/>
        </a:prstGeom>
        <a:noFill/>
        <a:ln w="9525" cmpd="sng">
          <a:noFill/>
        </a:ln>
      </xdr:spPr>
    </xdr:pic>
    <xdr:clientData fPrintsWithSheet="0"/>
  </xdr:twoCellAnchor>
  <xdr:twoCellAnchor editAs="oneCell">
    <xdr:from>
      <xdr:col>20</xdr:col>
      <xdr:colOff>57150</xdr:colOff>
      <xdr:row>243</xdr:row>
      <xdr:rowOff>276225</xdr:rowOff>
    </xdr:from>
    <xdr:to>
      <xdr:col>20</xdr:col>
      <xdr:colOff>323850</xdr:colOff>
      <xdr:row>243</xdr:row>
      <xdr:rowOff>552450</xdr:rowOff>
    </xdr:to>
    <xdr:pic macro="[0]!④①">
      <xdr:nvPicPr>
        <xdr:cNvPr id="42" name="Picture 304"/>
        <xdr:cNvPicPr preferRelativeResize="1">
          <a:picLocks noChangeAspect="1"/>
        </xdr:cNvPicPr>
      </xdr:nvPicPr>
      <xdr:blipFill>
        <a:blip r:embed="rId1"/>
        <a:stretch>
          <a:fillRect/>
        </a:stretch>
      </xdr:blipFill>
      <xdr:spPr>
        <a:xfrm>
          <a:off x="10372725" y="119243475"/>
          <a:ext cx="266700" cy="276225"/>
        </a:xfrm>
        <a:prstGeom prst="rect">
          <a:avLst/>
        </a:prstGeom>
        <a:noFill/>
        <a:ln w="9525" cmpd="sng">
          <a:noFill/>
        </a:ln>
      </xdr:spPr>
    </xdr:pic>
    <xdr:clientData fPrintsWithSheet="0"/>
  </xdr:twoCellAnchor>
  <xdr:twoCellAnchor editAs="oneCell">
    <xdr:from>
      <xdr:col>20</xdr:col>
      <xdr:colOff>57150</xdr:colOff>
      <xdr:row>253</xdr:row>
      <xdr:rowOff>295275</xdr:rowOff>
    </xdr:from>
    <xdr:to>
      <xdr:col>20</xdr:col>
      <xdr:colOff>323850</xdr:colOff>
      <xdr:row>253</xdr:row>
      <xdr:rowOff>571500</xdr:rowOff>
    </xdr:to>
    <xdr:pic macro="[0]!④②">
      <xdr:nvPicPr>
        <xdr:cNvPr id="43" name="Picture 305"/>
        <xdr:cNvPicPr preferRelativeResize="1">
          <a:picLocks noChangeAspect="1"/>
        </xdr:cNvPicPr>
      </xdr:nvPicPr>
      <xdr:blipFill>
        <a:blip r:embed="rId1"/>
        <a:stretch>
          <a:fillRect/>
        </a:stretch>
      </xdr:blipFill>
      <xdr:spPr>
        <a:xfrm>
          <a:off x="10372725" y="124072650"/>
          <a:ext cx="266700" cy="276225"/>
        </a:xfrm>
        <a:prstGeom prst="rect">
          <a:avLst/>
        </a:prstGeom>
        <a:noFill/>
        <a:ln w="9525" cmpd="sng">
          <a:noFill/>
        </a:ln>
      </xdr:spPr>
    </xdr:pic>
    <xdr:clientData fPrintsWithSheet="0"/>
  </xdr:twoCellAnchor>
  <xdr:twoCellAnchor editAs="oneCell">
    <xdr:from>
      <xdr:col>20</xdr:col>
      <xdr:colOff>57150</xdr:colOff>
      <xdr:row>260</xdr:row>
      <xdr:rowOff>209550</xdr:rowOff>
    </xdr:from>
    <xdr:to>
      <xdr:col>20</xdr:col>
      <xdr:colOff>323850</xdr:colOff>
      <xdr:row>260</xdr:row>
      <xdr:rowOff>485775</xdr:rowOff>
    </xdr:to>
    <xdr:pic macro="[0]!④③">
      <xdr:nvPicPr>
        <xdr:cNvPr id="44" name="Picture 306"/>
        <xdr:cNvPicPr preferRelativeResize="1">
          <a:picLocks noChangeAspect="1"/>
        </xdr:cNvPicPr>
      </xdr:nvPicPr>
      <xdr:blipFill>
        <a:blip r:embed="rId1"/>
        <a:stretch>
          <a:fillRect/>
        </a:stretch>
      </xdr:blipFill>
      <xdr:spPr>
        <a:xfrm>
          <a:off x="10372725" y="128082675"/>
          <a:ext cx="266700" cy="276225"/>
        </a:xfrm>
        <a:prstGeom prst="rect">
          <a:avLst/>
        </a:prstGeom>
        <a:noFill/>
        <a:ln w="9525" cmpd="sng">
          <a:noFill/>
        </a:ln>
      </xdr:spPr>
    </xdr:pic>
    <xdr:clientData fPrintsWithSheet="0"/>
  </xdr:twoCellAnchor>
  <xdr:twoCellAnchor editAs="oneCell">
    <xdr:from>
      <xdr:col>20</xdr:col>
      <xdr:colOff>57150</xdr:colOff>
      <xdr:row>266</xdr:row>
      <xdr:rowOff>209550</xdr:rowOff>
    </xdr:from>
    <xdr:to>
      <xdr:col>20</xdr:col>
      <xdr:colOff>323850</xdr:colOff>
      <xdr:row>266</xdr:row>
      <xdr:rowOff>485775</xdr:rowOff>
    </xdr:to>
    <xdr:pic macro="[0]!④④">
      <xdr:nvPicPr>
        <xdr:cNvPr id="45" name="Picture 307"/>
        <xdr:cNvPicPr preferRelativeResize="1">
          <a:picLocks noChangeAspect="1"/>
        </xdr:cNvPicPr>
      </xdr:nvPicPr>
      <xdr:blipFill>
        <a:blip r:embed="rId1"/>
        <a:stretch>
          <a:fillRect/>
        </a:stretch>
      </xdr:blipFill>
      <xdr:spPr>
        <a:xfrm>
          <a:off x="10372725" y="131311650"/>
          <a:ext cx="266700" cy="276225"/>
        </a:xfrm>
        <a:prstGeom prst="rect">
          <a:avLst/>
        </a:prstGeom>
        <a:noFill/>
        <a:ln w="9525" cmpd="sng">
          <a:noFill/>
        </a:ln>
      </xdr:spPr>
    </xdr:pic>
    <xdr:clientData fPrintsWithSheet="0"/>
  </xdr:twoCellAnchor>
  <xdr:twoCellAnchor editAs="oneCell">
    <xdr:from>
      <xdr:col>20</xdr:col>
      <xdr:colOff>57150</xdr:colOff>
      <xdr:row>271</xdr:row>
      <xdr:rowOff>209550</xdr:rowOff>
    </xdr:from>
    <xdr:to>
      <xdr:col>20</xdr:col>
      <xdr:colOff>323850</xdr:colOff>
      <xdr:row>271</xdr:row>
      <xdr:rowOff>485775</xdr:rowOff>
    </xdr:to>
    <xdr:pic macro="[0]!④⑤">
      <xdr:nvPicPr>
        <xdr:cNvPr id="46" name="Picture 308"/>
        <xdr:cNvPicPr preferRelativeResize="1">
          <a:picLocks noChangeAspect="1"/>
        </xdr:cNvPicPr>
      </xdr:nvPicPr>
      <xdr:blipFill>
        <a:blip r:embed="rId1"/>
        <a:stretch>
          <a:fillRect/>
        </a:stretch>
      </xdr:blipFill>
      <xdr:spPr>
        <a:xfrm>
          <a:off x="10372725" y="133988175"/>
          <a:ext cx="266700" cy="276225"/>
        </a:xfrm>
        <a:prstGeom prst="rect">
          <a:avLst/>
        </a:prstGeom>
        <a:noFill/>
        <a:ln w="9525" cmpd="sng">
          <a:noFill/>
        </a:ln>
      </xdr:spPr>
    </xdr:pic>
    <xdr:clientData fPrintsWithSheet="0"/>
  </xdr:twoCellAnchor>
  <xdr:twoCellAnchor editAs="oneCell">
    <xdr:from>
      <xdr:col>20</xdr:col>
      <xdr:colOff>57150</xdr:colOff>
      <xdr:row>276</xdr:row>
      <xdr:rowOff>209550</xdr:rowOff>
    </xdr:from>
    <xdr:to>
      <xdr:col>20</xdr:col>
      <xdr:colOff>323850</xdr:colOff>
      <xdr:row>276</xdr:row>
      <xdr:rowOff>485775</xdr:rowOff>
    </xdr:to>
    <xdr:pic macro="[0]!④⑥">
      <xdr:nvPicPr>
        <xdr:cNvPr id="47" name="Picture 309"/>
        <xdr:cNvPicPr preferRelativeResize="1">
          <a:picLocks noChangeAspect="1"/>
        </xdr:cNvPicPr>
      </xdr:nvPicPr>
      <xdr:blipFill>
        <a:blip r:embed="rId1"/>
        <a:stretch>
          <a:fillRect/>
        </a:stretch>
      </xdr:blipFill>
      <xdr:spPr>
        <a:xfrm>
          <a:off x="10372725" y="136588500"/>
          <a:ext cx="266700" cy="276225"/>
        </a:xfrm>
        <a:prstGeom prst="rect">
          <a:avLst/>
        </a:prstGeom>
        <a:noFill/>
        <a:ln w="9525" cmpd="sng">
          <a:noFill/>
        </a:ln>
      </xdr:spPr>
    </xdr:pic>
    <xdr:clientData fPrintsWithSheet="0"/>
  </xdr:twoCellAnchor>
  <xdr:twoCellAnchor editAs="oneCell">
    <xdr:from>
      <xdr:col>20</xdr:col>
      <xdr:colOff>57150</xdr:colOff>
      <xdr:row>283</xdr:row>
      <xdr:rowOff>209550</xdr:rowOff>
    </xdr:from>
    <xdr:to>
      <xdr:col>20</xdr:col>
      <xdr:colOff>323850</xdr:colOff>
      <xdr:row>283</xdr:row>
      <xdr:rowOff>485775</xdr:rowOff>
    </xdr:to>
    <xdr:pic macro="[0]!④⑦">
      <xdr:nvPicPr>
        <xdr:cNvPr id="48" name="Picture 310"/>
        <xdr:cNvPicPr preferRelativeResize="1">
          <a:picLocks noChangeAspect="1"/>
        </xdr:cNvPicPr>
      </xdr:nvPicPr>
      <xdr:blipFill>
        <a:blip r:embed="rId1"/>
        <a:stretch>
          <a:fillRect/>
        </a:stretch>
      </xdr:blipFill>
      <xdr:spPr>
        <a:xfrm>
          <a:off x="10372725" y="139388850"/>
          <a:ext cx="266700" cy="276225"/>
        </a:xfrm>
        <a:prstGeom prst="rect">
          <a:avLst/>
        </a:prstGeom>
        <a:noFill/>
        <a:ln w="9525" cmpd="sng">
          <a:noFill/>
        </a:ln>
      </xdr:spPr>
    </xdr:pic>
    <xdr:clientData fPrintsWithSheet="0"/>
  </xdr:twoCellAnchor>
  <xdr:twoCellAnchor editAs="oneCell">
    <xdr:from>
      <xdr:col>20</xdr:col>
      <xdr:colOff>57150</xdr:colOff>
      <xdr:row>290</xdr:row>
      <xdr:rowOff>209550</xdr:rowOff>
    </xdr:from>
    <xdr:to>
      <xdr:col>20</xdr:col>
      <xdr:colOff>323850</xdr:colOff>
      <xdr:row>290</xdr:row>
      <xdr:rowOff>485775</xdr:rowOff>
    </xdr:to>
    <xdr:pic macro="[0]!④⑧">
      <xdr:nvPicPr>
        <xdr:cNvPr id="49" name="Picture 311"/>
        <xdr:cNvPicPr preferRelativeResize="1">
          <a:picLocks noChangeAspect="1"/>
        </xdr:cNvPicPr>
      </xdr:nvPicPr>
      <xdr:blipFill>
        <a:blip r:embed="rId1"/>
        <a:stretch>
          <a:fillRect/>
        </a:stretch>
      </xdr:blipFill>
      <xdr:spPr>
        <a:xfrm>
          <a:off x="10372725" y="143246475"/>
          <a:ext cx="266700" cy="276225"/>
        </a:xfrm>
        <a:prstGeom prst="rect">
          <a:avLst/>
        </a:prstGeom>
        <a:noFill/>
        <a:ln w="9525" cmpd="sng">
          <a:noFill/>
        </a:ln>
      </xdr:spPr>
    </xdr:pic>
    <xdr:clientData fPrintsWithSheet="0"/>
  </xdr:twoCellAnchor>
  <xdr:twoCellAnchor editAs="oneCell">
    <xdr:from>
      <xdr:col>20</xdr:col>
      <xdr:colOff>57150</xdr:colOff>
      <xdr:row>299</xdr:row>
      <xdr:rowOff>209550</xdr:rowOff>
    </xdr:from>
    <xdr:to>
      <xdr:col>20</xdr:col>
      <xdr:colOff>323850</xdr:colOff>
      <xdr:row>299</xdr:row>
      <xdr:rowOff>485775</xdr:rowOff>
    </xdr:to>
    <xdr:pic macro="[0]!④⑨">
      <xdr:nvPicPr>
        <xdr:cNvPr id="50" name="Picture 312"/>
        <xdr:cNvPicPr preferRelativeResize="1">
          <a:picLocks noChangeAspect="1"/>
        </xdr:cNvPicPr>
      </xdr:nvPicPr>
      <xdr:blipFill>
        <a:blip r:embed="rId1"/>
        <a:stretch>
          <a:fillRect/>
        </a:stretch>
      </xdr:blipFill>
      <xdr:spPr>
        <a:xfrm>
          <a:off x="10372725" y="146875500"/>
          <a:ext cx="266700" cy="276225"/>
        </a:xfrm>
        <a:prstGeom prst="rect">
          <a:avLst/>
        </a:prstGeom>
        <a:noFill/>
        <a:ln w="9525" cmpd="sng">
          <a:noFill/>
        </a:ln>
      </xdr:spPr>
    </xdr:pic>
    <xdr:clientData fPrintsWithSheet="0"/>
  </xdr:twoCellAnchor>
  <xdr:twoCellAnchor editAs="oneCell">
    <xdr:from>
      <xdr:col>20</xdr:col>
      <xdr:colOff>57150</xdr:colOff>
      <xdr:row>307</xdr:row>
      <xdr:rowOff>209550</xdr:rowOff>
    </xdr:from>
    <xdr:to>
      <xdr:col>20</xdr:col>
      <xdr:colOff>323850</xdr:colOff>
      <xdr:row>307</xdr:row>
      <xdr:rowOff>485775</xdr:rowOff>
    </xdr:to>
    <xdr:pic macro="[0]!⑤○">
      <xdr:nvPicPr>
        <xdr:cNvPr id="51" name="Picture 313"/>
        <xdr:cNvPicPr preferRelativeResize="1">
          <a:picLocks noChangeAspect="1"/>
        </xdr:cNvPicPr>
      </xdr:nvPicPr>
      <xdr:blipFill>
        <a:blip r:embed="rId1"/>
        <a:stretch>
          <a:fillRect/>
        </a:stretch>
      </xdr:blipFill>
      <xdr:spPr>
        <a:xfrm>
          <a:off x="10372725" y="151361775"/>
          <a:ext cx="266700" cy="276225"/>
        </a:xfrm>
        <a:prstGeom prst="rect">
          <a:avLst/>
        </a:prstGeom>
        <a:noFill/>
        <a:ln w="9525" cmpd="sng">
          <a:noFill/>
        </a:ln>
      </xdr:spPr>
    </xdr:pic>
    <xdr:clientData fPrintsWithSheet="0"/>
  </xdr:twoCellAnchor>
  <xdr:twoCellAnchor editAs="oneCell">
    <xdr:from>
      <xdr:col>20</xdr:col>
      <xdr:colOff>57150</xdr:colOff>
      <xdr:row>311</xdr:row>
      <xdr:rowOff>209550</xdr:rowOff>
    </xdr:from>
    <xdr:to>
      <xdr:col>20</xdr:col>
      <xdr:colOff>323850</xdr:colOff>
      <xdr:row>311</xdr:row>
      <xdr:rowOff>485775</xdr:rowOff>
    </xdr:to>
    <xdr:pic macro="[0]!⑤①">
      <xdr:nvPicPr>
        <xdr:cNvPr id="52" name="Picture 314"/>
        <xdr:cNvPicPr preferRelativeResize="1">
          <a:picLocks noChangeAspect="1"/>
        </xdr:cNvPicPr>
      </xdr:nvPicPr>
      <xdr:blipFill>
        <a:blip r:embed="rId1"/>
        <a:stretch>
          <a:fillRect/>
        </a:stretch>
      </xdr:blipFill>
      <xdr:spPr>
        <a:xfrm>
          <a:off x="10372725" y="153333450"/>
          <a:ext cx="266700" cy="276225"/>
        </a:xfrm>
        <a:prstGeom prst="rect">
          <a:avLst/>
        </a:prstGeom>
        <a:noFill/>
        <a:ln w="9525" cmpd="sng">
          <a:noFill/>
        </a:ln>
      </xdr:spPr>
    </xdr:pic>
    <xdr:clientData fPrintsWithSheet="0"/>
  </xdr:twoCellAnchor>
  <xdr:twoCellAnchor editAs="oneCell">
    <xdr:from>
      <xdr:col>20</xdr:col>
      <xdr:colOff>57150</xdr:colOff>
      <xdr:row>318</xdr:row>
      <xdr:rowOff>209550</xdr:rowOff>
    </xdr:from>
    <xdr:to>
      <xdr:col>20</xdr:col>
      <xdr:colOff>323850</xdr:colOff>
      <xdr:row>318</xdr:row>
      <xdr:rowOff>485775</xdr:rowOff>
    </xdr:to>
    <xdr:pic macro="[0]!⑤②">
      <xdr:nvPicPr>
        <xdr:cNvPr id="53" name="Picture 315"/>
        <xdr:cNvPicPr preferRelativeResize="1">
          <a:picLocks noChangeAspect="1"/>
        </xdr:cNvPicPr>
      </xdr:nvPicPr>
      <xdr:blipFill>
        <a:blip r:embed="rId1"/>
        <a:stretch>
          <a:fillRect/>
        </a:stretch>
      </xdr:blipFill>
      <xdr:spPr>
        <a:xfrm>
          <a:off x="10372725" y="156019500"/>
          <a:ext cx="266700" cy="276225"/>
        </a:xfrm>
        <a:prstGeom prst="rect">
          <a:avLst/>
        </a:prstGeom>
        <a:noFill/>
        <a:ln w="9525" cmpd="sng">
          <a:noFill/>
        </a:ln>
      </xdr:spPr>
    </xdr:pic>
    <xdr:clientData fPrintsWithSheet="0"/>
  </xdr:twoCellAnchor>
  <xdr:twoCellAnchor editAs="oneCell">
    <xdr:from>
      <xdr:col>20</xdr:col>
      <xdr:colOff>57150</xdr:colOff>
      <xdr:row>322</xdr:row>
      <xdr:rowOff>209550</xdr:rowOff>
    </xdr:from>
    <xdr:to>
      <xdr:col>20</xdr:col>
      <xdr:colOff>323850</xdr:colOff>
      <xdr:row>322</xdr:row>
      <xdr:rowOff>485775</xdr:rowOff>
    </xdr:to>
    <xdr:pic macro="[0]!⑤③">
      <xdr:nvPicPr>
        <xdr:cNvPr id="54" name="Picture 316"/>
        <xdr:cNvPicPr preferRelativeResize="1">
          <a:picLocks noChangeAspect="1"/>
        </xdr:cNvPicPr>
      </xdr:nvPicPr>
      <xdr:blipFill>
        <a:blip r:embed="rId1"/>
        <a:stretch>
          <a:fillRect/>
        </a:stretch>
      </xdr:blipFill>
      <xdr:spPr>
        <a:xfrm>
          <a:off x="10372725" y="157991175"/>
          <a:ext cx="266700" cy="276225"/>
        </a:xfrm>
        <a:prstGeom prst="rect">
          <a:avLst/>
        </a:prstGeom>
        <a:noFill/>
        <a:ln w="9525" cmpd="sng">
          <a:noFill/>
        </a:ln>
      </xdr:spPr>
    </xdr:pic>
    <xdr:clientData fPrintsWithSheet="0"/>
  </xdr:twoCellAnchor>
  <xdr:twoCellAnchor editAs="oneCell">
    <xdr:from>
      <xdr:col>20</xdr:col>
      <xdr:colOff>57150</xdr:colOff>
      <xdr:row>325</xdr:row>
      <xdr:rowOff>209550</xdr:rowOff>
    </xdr:from>
    <xdr:to>
      <xdr:col>20</xdr:col>
      <xdr:colOff>323850</xdr:colOff>
      <xdr:row>325</xdr:row>
      <xdr:rowOff>485775</xdr:rowOff>
    </xdr:to>
    <xdr:pic macro="[0]!⑤④">
      <xdr:nvPicPr>
        <xdr:cNvPr id="55" name="Picture 317"/>
        <xdr:cNvPicPr preferRelativeResize="1">
          <a:picLocks noChangeAspect="1"/>
        </xdr:cNvPicPr>
      </xdr:nvPicPr>
      <xdr:blipFill>
        <a:blip r:embed="rId1"/>
        <a:stretch>
          <a:fillRect/>
        </a:stretch>
      </xdr:blipFill>
      <xdr:spPr>
        <a:xfrm>
          <a:off x="10372725" y="159438975"/>
          <a:ext cx="266700" cy="276225"/>
        </a:xfrm>
        <a:prstGeom prst="rect">
          <a:avLst/>
        </a:prstGeom>
        <a:noFill/>
        <a:ln w="9525" cmpd="sng">
          <a:noFill/>
        </a:ln>
      </xdr:spPr>
    </xdr:pic>
    <xdr:clientData fPrintsWithSheet="0"/>
  </xdr:twoCellAnchor>
  <xdr:twoCellAnchor editAs="oneCell">
    <xdr:from>
      <xdr:col>20</xdr:col>
      <xdr:colOff>57150</xdr:colOff>
      <xdr:row>332</xdr:row>
      <xdr:rowOff>209550</xdr:rowOff>
    </xdr:from>
    <xdr:to>
      <xdr:col>20</xdr:col>
      <xdr:colOff>323850</xdr:colOff>
      <xdr:row>332</xdr:row>
      <xdr:rowOff>485775</xdr:rowOff>
    </xdr:to>
    <xdr:pic macro="[0]!⑤⑤">
      <xdr:nvPicPr>
        <xdr:cNvPr id="56" name="Picture 318"/>
        <xdr:cNvPicPr preferRelativeResize="1">
          <a:picLocks noChangeAspect="1"/>
        </xdr:cNvPicPr>
      </xdr:nvPicPr>
      <xdr:blipFill>
        <a:blip r:embed="rId1"/>
        <a:stretch>
          <a:fillRect/>
        </a:stretch>
      </xdr:blipFill>
      <xdr:spPr>
        <a:xfrm>
          <a:off x="10372725" y="162696525"/>
          <a:ext cx="266700" cy="276225"/>
        </a:xfrm>
        <a:prstGeom prst="rect">
          <a:avLst/>
        </a:prstGeom>
        <a:noFill/>
        <a:ln w="9525" cmpd="sng">
          <a:noFill/>
        </a:ln>
      </xdr:spPr>
    </xdr:pic>
    <xdr:clientData fPrintsWithSheet="0"/>
  </xdr:twoCellAnchor>
  <xdr:twoCellAnchor editAs="oneCell">
    <xdr:from>
      <xdr:col>20</xdr:col>
      <xdr:colOff>57150</xdr:colOff>
      <xdr:row>340</xdr:row>
      <xdr:rowOff>209550</xdr:rowOff>
    </xdr:from>
    <xdr:to>
      <xdr:col>20</xdr:col>
      <xdr:colOff>323850</xdr:colOff>
      <xdr:row>340</xdr:row>
      <xdr:rowOff>485775</xdr:rowOff>
    </xdr:to>
    <xdr:pic macro="[0]!⑤⑥">
      <xdr:nvPicPr>
        <xdr:cNvPr id="57" name="Picture 319"/>
        <xdr:cNvPicPr preferRelativeResize="1">
          <a:picLocks noChangeAspect="1"/>
        </xdr:cNvPicPr>
      </xdr:nvPicPr>
      <xdr:blipFill>
        <a:blip r:embed="rId1"/>
        <a:stretch>
          <a:fillRect/>
        </a:stretch>
      </xdr:blipFill>
      <xdr:spPr>
        <a:xfrm>
          <a:off x="10372725" y="166011225"/>
          <a:ext cx="266700" cy="276225"/>
        </a:xfrm>
        <a:prstGeom prst="rect">
          <a:avLst/>
        </a:prstGeom>
        <a:noFill/>
        <a:ln w="9525" cmpd="sng">
          <a:noFill/>
        </a:ln>
      </xdr:spPr>
    </xdr:pic>
    <xdr:clientData fPrintsWithSheet="0"/>
  </xdr:twoCellAnchor>
  <xdr:twoCellAnchor editAs="oneCell">
    <xdr:from>
      <xdr:col>20</xdr:col>
      <xdr:colOff>57150</xdr:colOff>
      <xdr:row>348</xdr:row>
      <xdr:rowOff>209550</xdr:rowOff>
    </xdr:from>
    <xdr:to>
      <xdr:col>20</xdr:col>
      <xdr:colOff>323850</xdr:colOff>
      <xdr:row>348</xdr:row>
      <xdr:rowOff>485775</xdr:rowOff>
    </xdr:to>
    <xdr:pic macro="[0]!⑤⑦">
      <xdr:nvPicPr>
        <xdr:cNvPr id="58" name="Picture 320"/>
        <xdr:cNvPicPr preferRelativeResize="1">
          <a:picLocks noChangeAspect="1"/>
        </xdr:cNvPicPr>
      </xdr:nvPicPr>
      <xdr:blipFill>
        <a:blip r:embed="rId1"/>
        <a:stretch>
          <a:fillRect/>
        </a:stretch>
      </xdr:blipFill>
      <xdr:spPr>
        <a:xfrm>
          <a:off x="10372725" y="169506900"/>
          <a:ext cx="266700" cy="276225"/>
        </a:xfrm>
        <a:prstGeom prst="rect">
          <a:avLst/>
        </a:prstGeom>
        <a:noFill/>
        <a:ln w="9525" cmpd="sng">
          <a:noFill/>
        </a:ln>
      </xdr:spPr>
    </xdr:pic>
    <xdr:clientData fPrintsWithSheet="0"/>
  </xdr:twoCellAnchor>
  <xdr:twoCellAnchor editAs="oneCell">
    <xdr:from>
      <xdr:col>20</xdr:col>
      <xdr:colOff>57150</xdr:colOff>
      <xdr:row>351</xdr:row>
      <xdr:rowOff>209550</xdr:rowOff>
    </xdr:from>
    <xdr:to>
      <xdr:col>20</xdr:col>
      <xdr:colOff>323850</xdr:colOff>
      <xdr:row>351</xdr:row>
      <xdr:rowOff>485775</xdr:rowOff>
    </xdr:to>
    <xdr:pic macro="[0]!⑤⑧">
      <xdr:nvPicPr>
        <xdr:cNvPr id="59" name="Picture 321"/>
        <xdr:cNvPicPr preferRelativeResize="1">
          <a:picLocks noChangeAspect="1"/>
        </xdr:cNvPicPr>
      </xdr:nvPicPr>
      <xdr:blipFill>
        <a:blip r:embed="rId1"/>
        <a:stretch>
          <a:fillRect/>
        </a:stretch>
      </xdr:blipFill>
      <xdr:spPr>
        <a:xfrm>
          <a:off x="10372725" y="170849925"/>
          <a:ext cx="266700" cy="276225"/>
        </a:xfrm>
        <a:prstGeom prst="rect">
          <a:avLst/>
        </a:prstGeom>
        <a:noFill/>
        <a:ln w="9525" cmpd="sng">
          <a:noFill/>
        </a:ln>
      </xdr:spPr>
    </xdr:pic>
    <xdr:clientData fPrintsWithSheet="0"/>
  </xdr:twoCellAnchor>
  <xdr:twoCellAnchor editAs="oneCell">
    <xdr:from>
      <xdr:col>20</xdr:col>
      <xdr:colOff>57150</xdr:colOff>
      <xdr:row>354</xdr:row>
      <xdr:rowOff>209550</xdr:rowOff>
    </xdr:from>
    <xdr:to>
      <xdr:col>20</xdr:col>
      <xdr:colOff>323850</xdr:colOff>
      <xdr:row>354</xdr:row>
      <xdr:rowOff>485775</xdr:rowOff>
    </xdr:to>
    <xdr:pic macro="[0]!⑤⑨">
      <xdr:nvPicPr>
        <xdr:cNvPr id="60" name="Picture 322"/>
        <xdr:cNvPicPr preferRelativeResize="1">
          <a:picLocks noChangeAspect="1"/>
        </xdr:cNvPicPr>
      </xdr:nvPicPr>
      <xdr:blipFill>
        <a:blip r:embed="rId1"/>
        <a:stretch>
          <a:fillRect/>
        </a:stretch>
      </xdr:blipFill>
      <xdr:spPr>
        <a:xfrm>
          <a:off x="10372725" y="172192950"/>
          <a:ext cx="266700" cy="276225"/>
        </a:xfrm>
        <a:prstGeom prst="rect">
          <a:avLst/>
        </a:prstGeom>
        <a:noFill/>
        <a:ln w="9525" cmpd="sng">
          <a:noFill/>
        </a:ln>
      </xdr:spPr>
    </xdr:pic>
    <xdr:clientData fPrintsWithSheet="0"/>
  </xdr:twoCellAnchor>
  <xdr:twoCellAnchor editAs="oneCell">
    <xdr:from>
      <xdr:col>20</xdr:col>
      <xdr:colOff>57150</xdr:colOff>
      <xdr:row>361</xdr:row>
      <xdr:rowOff>209550</xdr:rowOff>
    </xdr:from>
    <xdr:to>
      <xdr:col>20</xdr:col>
      <xdr:colOff>323850</xdr:colOff>
      <xdr:row>361</xdr:row>
      <xdr:rowOff>485775</xdr:rowOff>
    </xdr:to>
    <xdr:pic macro="[0]!⑥○">
      <xdr:nvPicPr>
        <xdr:cNvPr id="61" name="Picture 323"/>
        <xdr:cNvPicPr preferRelativeResize="1">
          <a:picLocks noChangeAspect="1"/>
        </xdr:cNvPicPr>
      </xdr:nvPicPr>
      <xdr:blipFill>
        <a:blip r:embed="rId1"/>
        <a:stretch>
          <a:fillRect/>
        </a:stretch>
      </xdr:blipFill>
      <xdr:spPr>
        <a:xfrm>
          <a:off x="10372725" y="174879000"/>
          <a:ext cx="266700" cy="276225"/>
        </a:xfrm>
        <a:prstGeom prst="rect">
          <a:avLst/>
        </a:prstGeom>
        <a:noFill/>
        <a:ln w="9525" cmpd="sng">
          <a:noFill/>
        </a:ln>
      </xdr:spPr>
    </xdr:pic>
    <xdr:clientData fPrintsWithSheet="0"/>
  </xdr:twoCellAnchor>
  <xdr:twoCellAnchor editAs="oneCell">
    <xdr:from>
      <xdr:col>20</xdr:col>
      <xdr:colOff>57150</xdr:colOff>
      <xdr:row>372</xdr:row>
      <xdr:rowOff>209550</xdr:rowOff>
    </xdr:from>
    <xdr:to>
      <xdr:col>20</xdr:col>
      <xdr:colOff>323850</xdr:colOff>
      <xdr:row>372</xdr:row>
      <xdr:rowOff>485775</xdr:rowOff>
    </xdr:to>
    <xdr:pic macro="[0]!⑥①">
      <xdr:nvPicPr>
        <xdr:cNvPr id="62" name="Picture 324"/>
        <xdr:cNvPicPr preferRelativeResize="1">
          <a:picLocks noChangeAspect="1"/>
        </xdr:cNvPicPr>
      </xdr:nvPicPr>
      <xdr:blipFill>
        <a:blip r:embed="rId1"/>
        <a:stretch>
          <a:fillRect/>
        </a:stretch>
      </xdr:blipFill>
      <xdr:spPr>
        <a:xfrm>
          <a:off x="10372725" y="179765325"/>
          <a:ext cx="266700" cy="276225"/>
        </a:xfrm>
        <a:prstGeom prst="rect">
          <a:avLst/>
        </a:prstGeom>
        <a:noFill/>
        <a:ln w="9525" cmpd="sng">
          <a:noFill/>
        </a:ln>
      </xdr:spPr>
    </xdr:pic>
    <xdr:clientData fPrintsWithSheet="0"/>
  </xdr:twoCellAnchor>
  <xdr:twoCellAnchor editAs="oneCell">
    <xdr:from>
      <xdr:col>20</xdr:col>
      <xdr:colOff>57150</xdr:colOff>
      <xdr:row>379</xdr:row>
      <xdr:rowOff>209550</xdr:rowOff>
    </xdr:from>
    <xdr:to>
      <xdr:col>20</xdr:col>
      <xdr:colOff>323850</xdr:colOff>
      <xdr:row>379</xdr:row>
      <xdr:rowOff>485775</xdr:rowOff>
    </xdr:to>
    <xdr:pic macro="[0]!⑥②">
      <xdr:nvPicPr>
        <xdr:cNvPr id="63" name="Picture 325"/>
        <xdr:cNvPicPr preferRelativeResize="1">
          <a:picLocks noChangeAspect="1"/>
        </xdr:cNvPicPr>
      </xdr:nvPicPr>
      <xdr:blipFill>
        <a:blip r:embed="rId1"/>
        <a:stretch>
          <a:fillRect/>
        </a:stretch>
      </xdr:blipFill>
      <xdr:spPr>
        <a:xfrm>
          <a:off x="10372725" y="183680100"/>
          <a:ext cx="266700" cy="276225"/>
        </a:xfrm>
        <a:prstGeom prst="rect">
          <a:avLst/>
        </a:prstGeom>
        <a:noFill/>
        <a:ln w="9525" cmpd="sng">
          <a:noFill/>
        </a:ln>
      </xdr:spPr>
    </xdr:pic>
    <xdr:clientData fPrintsWithSheet="0"/>
  </xdr:twoCellAnchor>
  <xdr:twoCellAnchor editAs="oneCell">
    <xdr:from>
      <xdr:col>20</xdr:col>
      <xdr:colOff>57150</xdr:colOff>
      <xdr:row>394</xdr:row>
      <xdr:rowOff>209550</xdr:rowOff>
    </xdr:from>
    <xdr:to>
      <xdr:col>20</xdr:col>
      <xdr:colOff>323850</xdr:colOff>
      <xdr:row>394</xdr:row>
      <xdr:rowOff>485775</xdr:rowOff>
    </xdr:to>
    <xdr:pic macro="[0]!⑥③">
      <xdr:nvPicPr>
        <xdr:cNvPr id="64" name="Picture 326"/>
        <xdr:cNvPicPr preferRelativeResize="1">
          <a:picLocks noChangeAspect="1"/>
        </xdr:cNvPicPr>
      </xdr:nvPicPr>
      <xdr:blipFill>
        <a:blip r:embed="rId1"/>
        <a:stretch>
          <a:fillRect/>
        </a:stretch>
      </xdr:blipFill>
      <xdr:spPr>
        <a:xfrm>
          <a:off x="10372725" y="190757175"/>
          <a:ext cx="266700" cy="276225"/>
        </a:xfrm>
        <a:prstGeom prst="rect">
          <a:avLst/>
        </a:prstGeom>
        <a:noFill/>
        <a:ln w="9525" cmpd="sng">
          <a:noFill/>
        </a:ln>
      </xdr:spPr>
    </xdr:pic>
    <xdr:clientData fPrintsWithSheet="0"/>
  </xdr:twoCellAnchor>
  <xdr:twoCellAnchor editAs="oneCell">
    <xdr:from>
      <xdr:col>20</xdr:col>
      <xdr:colOff>57150</xdr:colOff>
      <xdr:row>409</xdr:row>
      <xdr:rowOff>209550</xdr:rowOff>
    </xdr:from>
    <xdr:to>
      <xdr:col>20</xdr:col>
      <xdr:colOff>323850</xdr:colOff>
      <xdr:row>409</xdr:row>
      <xdr:rowOff>485775</xdr:rowOff>
    </xdr:to>
    <xdr:pic macro="[0]!⑥④">
      <xdr:nvPicPr>
        <xdr:cNvPr id="65" name="Picture 327"/>
        <xdr:cNvPicPr preferRelativeResize="1">
          <a:picLocks noChangeAspect="1"/>
        </xdr:cNvPicPr>
      </xdr:nvPicPr>
      <xdr:blipFill>
        <a:blip r:embed="rId1"/>
        <a:stretch>
          <a:fillRect/>
        </a:stretch>
      </xdr:blipFill>
      <xdr:spPr>
        <a:xfrm>
          <a:off x="10372725" y="197824725"/>
          <a:ext cx="266700" cy="276225"/>
        </a:xfrm>
        <a:prstGeom prst="rect">
          <a:avLst/>
        </a:prstGeom>
        <a:noFill/>
        <a:ln w="9525" cmpd="sng">
          <a:noFill/>
        </a:ln>
      </xdr:spPr>
    </xdr:pic>
    <xdr:clientData fPrintsWithSheet="0"/>
  </xdr:twoCellAnchor>
  <xdr:twoCellAnchor editAs="oneCell">
    <xdr:from>
      <xdr:col>20</xdr:col>
      <xdr:colOff>57150</xdr:colOff>
      <xdr:row>415</xdr:row>
      <xdr:rowOff>209550</xdr:rowOff>
    </xdr:from>
    <xdr:to>
      <xdr:col>20</xdr:col>
      <xdr:colOff>323850</xdr:colOff>
      <xdr:row>415</xdr:row>
      <xdr:rowOff>485775</xdr:rowOff>
    </xdr:to>
    <xdr:pic macro="[0]!⑥⑤">
      <xdr:nvPicPr>
        <xdr:cNvPr id="66" name="Picture 328"/>
        <xdr:cNvPicPr preferRelativeResize="1">
          <a:picLocks noChangeAspect="1"/>
        </xdr:cNvPicPr>
      </xdr:nvPicPr>
      <xdr:blipFill>
        <a:blip r:embed="rId1"/>
        <a:stretch>
          <a:fillRect/>
        </a:stretch>
      </xdr:blipFill>
      <xdr:spPr>
        <a:xfrm>
          <a:off x="10372725" y="201129900"/>
          <a:ext cx="266700" cy="276225"/>
        </a:xfrm>
        <a:prstGeom prst="rect">
          <a:avLst/>
        </a:prstGeom>
        <a:noFill/>
        <a:ln w="9525" cmpd="sng">
          <a:noFill/>
        </a:ln>
      </xdr:spPr>
    </xdr:pic>
    <xdr:clientData fPrintsWithSheet="0"/>
  </xdr:twoCellAnchor>
  <xdr:twoCellAnchor editAs="oneCell">
    <xdr:from>
      <xdr:col>20</xdr:col>
      <xdr:colOff>57150</xdr:colOff>
      <xdr:row>420</xdr:row>
      <xdr:rowOff>209550</xdr:rowOff>
    </xdr:from>
    <xdr:to>
      <xdr:col>20</xdr:col>
      <xdr:colOff>323850</xdr:colOff>
      <xdr:row>420</xdr:row>
      <xdr:rowOff>485775</xdr:rowOff>
    </xdr:to>
    <xdr:pic macro="[0]!⑥⑥">
      <xdr:nvPicPr>
        <xdr:cNvPr id="67" name="Picture 329"/>
        <xdr:cNvPicPr preferRelativeResize="1">
          <a:picLocks noChangeAspect="1"/>
        </xdr:cNvPicPr>
      </xdr:nvPicPr>
      <xdr:blipFill>
        <a:blip r:embed="rId1"/>
        <a:stretch>
          <a:fillRect/>
        </a:stretch>
      </xdr:blipFill>
      <xdr:spPr>
        <a:xfrm>
          <a:off x="10372725" y="203730225"/>
          <a:ext cx="266700" cy="276225"/>
        </a:xfrm>
        <a:prstGeom prst="rect">
          <a:avLst/>
        </a:prstGeom>
        <a:noFill/>
        <a:ln w="9525" cmpd="sng">
          <a:noFill/>
        </a:ln>
      </xdr:spPr>
    </xdr:pic>
    <xdr:clientData fPrintsWithSheet="0"/>
  </xdr:twoCellAnchor>
  <xdr:twoCellAnchor editAs="oneCell">
    <xdr:from>
      <xdr:col>20</xdr:col>
      <xdr:colOff>57150</xdr:colOff>
      <xdr:row>432</xdr:row>
      <xdr:rowOff>209550</xdr:rowOff>
    </xdr:from>
    <xdr:to>
      <xdr:col>20</xdr:col>
      <xdr:colOff>323850</xdr:colOff>
      <xdr:row>432</xdr:row>
      <xdr:rowOff>485775</xdr:rowOff>
    </xdr:to>
    <xdr:pic macro="[0]!⑥⑦">
      <xdr:nvPicPr>
        <xdr:cNvPr id="68" name="Picture 330"/>
        <xdr:cNvPicPr preferRelativeResize="1">
          <a:picLocks noChangeAspect="1"/>
        </xdr:cNvPicPr>
      </xdr:nvPicPr>
      <xdr:blipFill>
        <a:blip r:embed="rId1"/>
        <a:stretch>
          <a:fillRect/>
        </a:stretch>
      </xdr:blipFill>
      <xdr:spPr>
        <a:xfrm>
          <a:off x="10372725" y="209245200"/>
          <a:ext cx="266700" cy="276225"/>
        </a:xfrm>
        <a:prstGeom prst="rect">
          <a:avLst/>
        </a:prstGeom>
        <a:noFill/>
        <a:ln w="9525" cmpd="sng">
          <a:noFill/>
        </a:ln>
      </xdr:spPr>
    </xdr:pic>
    <xdr:clientData fPrintsWithSheet="0"/>
  </xdr:twoCellAnchor>
  <xdr:twoCellAnchor editAs="oneCell">
    <xdr:from>
      <xdr:col>20</xdr:col>
      <xdr:colOff>57150</xdr:colOff>
      <xdr:row>437</xdr:row>
      <xdr:rowOff>209550</xdr:rowOff>
    </xdr:from>
    <xdr:to>
      <xdr:col>20</xdr:col>
      <xdr:colOff>323850</xdr:colOff>
      <xdr:row>437</xdr:row>
      <xdr:rowOff>485775</xdr:rowOff>
    </xdr:to>
    <xdr:pic macro="[0]!⑥⑧">
      <xdr:nvPicPr>
        <xdr:cNvPr id="69" name="Picture 331"/>
        <xdr:cNvPicPr preferRelativeResize="1">
          <a:picLocks noChangeAspect="1"/>
        </xdr:cNvPicPr>
      </xdr:nvPicPr>
      <xdr:blipFill>
        <a:blip r:embed="rId1"/>
        <a:stretch>
          <a:fillRect/>
        </a:stretch>
      </xdr:blipFill>
      <xdr:spPr>
        <a:xfrm>
          <a:off x="10372725" y="211845525"/>
          <a:ext cx="266700" cy="276225"/>
        </a:xfrm>
        <a:prstGeom prst="rect">
          <a:avLst/>
        </a:prstGeom>
        <a:noFill/>
        <a:ln w="9525" cmpd="sng">
          <a:noFill/>
        </a:ln>
      </xdr:spPr>
    </xdr:pic>
    <xdr:clientData fPrintsWithSheet="0"/>
  </xdr:twoCellAnchor>
  <xdr:twoCellAnchor editAs="oneCell">
    <xdr:from>
      <xdr:col>20</xdr:col>
      <xdr:colOff>57150</xdr:colOff>
      <xdr:row>441</xdr:row>
      <xdr:rowOff>209550</xdr:rowOff>
    </xdr:from>
    <xdr:to>
      <xdr:col>20</xdr:col>
      <xdr:colOff>323850</xdr:colOff>
      <xdr:row>441</xdr:row>
      <xdr:rowOff>485775</xdr:rowOff>
    </xdr:to>
    <xdr:pic macro="[0]!⑥⑨">
      <xdr:nvPicPr>
        <xdr:cNvPr id="70" name="Picture 332"/>
        <xdr:cNvPicPr preferRelativeResize="1">
          <a:picLocks noChangeAspect="1"/>
        </xdr:cNvPicPr>
      </xdr:nvPicPr>
      <xdr:blipFill>
        <a:blip r:embed="rId1"/>
        <a:stretch>
          <a:fillRect/>
        </a:stretch>
      </xdr:blipFill>
      <xdr:spPr>
        <a:xfrm>
          <a:off x="10372725" y="213817200"/>
          <a:ext cx="266700" cy="276225"/>
        </a:xfrm>
        <a:prstGeom prst="rect">
          <a:avLst/>
        </a:prstGeom>
        <a:noFill/>
        <a:ln w="9525" cmpd="sng">
          <a:noFill/>
        </a:ln>
      </xdr:spPr>
    </xdr:pic>
    <xdr:clientData fPrintsWithSheet="0"/>
  </xdr:twoCellAnchor>
  <xdr:twoCellAnchor editAs="oneCell">
    <xdr:from>
      <xdr:col>20</xdr:col>
      <xdr:colOff>57150</xdr:colOff>
      <xdr:row>445</xdr:row>
      <xdr:rowOff>209550</xdr:rowOff>
    </xdr:from>
    <xdr:to>
      <xdr:col>20</xdr:col>
      <xdr:colOff>323850</xdr:colOff>
      <xdr:row>445</xdr:row>
      <xdr:rowOff>485775</xdr:rowOff>
    </xdr:to>
    <xdr:pic macro="[0]!⑦○">
      <xdr:nvPicPr>
        <xdr:cNvPr id="71" name="Picture 333"/>
        <xdr:cNvPicPr preferRelativeResize="1">
          <a:picLocks noChangeAspect="1"/>
        </xdr:cNvPicPr>
      </xdr:nvPicPr>
      <xdr:blipFill>
        <a:blip r:embed="rId1"/>
        <a:stretch>
          <a:fillRect/>
        </a:stretch>
      </xdr:blipFill>
      <xdr:spPr>
        <a:xfrm>
          <a:off x="10372725" y="215788875"/>
          <a:ext cx="266700" cy="276225"/>
        </a:xfrm>
        <a:prstGeom prst="rect">
          <a:avLst/>
        </a:prstGeom>
        <a:noFill/>
        <a:ln w="9525" cmpd="sng">
          <a:noFill/>
        </a:ln>
      </xdr:spPr>
    </xdr:pic>
    <xdr:clientData fPrintsWithSheet="0"/>
  </xdr:twoCellAnchor>
  <xdr:twoCellAnchor editAs="oneCell">
    <xdr:from>
      <xdr:col>20</xdr:col>
      <xdr:colOff>57150</xdr:colOff>
      <xdr:row>454</xdr:row>
      <xdr:rowOff>209550</xdr:rowOff>
    </xdr:from>
    <xdr:to>
      <xdr:col>20</xdr:col>
      <xdr:colOff>323850</xdr:colOff>
      <xdr:row>454</xdr:row>
      <xdr:rowOff>485775</xdr:rowOff>
    </xdr:to>
    <xdr:pic macro="[0]!⑦①">
      <xdr:nvPicPr>
        <xdr:cNvPr id="72" name="Picture 334"/>
        <xdr:cNvPicPr preferRelativeResize="1">
          <a:picLocks noChangeAspect="1"/>
        </xdr:cNvPicPr>
      </xdr:nvPicPr>
      <xdr:blipFill>
        <a:blip r:embed="rId1"/>
        <a:stretch>
          <a:fillRect/>
        </a:stretch>
      </xdr:blipFill>
      <xdr:spPr>
        <a:xfrm>
          <a:off x="10372725" y="219560775"/>
          <a:ext cx="266700" cy="276225"/>
        </a:xfrm>
        <a:prstGeom prst="rect">
          <a:avLst/>
        </a:prstGeom>
        <a:noFill/>
        <a:ln w="9525" cmpd="sng">
          <a:noFill/>
        </a:ln>
      </xdr:spPr>
    </xdr:pic>
    <xdr:clientData fPrintsWithSheet="0"/>
  </xdr:twoCellAnchor>
  <xdr:twoCellAnchor editAs="oneCell">
    <xdr:from>
      <xdr:col>20</xdr:col>
      <xdr:colOff>57150</xdr:colOff>
      <xdr:row>461</xdr:row>
      <xdr:rowOff>209550</xdr:rowOff>
    </xdr:from>
    <xdr:to>
      <xdr:col>20</xdr:col>
      <xdr:colOff>323850</xdr:colOff>
      <xdr:row>461</xdr:row>
      <xdr:rowOff>485775</xdr:rowOff>
    </xdr:to>
    <xdr:pic macro="[0]!⑦②">
      <xdr:nvPicPr>
        <xdr:cNvPr id="73" name="Picture 335"/>
        <xdr:cNvPicPr preferRelativeResize="1">
          <a:picLocks noChangeAspect="1"/>
        </xdr:cNvPicPr>
      </xdr:nvPicPr>
      <xdr:blipFill>
        <a:blip r:embed="rId1"/>
        <a:stretch>
          <a:fillRect/>
        </a:stretch>
      </xdr:blipFill>
      <xdr:spPr>
        <a:xfrm>
          <a:off x="10372725" y="223418400"/>
          <a:ext cx="266700" cy="276225"/>
        </a:xfrm>
        <a:prstGeom prst="rect">
          <a:avLst/>
        </a:prstGeom>
        <a:noFill/>
        <a:ln w="9525" cmpd="sng">
          <a:noFill/>
        </a:ln>
      </xdr:spPr>
    </xdr:pic>
    <xdr:clientData fPrintsWithSheet="0"/>
  </xdr:twoCellAnchor>
  <xdr:twoCellAnchor editAs="oneCell">
    <xdr:from>
      <xdr:col>20</xdr:col>
      <xdr:colOff>57150</xdr:colOff>
      <xdr:row>466</xdr:row>
      <xdr:rowOff>209550</xdr:rowOff>
    </xdr:from>
    <xdr:to>
      <xdr:col>20</xdr:col>
      <xdr:colOff>323850</xdr:colOff>
      <xdr:row>466</xdr:row>
      <xdr:rowOff>485775</xdr:rowOff>
    </xdr:to>
    <xdr:pic macro="[0]!⑦③">
      <xdr:nvPicPr>
        <xdr:cNvPr id="74" name="Picture 336"/>
        <xdr:cNvPicPr preferRelativeResize="1">
          <a:picLocks noChangeAspect="1"/>
        </xdr:cNvPicPr>
      </xdr:nvPicPr>
      <xdr:blipFill>
        <a:blip r:embed="rId1"/>
        <a:stretch>
          <a:fillRect/>
        </a:stretch>
      </xdr:blipFill>
      <xdr:spPr>
        <a:xfrm>
          <a:off x="10372725" y="226018725"/>
          <a:ext cx="266700" cy="276225"/>
        </a:xfrm>
        <a:prstGeom prst="rect">
          <a:avLst/>
        </a:prstGeom>
        <a:noFill/>
        <a:ln w="9525" cmpd="sng">
          <a:noFill/>
        </a:ln>
      </xdr:spPr>
    </xdr:pic>
    <xdr:clientData fPrintsWithSheet="0"/>
  </xdr:twoCellAnchor>
  <xdr:twoCellAnchor editAs="oneCell">
    <xdr:from>
      <xdr:col>1</xdr:col>
      <xdr:colOff>47625</xdr:colOff>
      <xdr:row>476</xdr:row>
      <xdr:rowOff>95250</xdr:rowOff>
    </xdr:from>
    <xdr:to>
      <xdr:col>1</xdr:col>
      <xdr:colOff>876300</xdr:colOff>
      <xdr:row>480</xdr:row>
      <xdr:rowOff>85725</xdr:rowOff>
    </xdr:to>
    <xdr:pic macro="[0]!先頭へ">
      <xdr:nvPicPr>
        <xdr:cNvPr id="75" name="Picture 337"/>
        <xdr:cNvPicPr preferRelativeResize="1">
          <a:picLocks noChangeAspect="1"/>
        </xdr:cNvPicPr>
      </xdr:nvPicPr>
      <xdr:blipFill>
        <a:blip r:embed="rId2"/>
        <a:stretch>
          <a:fillRect/>
        </a:stretch>
      </xdr:blipFill>
      <xdr:spPr>
        <a:xfrm>
          <a:off x="257175" y="230114475"/>
          <a:ext cx="828675" cy="828675"/>
        </a:xfrm>
        <a:prstGeom prst="rect">
          <a:avLst/>
        </a:prstGeom>
        <a:noFill/>
        <a:ln w="9525" cmpd="sng">
          <a:noFill/>
        </a:ln>
      </xdr:spPr>
    </xdr:pic>
    <xdr:clientData/>
  </xdr:twoCellAnchor>
  <xdr:twoCellAnchor>
    <xdr:from>
      <xdr:col>1</xdr:col>
      <xdr:colOff>847725</xdr:colOff>
      <xdr:row>477</xdr:row>
      <xdr:rowOff>57150</xdr:rowOff>
    </xdr:from>
    <xdr:to>
      <xdr:col>1</xdr:col>
      <xdr:colOff>1647825</xdr:colOff>
      <xdr:row>479</xdr:row>
      <xdr:rowOff>228600</xdr:rowOff>
    </xdr:to>
    <xdr:sp>
      <xdr:nvSpPr>
        <xdr:cNvPr id="76" name="AutoShape 338"/>
        <xdr:cNvSpPr>
          <a:spLocks/>
        </xdr:cNvSpPr>
      </xdr:nvSpPr>
      <xdr:spPr>
        <a:xfrm>
          <a:off x="1057275" y="230247825"/>
          <a:ext cx="800100" cy="523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40</xdr:row>
      <xdr:rowOff>209550</xdr:rowOff>
    </xdr:from>
    <xdr:to>
      <xdr:col>7</xdr:col>
      <xdr:colOff>809625</xdr:colOff>
      <xdr:row>66</xdr:row>
      <xdr:rowOff>95250</xdr:rowOff>
    </xdr:to>
    <xdr:graphicFrame>
      <xdr:nvGraphicFramePr>
        <xdr:cNvPr id="1" name="Chart 1"/>
        <xdr:cNvGraphicFramePr/>
      </xdr:nvGraphicFramePr>
      <xdr:xfrm>
        <a:off x="266700" y="14716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39</xdr:row>
      <xdr:rowOff>161925</xdr:rowOff>
    </xdr:from>
    <xdr:to>
      <xdr:col>7</xdr:col>
      <xdr:colOff>552450</xdr:colOff>
      <xdr:row>46</xdr:row>
      <xdr:rowOff>114300</xdr:rowOff>
    </xdr:to>
    <xdr:sp>
      <xdr:nvSpPr>
        <xdr:cNvPr id="2" name="AutoShape 2"/>
        <xdr:cNvSpPr>
          <a:spLocks/>
        </xdr:cNvSpPr>
      </xdr:nvSpPr>
      <xdr:spPr>
        <a:xfrm>
          <a:off x="7239000" y="14487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8">
    <tabColor indexed="45"/>
  </sheetPr>
  <dimension ref="A1:M13"/>
  <sheetViews>
    <sheetView tabSelected="1" view="pageBreakPreview" zoomScaleSheetLayoutView="100" workbookViewId="0" topLeftCell="A1">
      <selection activeCell="B13" sqref="B13:M13"/>
    </sheetView>
  </sheetViews>
  <sheetFormatPr defaultColWidth="9.00390625" defaultRowHeight="13.5"/>
  <cols>
    <col min="1" max="1" width="26.375" style="237" customWidth="1"/>
    <col min="2" max="2" width="5.625" style="249" customWidth="1"/>
    <col min="3" max="3" width="5.625" style="237" customWidth="1"/>
    <col min="4" max="4" width="4.875" style="237" customWidth="1"/>
    <col min="5" max="7" width="5.00390625" style="237" customWidth="1"/>
    <col min="8" max="12" width="5.625" style="237" customWidth="1"/>
    <col min="13" max="13" width="5.25390625" style="237" customWidth="1"/>
    <col min="14" max="16" width="5.625" style="237" customWidth="1"/>
    <col min="17" max="16384" width="9.00390625" style="237" customWidth="1"/>
  </cols>
  <sheetData>
    <row r="1" spans="1:13" ht="13.5">
      <c r="A1" s="235"/>
      <c r="B1" s="236"/>
      <c r="C1" s="235"/>
      <c r="D1" s="235"/>
      <c r="E1" s="235"/>
      <c r="F1" s="235"/>
      <c r="G1" s="235"/>
      <c r="H1" s="235"/>
      <c r="I1" s="235"/>
      <c r="J1" s="235"/>
      <c r="K1" s="235"/>
      <c r="L1" s="235"/>
      <c r="M1" s="235"/>
    </row>
    <row r="2" spans="1:13" ht="30" customHeight="1" thickBot="1">
      <c r="A2" s="274" t="s">
        <v>96</v>
      </c>
      <c r="B2" s="274"/>
      <c r="C2" s="274"/>
      <c r="D2" s="274"/>
      <c r="E2" s="274"/>
      <c r="F2" s="274"/>
      <c r="G2" s="274"/>
      <c r="H2" s="274"/>
      <c r="I2" s="274"/>
      <c r="J2" s="274"/>
      <c r="K2" s="274"/>
      <c r="L2" s="274"/>
      <c r="M2" s="274"/>
    </row>
    <row r="3" spans="1:13" ht="27.75" customHeight="1" thickBot="1" thickTop="1">
      <c r="A3" s="238" t="s">
        <v>97</v>
      </c>
      <c r="B3" s="254" t="s">
        <v>98</v>
      </c>
      <c r="C3" s="255"/>
      <c r="D3" s="255"/>
      <c r="E3" s="256"/>
      <c r="F3" s="256"/>
      <c r="G3" s="256"/>
      <c r="H3" s="256"/>
      <c r="I3" s="240" t="s">
        <v>99</v>
      </c>
      <c r="J3" s="241"/>
      <c r="K3" s="240" t="s">
        <v>100</v>
      </c>
      <c r="L3" s="241"/>
      <c r="M3" s="242" t="s">
        <v>101</v>
      </c>
    </row>
    <row r="4" spans="1:13" ht="27.75" customHeight="1" thickBot="1" thickTop="1">
      <c r="A4" s="243" t="s">
        <v>241</v>
      </c>
      <c r="B4" s="287"/>
      <c r="C4" s="288"/>
      <c r="D4" s="288"/>
      <c r="E4" s="288"/>
      <c r="F4" s="288"/>
      <c r="G4" s="288"/>
      <c r="H4" s="288"/>
      <c r="I4" s="288"/>
      <c r="J4" s="288"/>
      <c r="K4" s="288"/>
      <c r="L4" s="288"/>
      <c r="M4" s="289"/>
    </row>
    <row r="5" spans="1:13" ht="27.75" customHeight="1" thickBot="1" thickTop="1">
      <c r="A5" s="243" t="s">
        <v>102</v>
      </c>
      <c r="B5" s="263"/>
      <c r="C5" s="264"/>
      <c r="D5" s="264"/>
      <c r="E5" s="264"/>
      <c r="F5" s="264"/>
      <c r="G5" s="264"/>
      <c r="H5" s="264"/>
      <c r="I5" s="264"/>
      <c r="J5" s="264"/>
      <c r="K5" s="264"/>
      <c r="L5" s="264"/>
      <c r="M5" s="265"/>
    </row>
    <row r="6" spans="1:13" ht="27.75" customHeight="1" thickBot="1" thickTop="1">
      <c r="A6" s="243" t="s">
        <v>103</v>
      </c>
      <c r="B6" s="261" t="s">
        <v>104</v>
      </c>
      <c r="C6" s="262"/>
      <c r="D6" s="257"/>
      <c r="E6" s="257"/>
      <c r="F6" s="257"/>
      <c r="G6" s="258"/>
      <c r="H6" s="259" t="s">
        <v>105</v>
      </c>
      <c r="I6" s="260"/>
      <c r="J6" s="257"/>
      <c r="K6" s="257"/>
      <c r="L6" s="257"/>
      <c r="M6" s="258"/>
    </row>
    <row r="7" spans="1:13" ht="27.75" customHeight="1" thickTop="1">
      <c r="A7" s="270" t="s">
        <v>106</v>
      </c>
      <c r="B7" s="240" t="s">
        <v>112</v>
      </c>
      <c r="C7" s="272"/>
      <c r="D7" s="272"/>
      <c r="E7" s="244"/>
      <c r="F7" s="244"/>
      <c r="G7" s="244"/>
      <c r="H7" s="244"/>
      <c r="I7" s="244"/>
      <c r="J7" s="244"/>
      <c r="K7" s="244"/>
      <c r="L7" s="244"/>
      <c r="M7" s="245"/>
    </row>
    <row r="8" spans="1:13" ht="27.75" customHeight="1" thickBot="1">
      <c r="A8" s="271"/>
      <c r="B8" s="277"/>
      <c r="C8" s="278"/>
      <c r="D8" s="278"/>
      <c r="E8" s="278"/>
      <c r="F8" s="278"/>
      <c r="G8" s="278"/>
      <c r="H8" s="278"/>
      <c r="I8" s="278"/>
      <c r="J8" s="278"/>
      <c r="K8" s="278"/>
      <c r="L8" s="278"/>
      <c r="M8" s="279"/>
    </row>
    <row r="9" spans="1:13" ht="27.75" customHeight="1" thickTop="1">
      <c r="A9" s="286" t="s">
        <v>107</v>
      </c>
      <c r="B9" s="269" t="s">
        <v>108</v>
      </c>
      <c r="C9" s="269"/>
      <c r="D9" s="280"/>
      <c r="E9" s="281"/>
      <c r="F9" s="281"/>
      <c r="G9" s="281"/>
      <c r="H9" s="281"/>
      <c r="I9" s="281"/>
      <c r="J9" s="281"/>
      <c r="K9" s="281"/>
      <c r="L9" s="281"/>
      <c r="M9" s="282"/>
    </row>
    <row r="10" spans="1:13" ht="27.75" customHeight="1" thickBot="1">
      <c r="A10" s="286"/>
      <c r="B10" s="275" t="s">
        <v>109</v>
      </c>
      <c r="C10" s="276"/>
      <c r="D10" s="283"/>
      <c r="E10" s="284"/>
      <c r="F10" s="284"/>
      <c r="G10" s="284"/>
      <c r="H10" s="284"/>
      <c r="I10" s="284"/>
      <c r="J10" s="284"/>
      <c r="K10" s="284"/>
      <c r="L10" s="284"/>
      <c r="M10" s="285"/>
    </row>
    <row r="11" spans="1:13" ht="27.75" customHeight="1" thickBot="1" thickTop="1">
      <c r="A11" s="243" t="s">
        <v>113</v>
      </c>
      <c r="B11" s="266"/>
      <c r="C11" s="267"/>
      <c r="D11" s="267"/>
      <c r="E11" s="267"/>
      <c r="F11" s="267"/>
      <c r="G11" s="267"/>
      <c r="H11" s="267"/>
      <c r="I11" s="267"/>
      <c r="J11" s="267"/>
      <c r="K11" s="267"/>
      <c r="L11" s="267"/>
      <c r="M11" s="268"/>
    </row>
    <row r="12" spans="1:13" ht="27.75" customHeight="1" thickBot="1" thickTop="1">
      <c r="A12" s="243" t="s">
        <v>110</v>
      </c>
      <c r="B12" s="254" t="s">
        <v>98</v>
      </c>
      <c r="C12" s="255"/>
      <c r="D12" s="255"/>
      <c r="E12" s="256"/>
      <c r="F12" s="256"/>
      <c r="G12" s="256"/>
      <c r="H12" s="256"/>
      <c r="I12" s="239" t="s">
        <v>99</v>
      </c>
      <c r="J12" s="246"/>
      <c r="K12" s="239" t="s">
        <v>100</v>
      </c>
      <c r="L12" s="246"/>
      <c r="M12" s="247" t="s">
        <v>101</v>
      </c>
    </row>
    <row r="13" spans="1:13" ht="242.25" customHeight="1" thickBot="1" thickTop="1">
      <c r="A13" s="248" t="s">
        <v>111</v>
      </c>
      <c r="B13" s="273"/>
      <c r="C13" s="253"/>
      <c r="D13" s="253"/>
      <c r="E13" s="253"/>
      <c r="F13" s="253"/>
      <c r="G13" s="253"/>
      <c r="H13" s="253"/>
      <c r="I13" s="253"/>
      <c r="J13" s="253"/>
      <c r="K13" s="253"/>
      <c r="L13" s="253"/>
      <c r="M13" s="252"/>
    </row>
    <row r="14" ht="24.75" customHeight="1" thickTop="1"/>
    <row r="15" ht="24.75" customHeight="1"/>
    <row r="16" ht="24.75" customHeight="1"/>
    <row r="17" ht="24.75" customHeight="1"/>
    <row r="18" ht="24.75" customHeight="1"/>
  </sheetData>
  <sheetProtection password="8ED9" sheet="1" objects="1" scenarios="1"/>
  <mergeCells count="21">
    <mergeCell ref="A7:A8"/>
    <mergeCell ref="C7:D7"/>
    <mergeCell ref="B13:M13"/>
    <mergeCell ref="A2:M2"/>
    <mergeCell ref="B10:C10"/>
    <mergeCell ref="B8:M8"/>
    <mergeCell ref="D9:M9"/>
    <mergeCell ref="D10:M10"/>
    <mergeCell ref="A9:A10"/>
    <mergeCell ref="B4:M4"/>
    <mergeCell ref="B11:M11"/>
    <mergeCell ref="E12:H12"/>
    <mergeCell ref="B12:D12"/>
    <mergeCell ref="B9:C9"/>
    <mergeCell ref="B3:D3"/>
    <mergeCell ref="E3:H3"/>
    <mergeCell ref="D6:G6"/>
    <mergeCell ref="H6:I6"/>
    <mergeCell ref="B6:C6"/>
    <mergeCell ref="B5:M5"/>
    <mergeCell ref="J6:M6"/>
  </mergeCells>
  <printOptions/>
  <pageMargins left="0.95" right="0.75" top="1" bottom="0.67" header="0.512" footer="0.38"/>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codeName="Sheet7">
    <tabColor indexed="45"/>
  </sheetPr>
  <dimension ref="A1:G76"/>
  <sheetViews>
    <sheetView view="pageBreakPreview" zoomScale="75" zoomScaleNormal="85" zoomScaleSheetLayoutView="75" workbookViewId="0" topLeftCell="A1">
      <selection activeCell="D27" sqref="D27"/>
    </sheetView>
  </sheetViews>
  <sheetFormatPr defaultColWidth="9.00390625" defaultRowHeight="30.75" customHeight="1"/>
  <cols>
    <col min="1" max="1" width="5.875" style="31" customWidth="1"/>
    <col min="2" max="2" width="6.125" style="32" customWidth="1"/>
    <col min="3" max="3" width="10.00390625" style="33" customWidth="1"/>
    <col min="4" max="4" width="16.625" style="33" customWidth="1"/>
    <col min="5" max="5" width="9.00390625" style="27" customWidth="1"/>
    <col min="6" max="6" width="9.00390625" style="31" customWidth="1"/>
    <col min="7" max="7" width="72.625" style="32" customWidth="1"/>
    <col min="8" max="16384" width="9.00390625" style="10" customWidth="1"/>
  </cols>
  <sheetData>
    <row r="1" spans="1:7" ht="30.75" customHeight="1" thickBot="1" thickTop="1">
      <c r="A1" s="290" t="s">
        <v>610</v>
      </c>
      <c r="B1" s="290"/>
      <c r="C1" s="290"/>
      <c r="D1" s="290"/>
      <c r="E1" s="290"/>
      <c r="F1" s="290"/>
      <c r="G1" s="290"/>
    </row>
    <row r="2" spans="1:7" ht="30.75" customHeight="1" thickTop="1">
      <c r="A2" s="291" t="s">
        <v>14</v>
      </c>
      <c r="B2" s="291"/>
      <c r="C2" s="291"/>
      <c r="D2" s="291"/>
      <c r="E2" s="291"/>
      <c r="F2" s="291"/>
      <c r="G2" s="291"/>
    </row>
    <row r="3" spans="1:7" ht="30.75" customHeight="1">
      <c r="A3" s="292"/>
      <c r="B3" s="292"/>
      <c r="C3" s="292"/>
      <c r="D3" s="292"/>
      <c r="E3" s="292"/>
      <c r="F3" s="292"/>
      <c r="G3" s="292"/>
    </row>
    <row r="4" spans="1:7" ht="30.75" customHeight="1" thickBot="1">
      <c r="A4" s="293"/>
      <c r="B4" s="293"/>
      <c r="C4" s="293"/>
      <c r="D4" s="293"/>
      <c r="E4" s="293"/>
      <c r="F4" s="293"/>
      <c r="G4" s="293"/>
    </row>
    <row r="5" spans="1:7" ht="16.5" customHeight="1" thickTop="1">
      <c r="A5" s="11"/>
      <c r="B5" s="11"/>
      <c r="C5" s="12"/>
      <c r="D5" s="12"/>
      <c r="E5" s="12"/>
      <c r="F5" s="11"/>
      <c r="G5" s="11"/>
    </row>
    <row r="6" spans="1:7" s="15" customFormat="1" ht="33" customHeight="1">
      <c r="A6" s="13"/>
      <c r="B6" s="13" t="s">
        <v>634</v>
      </c>
      <c r="C6" s="14" t="s">
        <v>611</v>
      </c>
      <c r="D6" s="14"/>
      <c r="E6" s="14"/>
      <c r="F6" s="13"/>
      <c r="G6" s="13"/>
    </row>
    <row r="7" spans="1:7" s="18" customFormat="1" ht="33" customHeight="1">
      <c r="A7" s="16"/>
      <c r="B7" s="16"/>
      <c r="C7" s="17" t="s">
        <v>612</v>
      </c>
      <c r="D7" s="17" t="s">
        <v>613</v>
      </c>
      <c r="E7" s="17"/>
      <c r="F7" s="16"/>
      <c r="G7" s="16"/>
    </row>
    <row r="8" spans="1:7" s="18" customFormat="1" ht="33" customHeight="1">
      <c r="A8" s="16"/>
      <c r="B8" s="16"/>
      <c r="C8" s="17" t="s">
        <v>614</v>
      </c>
      <c r="D8" s="17" t="s">
        <v>645</v>
      </c>
      <c r="E8" s="17"/>
      <c r="F8" s="16"/>
      <c r="G8" s="16"/>
    </row>
    <row r="9" spans="1:7" s="18" customFormat="1" ht="33" customHeight="1">
      <c r="A9" s="16"/>
      <c r="B9" s="16"/>
      <c r="C9" s="17" t="s">
        <v>615</v>
      </c>
      <c r="D9" s="17" t="s">
        <v>616</v>
      </c>
      <c r="E9" s="17"/>
      <c r="F9" s="16"/>
      <c r="G9" s="16"/>
    </row>
    <row r="10" spans="1:7" s="15" customFormat="1" ht="33" customHeight="1">
      <c r="A10" s="13"/>
      <c r="B10" s="13" t="s">
        <v>617</v>
      </c>
      <c r="C10" s="14" t="s">
        <v>618</v>
      </c>
      <c r="D10" s="14"/>
      <c r="E10" s="14"/>
      <c r="F10" s="13"/>
      <c r="G10" s="13"/>
    </row>
    <row r="11" spans="1:7" s="18" customFormat="1" ht="33" customHeight="1">
      <c r="A11" s="16"/>
      <c r="B11" s="16"/>
      <c r="C11" s="17" t="s">
        <v>619</v>
      </c>
      <c r="D11" s="17" t="s">
        <v>646</v>
      </c>
      <c r="E11" s="17"/>
      <c r="F11" s="16"/>
      <c r="G11" s="16"/>
    </row>
    <row r="12" spans="1:7" s="18" customFormat="1" ht="33" customHeight="1">
      <c r="A12" s="16"/>
      <c r="B12" s="16"/>
      <c r="C12" s="17" t="s">
        <v>620</v>
      </c>
      <c r="D12" s="17" t="s">
        <v>647</v>
      </c>
      <c r="E12" s="17"/>
      <c r="F12" s="16"/>
      <c r="G12" s="16"/>
    </row>
    <row r="13" spans="1:7" s="18" customFormat="1" ht="33" customHeight="1">
      <c r="A13" s="16"/>
      <c r="B13" s="16"/>
      <c r="C13" s="17" t="s">
        <v>635</v>
      </c>
      <c r="D13" s="17" t="s">
        <v>648</v>
      </c>
      <c r="E13" s="17"/>
      <c r="F13" s="16"/>
      <c r="G13" s="16"/>
    </row>
    <row r="14" spans="1:7" s="18" customFormat="1" ht="33" customHeight="1">
      <c r="A14" s="16"/>
      <c r="B14" s="16"/>
      <c r="C14" s="17"/>
      <c r="D14" s="17" t="s">
        <v>636</v>
      </c>
      <c r="E14" s="17" t="s">
        <v>649</v>
      </c>
      <c r="F14" s="16"/>
      <c r="G14" s="16"/>
    </row>
    <row r="15" spans="1:7" s="18" customFormat="1" ht="33" customHeight="1">
      <c r="A15" s="16"/>
      <c r="B15" s="16"/>
      <c r="C15" s="17"/>
      <c r="D15" s="17" t="s">
        <v>637</v>
      </c>
      <c r="E15" s="17" t="s">
        <v>650</v>
      </c>
      <c r="F15" s="16"/>
      <c r="G15" s="16"/>
    </row>
    <row r="16" spans="1:7" s="18" customFormat="1" ht="33" customHeight="1">
      <c r="A16" s="16"/>
      <c r="B16" s="16"/>
      <c r="C16" s="17"/>
      <c r="D16" s="17" t="s">
        <v>638</v>
      </c>
      <c r="E16" s="17" t="s">
        <v>651</v>
      </c>
      <c r="F16" s="16"/>
      <c r="G16" s="16"/>
    </row>
    <row r="17" spans="1:7" s="18" customFormat="1" ht="33" customHeight="1">
      <c r="A17" s="16"/>
      <c r="B17" s="16"/>
      <c r="C17" s="17"/>
      <c r="D17" s="17" t="s">
        <v>639</v>
      </c>
      <c r="E17" s="17" t="s">
        <v>652</v>
      </c>
      <c r="F17" s="16"/>
      <c r="G17" s="16"/>
    </row>
    <row r="18" spans="1:7" s="18" customFormat="1" ht="33" customHeight="1">
      <c r="A18" s="16"/>
      <c r="B18" s="16"/>
      <c r="C18" s="17"/>
      <c r="D18" s="17" t="s">
        <v>640</v>
      </c>
      <c r="E18" s="17" t="s">
        <v>653</v>
      </c>
      <c r="F18" s="16"/>
      <c r="G18" s="16"/>
    </row>
    <row r="19" spans="1:7" s="18" customFormat="1" ht="33" customHeight="1">
      <c r="A19" s="16"/>
      <c r="B19" s="16"/>
      <c r="C19" s="17"/>
      <c r="D19" s="17" t="s">
        <v>654</v>
      </c>
      <c r="E19" s="17" t="s">
        <v>655</v>
      </c>
      <c r="F19" s="16"/>
      <c r="G19" s="16"/>
    </row>
    <row r="20" spans="1:7" s="18" customFormat="1" ht="33" customHeight="1">
      <c r="A20" s="16"/>
      <c r="B20" s="16"/>
      <c r="C20" s="17"/>
      <c r="D20" s="17" t="s">
        <v>656</v>
      </c>
      <c r="E20" s="17" t="s">
        <v>657</v>
      </c>
      <c r="F20" s="16"/>
      <c r="G20" s="16"/>
    </row>
    <row r="21" spans="1:7" s="18" customFormat="1" ht="33" customHeight="1">
      <c r="A21" s="16"/>
      <c r="B21" s="16"/>
      <c r="C21" s="17" t="s">
        <v>641</v>
      </c>
      <c r="D21" s="17" t="s">
        <v>0</v>
      </c>
      <c r="E21" s="17"/>
      <c r="F21" s="16"/>
      <c r="G21" s="16"/>
    </row>
    <row r="22" spans="1:7" s="18" customFormat="1" ht="33" customHeight="1">
      <c r="A22" s="16"/>
      <c r="B22" s="16"/>
      <c r="C22" s="17" t="s">
        <v>642</v>
      </c>
      <c r="D22" s="17" t="s">
        <v>1</v>
      </c>
      <c r="E22" s="17"/>
      <c r="F22" s="16"/>
      <c r="G22" s="16"/>
    </row>
    <row r="23" spans="1:7" s="15" customFormat="1" ht="33" customHeight="1">
      <c r="A23" s="13"/>
      <c r="B23" s="13" t="s">
        <v>643</v>
      </c>
      <c r="C23" s="19" t="s">
        <v>621</v>
      </c>
      <c r="D23" s="14"/>
      <c r="E23" s="14"/>
      <c r="F23" s="13"/>
      <c r="G23" s="13"/>
    </row>
    <row r="24" spans="1:7" s="18" customFormat="1" ht="33" customHeight="1">
      <c r="A24" s="16"/>
      <c r="B24" s="16"/>
      <c r="C24" s="17" t="s">
        <v>622</v>
      </c>
      <c r="D24" s="17" t="s">
        <v>623</v>
      </c>
      <c r="E24" s="17"/>
      <c r="F24" s="16"/>
      <c r="G24" s="16"/>
    </row>
    <row r="25" spans="1:7" s="18" customFormat="1" ht="33" customHeight="1">
      <c r="A25" s="16"/>
      <c r="B25" s="16"/>
      <c r="C25" s="17" t="s">
        <v>624</v>
      </c>
      <c r="D25" s="17" t="s">
        <v>625</v>
      </c>
      <c r="E25" s="17"/>
      <c r="F25" s="16"/>
      <c r="G25" s="16"/>
    </row>
    <row r="26" spans="1:7" s="18" customFormat="1" ht="33" customHeight="1">
      <c r="A26" s="16"/>
      <c r="B26" s="16"/>
      <c r="C26" s="17" t="s">
        <v>626</v>
      </c>
      <c r="D26" s="17" t="s">
        <v>594</v>
      </c>
      <c r="E26" s="17"/>
      <c r="F26" s="16"/>
      <c r="G26" s="16"/>
    </row>
    <row r="27" spans="1:7" s="18" customFormat="1" ht="33" customHeight="1">
      <c r="A27" s="16"/>
      <c r="B27" s="16"/>
      <c r="C27" s="17" t="s">
        <v>627</v>
      </c>
      <c r="D27" s="17" t="s">
        <v>2</v>
      </c>
      <c r="E27" s="17"/>
      <c r="F27" s="16"/>
      <c r="G27" s="16"/>
    </row>
    <row r="28" spans="1:7" s="18" customFormat="1" ht="33" customHeight="1">
      <c r="A28" s="16"/>
      <c r="B28" s="16"/>
      <c r="C28" s="17" t="s">
        <v>628</v>
      </c>
      <c r="D28" s="17" t="s">
        <v>3</v>
      </c>
      <c r="E28" s="17"/>
      <c r="F28" s="16"/>
      <c r="G28" s="16"/>
    </row>
    <row r="29" spans="1:7" s="18" customFormat="1" ht="33" customHeight="1">
      <c r="A29" s="16"/>
      <c r="B29" s="16"/>
      <c r="C29" s="17" t="s">
        <v>4</v>
      </c>
      <c r="D29" s="17" t="s">
        <v>5</v>
      </c>
      <c r="E29" s="17"/>
      <c r="F29" s="16"/>
      <c r="G29" s="16"/>
    </row>
    <row r="30" spans="1:7" s="15" customFormat="1" ht="33" customHeight="1">
      <c r="A30" s="13"/>
      <c r="B30" s="13" t="s">
        <v>644</v>
      </c>
      <c r="C30" s="14" t="s">
        <v>629</v>
      </c>
      <c r="D30" s="14"/>
      <c r="E30" s="14"/>
      <c r="F30" s="13"/>
      <c r="G30" s="13"/>
    </row>
    <row r="31" spans="1:7" s="18" customFormat="1" ht="33" customHeight="1">
      <c r="A31" s="16"/>
      <c r="B31" s="16"/>
      <c r="C31" s="17" t="s">
        <v>630</v>
      </c>
      <c r="D31" s="17" t="s">
        <v>631</v>
      </c>
      <c r="E31" s="17"/>
      <c r="F31" s="16"/>
      <c r="G31" s="16"/>
    </row>
    <row r="32" spans="1:7" s="18" customFormat="1" ht="33" customHeight="1">
      <c r="A32" s="16"/>
      <c r="B32" s="16"/>
      <c r="C32" s="17" t="s">
        <v>632</v>
      </c>
      <c r="D32" s="17" t="s">
        <v>633</v>
      </c>
      <c r="E32" s="17"/>
      <c r="F32" s="16"/>
      <c r="G32" s="16"/>
    </row>
    <row r="33" spans="1:7" s="18" customFormat="1" ht="33" customHeight="1">
      <c r="A33" s="16"/>
      <c r="B33" s="16"/>
      <c r="C33" s="17" t="s">
        <v>6</v>
      </c>
      <c r="D33" s="17" t="s">
        <v>7</v>
      </c>
      <c r="E33" s="17"/>
      <c r="F33" s="16"/>
      <c r="G33" s="16"/>
    </row>
    <row r="34" spans="1:7" s="15" customFormat="1" ht="33" customHeight="1">
      <c r="A34" s="13"/>
      <c r="B34" s="13" t="s">
        <v>8</v>
      </c>
      <c r="C34" s="14" t="s">
        <v>9</v>
      </c>
      <c r="D34" s="14"/>
      <c r="E34" s="14"/>
      <c r="F34" s="13"/>
      <c r="G34" s="13"/>
    </row>
    <row r="35" spans="1:7" s="18" customFormat="1" ht="33" customHeight="1">
      <c r="A35" s="16"/>
      <c r="B35" s="16"/>
      <c r="C35" s="17" t="s">
        <v>10</v>
      </c>
      <c r="D35" s="20" t="s">
        <v>11</v>
      </c>
      <c r="E35" s="20"/>
      <c r="F35" s="16"/>
      <c r="G35" s="16"/>
    </row>
    <row r="36" spans="1:7" s="18" customFormat="1" ht="33" customHeight="1">
      <c r="A36" s="16"/>
      <c r="B36" s="16"/>
      <c r="C36" s="17" t="s">
        <v>12</v>
      </c>
      <c r="D36" s="20" t="s">
        <v>13</v>
      </c>
      <c r="E36" s="20"/>
      <c r="F36" s="16"/>
      <c r="G36" s="16"/>
    </row>
    <row r="37" spans="1:7" ht="30.75" customHeight="1">
      <c r="A37" s="21"/>
      <c r="B37" s="21"/>
      <c r="C37" s="22"/>
      <c r="D37" s="22"/>
      <c r="E37" s="22"/>
      <c r="F37" s="21"/>
      <c r="G37" s="21"/>
    </row>
    <row r="38" spans="1:7" ht="30.75" customHeight="1">
      <c r="A38" s="21"/>
      <c r="B38" s="21"/>
      <c r="C38" s="22"/>
      <c r="D38" s="22"/>
      <c r="E38" s="22"/>
      <c r="F38" s="21"/>
      <c r="G38" s="21"/>
    </row>
    <row r="39" spans="1:7" ht="30.75" customHeight="1">
      <c r="A39" s="23"/>
      <c r="B39" s="23"/>
      <c r="C39" s="24"/>
      <c r="D39" s="24"/>
      <c r="E39" s="24"/>
      <c r="F39" s="23"/>
      <c r="G39" s="23"/>
    </row>
    <row r="40" spans="1:7" ht="30.75" customHeight="1">
      <c r="A40" s="23"/>
      <c r="B40" s="23"/>
      <c r="C40" s="24"/>
      <c r="D40" s="24"/>
      <c r="E40" s="24"/>
      <c r="F40" s="23"/>
      <c r="G40" s="23"/>
    </row>
    <row r="41" spans="1:7" ht="30.75" customHeight="1">
      <c r="A41" s="23"/>
      <c r="B41" s="23"/>
      <c r="C41" s="24"/>
      <c r="D41" s="24"/>
      <c r="E41" s="24"/>
      <c r="F41" s="23"/>
      <c r="G41" s="23"/>
    </row>
    <row r="42" spans="1:7" ht="30.75" customHeight="1">
      <c r="A42" s="23"/>
      <c r="B42" s="23"/>
      <c r="C42" s="24"/>
      <c r="D42" s="24"/>
      <c r="E42" s="24"/>
      <c r="F42" s="23"/>
      <c r="G42" s="23"/>
    </row>
    <row r="43" spans="1:7" ht="30.75" customHeight="1">
      <c r="A43" s="23"/>
      <c r="B43" s="23"/>
      <c r="C43" s="24"/>
      <c r="D43" s="24"/>
      <c r="E43" s="24"/>
      <c r="F43" s="23"/>
      <c r="G43" s="23"/>
    </row>
    <row r="44" spans="1:7" ht="30.75" customHeight="1">
      <c r="A44" s="23"/>
      <c r="B44" s="23"/>
      <c r="C44" s="24"/>
      <c r="D44" s="24"/>
      <c r="E44" s="24"/>
      <c r="F44" s="23"/>
      <c r="G44" s="23"/>
    </row>
    <row r="45" spans="1:7" ht="30.75" customHeight="1">
      <c r="A45" s="23"/>
      <c r="B45" s="23"/>
      <c r="C45" s="24"/>
      <c r="D45" s="24"/>
      <c r="E45" s="24"/>
      <c r="F45" s="23"/>
      <c r="G45" s="23"/>
    </row>
    <row r="46" spans="1:7" ht="30.75" customHeight="1">
      <c r="A46" s="25"/>
      <c r="B46" s="26"/>
      <c r="C46" s="27"/>
      <c r="D46" s="27"/>
      <c r="F46" s="28"/>
      <c r="G46" s="29"/>
    </row>
    <row r="47" spans="1:7" ht="30.75" customHeight="1">
      <c r="A47" s="25"/>
      <c r="B47" s="26"/>
      <c r="C47" s="27"/>
      <c r="D47" s="27"/>
      <c r="F47" s="28"/>
      <c r="G47" s="29"/>
    </row>
    <row r="48" spans="1:7" ht="30.75" customHeight="1">
      <c r="A48" s="28"/>
      <c r="B48" s="26"/>
      <c r="C48" s="27"/>
      <c r="D48" s="27"/>
      <c r="F48" s="28"/>
      <c r="G48" s="29"/>
    </row>
    <row r="49" spans="1:7" ht="30.75" customHeight="1">
      <c r="A49" s="30"/>
      <c r="B49" s="26"/>
      <c r="C49" s="27"/>
      <c r="D49" s="27"/>
      <c r="F49" s="30"/>
      <c r="G49" s="26"/>
    </row>
    <row r="50" spans="1:7" ht="30.75" customHeight="1">
      <c r="A50" s="30"/>
      <c r="B50" s="26"/>
      <c r="C50" s="27"/>
      <c r="D50" s="27"/>
      <c r="F50" s="30"/>
      <c r="G50" s="26"/>
    </row>
    <row r="51" spans="1:7" ht="30.75" customHeight="1">
      <c r="A51" s="30"/>
      <c r="B51" s="26"/>
      <c r="C51" s="27"/>
      <c r="D51" s="27"/>
      <c r="F51" s="30"/>
      <c r="G51" s="26"/>
    </row>
    <row r="52" spans="1:7" ht="30.75" customHeight="1">
      <c r="A52" s="30"/>
      <c r="B52" s="26"/>
      <c r="C52" s="27"/>
      <c r="D52" s="27"/>
      <c r="F52" s="30"/>
      <c r="G52" s="26"/>
    </row>
    <row r="53" spans="1:7" ht="30.75" customHeight="1">
      <c r="A53" s="30"/>
      <c r="B53" s="26"/>
      <c r="C53" s="27"/>
      <c r="D53" s="27"/>
      <c r="F53" s="30"/>
      <c r="G53" s="26"/>
    </row>
    <row r="54" spans="1:7" ht="30.75" customHeight="1">
      <c r="A54" s="30"/>
      <c r="B54" s="26"/>
      <c r="C54" s="27"/>
      <c r="D54" s="27"/>
      <c r="F54" s="30"/>
      <c r="G54" s="26"/>
    </row>
    <row r="55" spans="1:7" ht="30.75" customHeight="1">
      <c r="A55" s="30"/>
      <c r="B55" s="26"/>
      <c r="C55" s="27"/>
      <c r="D55" s="27"/>
      <c r="F55" s="30"/>
      <c r="G55" s="26"/>
    </row>
    <row r="56" spans="1:7" ht="30.75" customHeight="1">
      <c r="A56" s="30"/>
      <c r="B56" s="26"/>
      <c r="C56" s="27"/>
      <c r="D56" s="27"/>
      <c r="F56" s="30"/>
      <c r="G56" s="26"/>
    </row>
    <row r="57" spans="1:7" ht="30.75" customHeight="1">
      <c r="A57" s="30"/>
      <c r="B57" s="26"/>
      <c r="C57" s="27"/>
      <c r="D57" s="27"/>
      <c r="F57" s="30"/>
      <c r="G57" s="26"/>
    </row>
    <row r="58" spans="1:7" ht="30.75" customHeight="1">
      <c r="A58" s="30"/>
      <c r="B58" s="26"/>
      <c r="C58" s="27"/>
      <c r="D58" s="27"/>
      <c r="F58" s="30"/>
      <c r="G58" s="26"/>
    </row>
    <row r="59" spans="1:7" ht="30.75" customHeight="1">
      <c r="A59" s="30"/>
      <c r="B59" s="26"/>
      <c r="C59" s="27"/>
      <c r="D59" s="27"/>
      <c r="F59" s="30"/>
      <c r="G59" s="26"/>
    </row>
    <row r="60" spans="1:7" ht="30.75" customHeight="1">
      <c r="A60" s="30"/>
      <c r="B60" s="26"/>
      <c r="C60" s="27"/>
      <c r="D60" s="27"/>
      <c r="F60" s="30"/>
      <c r="G60" s="26"/>
    </row>
    <row r="61" spans="1:7" ht="30.75" customHeight="1">
      <c r="A61" s="30"/>
      <c r="B61" s="26"/>
      <c r="C61" s="27"/>
      <c r="D61" s="27"/>
      <c r="F61" s="30"/>
      <c r="G61" s="26"/>
    </row>
    <row r="62" spans="1:7" ht="30.75" customHeight="1">
      <c r="A62" s="30"/>
      <c r="B62" s="26"/>
      <c r="C62" s="27"/>
      <c r="D62" s="27"/>
      <c r="F62" s="30"/>
      <c r="G62" s="26"/>
    </row>
    <row r="63" spans="1:7" ht="30.75" customHeight="1">
      <c r="A63" s="30"/>
      <c r="B63" s="26"/>
      <c r="C63" s="27"/>
      <c r="D63" s="27"/>
      <c r="F63" s="30"/>
      <c r="G63" s="26"/>
    </row>
    <row r="64" spans="1:7" ht="30.75" customHeight="1">
      <c r="A64" s="30"/>
      <c r="B64" s="26"/>
      <c r="C64" s="27"/>
      <c r="D64" s="27"/>
      <c r="F64" s="30"/>
      <c r="G64" s="26"/>
    </row>
    <row r="65" spans="1:7" ht="30.75" customHeight="1">
      <c r="A65" s="30"/>
      <c r="B65" s="26"/>
      <c r="C65" s="27"/>
      <c r="D65" s="27"/>
      <c r="F65" s="30"/>
      <c r="G65" s="26"/>
    </row>
    <row r="66" spans="1:7" ht="30.75" customHeight="1">
      <c r="A66" s="30"/>
      <c r="B66" s="26"/>
      <c r="C66" s="27"/>
      <c r="D66" s="27"/>
      <c r="F66" s="30"/>
      <c r="G66" s="26"/>
    </row>
    <row r="67" spans="1:7" ht="30.75" customHeight="1">
      <c r="A67" s="30"/>
      <c r="B67" s="26"/>
      <c r="C67" s="27"/>
      <c r="D67" s="27"/>
      <c r="F67" s="30"/>
      <c r="G67" s="26"/>
    </row>
    <row r="68" spans="1:7" ht="30.75" customHeight="1">
      <c r="A68" s="30"/>
      <c r="B68" s="26"/>
      <c r="C68" s="27"/>
      <c r="D68" s="27"/>
      <c r="F68" s="30"/>
      <c r="G68" s="26"/>
    </row>
    <row r="69" spans="1:7" ht="30.75" customHeight="1">
      <c r="A69" s="30"/>
      <c r="B69" s="26"/>
      <c r="C69" s="27"/>
      <c r="D69" s="27"/>
      <c r="F69" s="30"/>
      <c r="G69" s="26"/>
    </row>
    <row r="70" spans="1:7" ht="30.75" customHeight="1">
      <c r="A70" s="30"/>
      <c r="B70" s="26"/>
      <c r="C70" s="27"/>
      <c r="D70" s="27"/>
      <c r="F70" s="30"/>
      <c r="G70" s="26"/>
    </row>
    <row r="71" spans="1:7" ht="30.75" customHeight="1">
      <c r="A71" s="30"/>
      <c r="B71" s="26"/>
      <c r="C71" s="27"/>
      <c r="D71" s="27"/>
      <c r="F71" s="30"/>
      <c r="G71" s="26"/>
    </row>
    <row r="72" spans="1:7" ht="30.75" customHeight="1">
      <c r="A72" s="30"/>
      <c r="B72" s="26"/>
      <c r="C72" s="27"/>
      <c r="D72" s="27"/>
      <c r="F72" s="30"/>
      <c r="G72" s="26"/>
    </row>
    <row r="73" spans="1:7" ht="30.75" customHeight="1">
      <c r="A73" s="30"/>
      <c r="B73" s="26"/>
      <c r="C73" s="27"/>
      <c r="D73" s="27"/>
      <c r="F73" s="30"/>
      <c r="G73" s="26"/>
    </row>
    <row r="74" spans="1:7" ht="30.75" customHeight="1">
      <c r="A74" s="30"/>
      <c r="B74" s="26"/>
      <c r="C74" s="27"/>
      <c r="D74" s="27"/>
      <c r="F74" s="30"/>
      <c r="G74" s="26"/>
    </row>
    <row r="75" spans="1:7" ht="30.75" customHeight="1">
      <c r="A75" s="30"/>
      <c r="B75" s="26"/>
      <c r="C75" s="27"/>
      <c r="D75" s="27"/>
      <c r="F75" s="30"/>
      <c r="G75" s="26"/>
    </row>
    <row r="76" spans="1:7" ht="30.75" customHeight="1">
      <c r="A76" s="30"/>
      <c r="B76" s="26"/>
      <c r="C76" s="27"/>
      <c r="D76" s="27"/>
      <c r="F76" s="30"/>
      <c r="G76" s="26"/>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codeName="Sheet1">
    <tabColor indexed="45"/>
  </sheetPr>
  <dimension ref="A1:W511"/>
  <sheetViews>
    <sheetView view="pageBreakPreview" zoomScale="87" zoomScaleSheetLayoutView="87" workbookViewId="0" topLeftCell="A1">
      <pane ySplit="3" topLeftCell="BM4" activePane="bottomLeft" state="frozen"/>
      <selection pane="topLeft" activeCell="A1" sqref="A1"/>
      <selection pane="bottomLeft" activeCell="A4" sqref="A4:T4"/>
    </sheetView>
  </sheetViews>
  <sheetFormatPr defaultColWidth="9.00390625" defaultRowHeight="13.5"/>
  <cols>
    <col min="1" max="1" width="2.75390625" style="68" customWidth="1"/>
    <col min="2" max="2" width="22.875" style="68" customWidth="1"/>
    <col min="3" max="3" width="3.50390625" style="68" customWidth="1"/>
    <col min="4" max="4" width="36.625" style="68" customWidth="1"/>
    <col min="5" max="7" width="5.00390625" style="68" customWidth="1"/>
    <col min="8" max="15" width="3.625" style="68" customWidth="1"/>
    <col min="16" max="20" width="5.125" style="68" customWidth="1"/>
    <col min="21" max="21" width="4.50390625" style="68" customWidth="1"/>
    <col min="22" max="16384" width="9.00390625" style="68" customWidth="1"/>
  </cols>
  <sheetData>
    <row r="1" spans="2:20" s="159" customFormat="1" ht="19.5" customHeight="1" thickBot="1">
      <c r="B1" s="159" t="s">
        <v>196</v>
      </c>
      <c r="H1" s="388" t="s">
        <v>577</v>
      </c>
      <c r="I1" s="388"/>
      <c r="J1" s="388"/>
      <c r="K1" s="389">
        <f>IF('事業所概要'!B4="","",'事業所概要'!B4)</f>
      </c>
      <c r="L1" s="389"/>
      <c r="M1" s="389"/>
      <c r="N1" s="389"/>
      <c r="O1" s="389"/>
      <c r="P1" s="389"/>
      <c r="Q1" s="389"/>
      <c r="R1" s="389"/>
      <c r="S1" s="389"/>
      <c r="T1" s="389"/>
    </row>
    <row r="2" spans="1:20" s="160" customFormat="1" ht="21" customHeight="1" thickTop="1">
      <c r="A2" s="368" t="s">
        <v>348</v>
      </c>
      <c r="B2" s="383"/>
      <c r="C2" s="368" t="s">
        <v>349</v>
      </c>
      <c r="D2" s="369"/>
      <c r="E2" s="365" t="s">
        <v>350</v>
      </c>
      <c r="F2" s="372"/>
      <c r="G2" s="373"/>
      <c r="H2" s="374" t="s">
        <v>351</v>
      </c>
      <c r="I2" s="375"/>
      <c r="J2" s="375"/>
      <c r="K2" s="375"/>
      <c r="L2" s="375"/>
      <c r="M2" s="375"/>
      <c r="N2" s="375"/>
      <c r="O2" s="376"/>
      <c r="P2" s="365" t="s">
        <v>352</v>
      </c>
      <c r="Q2" s="366"/>
      <c r="R2" s="366"/>
      <c r="S2" s="366"/>
      <c r="T2" s="367"/>
    </row>
    <row r="3" spans="1:20" s="160" customFormat="1" ht="119.25" customHeight="1" thickBot="1">
      <c r="A3" s="370"/>
      <c r="B3" s="384"/>
      <c r="C3" s="370"/>
      <c r="D3" s="371"/>
      <c r="E3" s="161" t="s">
        <v>353</v>
      </c>
      <c r="F3" s="162" t="s">
        <v>354</v>
      </c>
      <c r="G3" s="163" t="s">
        <v>355</v>
      </c>
      <c r="H3" s="377"/>
      <c r="I3" s="378"/>
      <c r="J3" s="378"/>
      <c r="K3" s="378"/>
      <c r="L3" s="378"/>
      <c r="M3" s="378"/>
      <c r="N3" s="378"/>
      <c r="O3" s="379"/>
      <c r="P3" s="164" t="s">
        <v>356</v>
      </c>
      <c r="Q3" s="165" t="s">
        <v>357</v>
      </c>
      <c r="R3" s="166" t="s">
        <v>358</v>
      </c>
      <c r="S3" s="166" t="s">
        <v>359</v>
      </c>
      <c r="T3" s="167" t="s">
        <v>360</v>
      </c>
    </row>
    <row r="4" spans="1:20" s="159" customFormat="1" ht="24.75" customHeight="1" thickBot="1" thickTop="1">
      <c r="A4" s="346" t="s">
        <v>427</v>
      </c>
      <c r="B4" s="347"/>
      <c r="C4" s="347"/>
      <c r="D4" s="347"/>
      <c r="E4" s="347"/>
      <c r="F4" s="347"/>
      <c r="G4" s="347"/>
      <c r="H4" s="347"/>
      <c r="I4" s="347"/>
      <c r="J4" s="347"/>
      <c r="K4" s="347"/>
      <c r="L4" s="347"/>
      <c r="M4" s="347"/>
      <c r="N4" s="347"/>
      <c r="O4" s="347"/>
      <c r="P4" s="347"/>
      <c r="Q4" s="347"/>
      <c r="R4" s="347"/>
      <c r="S4" s="347"/>
      <c r="T4" s="348"/>
    </row>
    <row r="5" spans="1:20" s="159" customFormat="1" ht="24.75" customHeight="1" thickBot="1" thickTop="1">
      <c r="A5" s="168"/>
      <c r="B5" s="346" t="s">
        <v>346</v>
      </c>
      <c r="C5" s="347"/>
      <c r="D5" s="347"/>
      <c r="E5" s="347"/>
      <c r="F5" s="347"/>
      <c r="G5" s="347"/>
      <c r="H5" s="347"/>
      <c r="I5" s="347"/>
      <c r="J5" s="347"/>
      <c r="K5" s="347"/>
      <c r="L5" s="347"/>
      <c r="M5" s="347"/>
      <c r="N5" s="347"/>
      <c r="O5" s="347"/>
      <c r="P5" s="347"/>
      <c r="Q5" s="347"/>
      <c r="R5" s="347"/>
      <c r="S5" s="347"/>
      <c r="T5" s="348"/>
    </row>
    <row r="6" spans="1:20" s="159" customFormat="1" ht="6.75" customHeight="1" thickBot="1" thickTop="1">
      <c r="A6" s="349"/>
      <c r="B6" s="350"/>
      <c r="C6" s="350"/>
      <c r="D6" s="350"/>
      <c r="E6" s="350"/>
      <c r="F6" s="350"/>
      <c r="G6" s="350"/>
      <c r="H6" s="350"/>
      <c r="I6" s="350"/>
      <c r="J6" s="350"/>
      <c r="K6" s="350"/>
      <c r="L6" s="350"/>
      <c r="M6" s="350"/>
      <c r="N6" s="350"/>
      <c r="O6" s="350"/>
      <c r="P6" s="350"/>
      <c r="Q6" s="350"/>
      <c r="R6" s="350"/>
      <c r="S6" s="350"/>
      <c r="T6" s="351"/>
    </row>
    <row r="7" spans="1:20" ht="49.5" customHeight="1" thickBot="1" thickTop="1">
      <c r="A7" s="381" t="s">
        <v>432</v>
      </c>
      <c r="B7" s="382"/>
      <c r="C7" s="169"/>
      <c r="D7" s="170" t="s">
        <v>394</v>
      </c>
      <c r="E7" s="171"/>
      <c r="F7" s="171"/>
      <c r="G7" s="171"/>
      <c r="H7" s="335"/>
      <c r="I7" s="336"/>
      <c r="J7" s="336"/>
      <c r="K7" s="336"/>
      <c r="L7" s="336"/>
      <c r="M7" s="336"/>
      <c r="N7" s="336"/>
      <c r="O7" s="337"/>
      <c r="P7" s="172"/>
      <c r="Q7" s="172"/>
      <c r="R7" s="172"/>
      <c r="S7" s="172"/>
      <c r="T7" s="172"/>
    </row>
    <row r="8" spans="1:20" ht="63" customHeight="1" thickBot="1" thickTop="1">
      <c r="A8" s="382"/>
      <c r="B8" s="382"/>
      <c r="C8" s="173"/>
      <c r="D8" s="174" t="s">
        <v>572</v>
      </c>
      <c r="E8" s="175"/>
      <c r="F8" s="175"/>
      <c r="G8" s="175"/>
      <c r="H8" s="338"/>
      <c r="I8" s="339"/>
      <c r="J8" s="339"/>
      <c r="K8" s="339"/>
      <c r="L8" s="339"/>
      <c r="M8" s="339"/>
      <c r="N8" s="339"/>
      <c r="O8" s="340"/>
      <c r="P8" s="176"/>
      <c r="Q8" s="176"/>
      <c r="R8" s="176"/>
      <c r="S8" s="176"/>
      <c r="T8" s="176"/>
    </row>
    <row r="9" spans="1:20" ht="49.5" customHeight="1" thickBot="1" thickTop="1">
      <c r="A9" s="382"/>
      <c r="B9" s="382"/>
      <c r="C9" s="177"/>
      <c r="D9" s="178" t="s">
        <v>361</v>
      </c>
      <c r="E9" s="179"/>
      <c r="F9" s="179"/>
      <c r="G9" s="179"/>
      <c r="H9" s="341"/>
      <c r="I9" s="342"/>
      <c r="J9" s="342"/>
      <c r="K9" s="342"/>
      <c r="L9" s="342"/>
      <c r="M9" s="342"/>
      <c r="N9" s="342"/>
      <c r="O9" s="343"/>
      <c r="P9" s="180"/>
      <c r="Q9" s="180"/>
      <c r="R9" s="180"/>
      <c r="S9" s="180"/>
      <c r="T9" s="180"/>
    </row>
    <row r="10" spans="1:20" s="159" customFormat="1" ht="6.75" customHeight="1" thickBot="1" thickTop="1">
      <c r="A10" s="349"/>
      <c r="B10" s="350"/>
      <c r="C10" s="350"/>
      <c r="D10" s="350"/>
      <c r="E10" s="350"/>
      <c r="F10" s="350"/>
      <c r="G10" s="350"/>
      <c r="H10" s="350"/>
      <c r="I10" s="350"/>
      <c r="J10" s="350"/>
      <c r="K10" s="350"/>
      <c r="L10" s="350"/>
      <c r="M10" s="350"/>
      <c r="N10" s="350"/>
      <c r="O10" s="350"/>
      <c r="P10" s="350"/>
      <c r="Q10" s="350"/>
      <c r="R10" s="350"/>
      <c r="S10" s="350"/>
      <c r="T10" s="351"/>
    </row>
    <row r="11" spans="1:20" ht="49.5" customHeight="1" thickTop="1">
      <c r="A11" s="352" t="s">
        <v>306</v>
      </c>
      <c r="B11" s="353"/>
      <c r="C11" s="169"/>
      <c r="D11" s="170" t="s">
        <v>395</v>
      </c>
      <c r="E11" s="171"/>
      <c r="F11" s="171"/>
      <c r="G11" s="171"/>
      <c r="H11" s="335"/>
      <c r="I11" s="336"/>
      <c r="J11" s="336"/>
      <c r="K11" s="336"/>
      <c r="L11" s="336"/>
      <c r="M11" s="336"/>
      <c r="N11" s="336"/>
      <c r="O11" s="337"/>
      <c r="P11" s="172"/>
      <c r="Q11" s="172"/>
      <c r="R11" s="172"/>
      <c r="S11" s="172"/>
      <c r="T11" s="172"/>
    </row>
    <row r="12" spans="1:20" ht="49.5" customHeight="1">
      <c r="A12" s="354"/>
      <c r="B12" s="355"/>
      <c r="C12" s="173"/>
      <c r="D12" s="174" t="s">
        <v>396</v>
      </c>
      <c r="E12" s="175"/>
      <c r="F12" s="175"/>
      <c r="G12" s="175"/>
      <c r="H12" s="338"/>
      <c r="I12" s="339"/>
      <c r="J12" s="339"/>
      <c r="K12" s="339"/>
      <c r="L12" s="339"/>
      <c r="M12" s="339"/>
      <c r="N12" s="339"/>
      <c r="O12" s="340"/>
      <c r="P12" s="176"/>
      <c r="Q12" s="176"/>
      <c r="R12" s="176"/>
      <c r="S12" s="176"/>
      <c r="T12" s="176"/>
    </row>
    <row r="13" spans="1:20" ht="49.5" customHeight="1" thickBot="1">
      <c r="A13" s="356"/>
      <c r="B13" s="357"/>
      <c r="C13" s="177"/>
      <c r="D13" s="178" t="s">
        <v>361</v>
      </c>
      <c r="E13" s="179"/>
      <c r="F13" s="179"/>
      <c r="G13" s="179"/>
      <c r="H13" s="341"/>
      <c r="I13" s="342"/>
      <c r="J13" s="342"/>
      <c r="K13" s="342"/>
      <c r="L13" s="342"/>
      <c r="M13" s="342"/>
      <c r="N13" s="342"/>
      <c r="O13" s="343"/>
      <c r="P13" s="180"/>
      <c r="Q13" s="180"/>
      <c r="R13" s="180"/>
      <c r="S13" s="180"/>
      <c r="T13" s="180"/>
    </row>
    <row r="14" spans="1:20" s="159" customFormat="1" ht="6.75" customHeight="1" thickBot="1" thickTop="1">
      <c r="A14" s="349"/>
      <c r="B14" s="350"/>
      <c r="C14" s="350"/>
      <c r="D14" s="350"/>
      <c r="E14" s="350"/>
      <c r="F14" s="350"/>
      <c r="G14" s="350"/>
      <c r="H14" s="350"/>
      <c r="I14" s="350"/>
      <c r="J14" s="350"/>
      <c r="K14" s="350"/>
      <c r="L14" s="350"/>
      <c r="M14" s="350"/>
      <c r="N14" s="350"/>
      <c r="O14" s="350"/>
      <c r="P14" s="350"/>
      <c r="Q14" s="350"/>
      <c r="R14" s="350"/>
      <c r="S14" s="350"/>
      <c r="T14" s="380"/>
    </row>
    <row r="15" spans="1:23" s="182" customFormat="1" ht="24.75" customHeight="1" thickBot="1" thickTop="1">
      <c r="A15" s="344" t="s">
        <v>362</v>
      </c>
      <c r="B15" s="345"/>
      <c r="C15" s="345"/>
      <c r="D15" s="345"/>
      <c r="E15" s="63">
        <f>COUNTIF('隠しシート（記入不要）'!A3:D3,"１")</f>
        <v>0</v>
      </c>
      <c r="F15" s="63">
        <f>COUNTIF('隠しシート（記入不要）'!A3:D3,"２")</f>
        <v>0</v>
      </c>
      <c r="G15" s="1">
        <f>COUNTIF('隠しシート（記入不要）'!A3:D3,"３")</f>
        <v>0</v>
      </c>
      <c r="H15" s="3"/>
      <c r="I15" s="3"/>
      <c r="J15" s="4"/>
      <c r="K15" s="4"/>
      <c r="L15" s="4"/>
      <c r="M15" s="4"/>
      <c r="N15" s="4"/>
      <c r="O15" s="4"/>
      <c r="P15" s="5"/>
      <c r="Q15" s="5"/>
      <c r="R15" s="5"/>
      <c r="S15" s="5"/>
      <c r="T15" s="2"/>
      <c r="U15" s="181"/>
      <c r="V15" s="181"/>
      <c r="W15" s="181"/>
    </row>
    <row r="16" spans="1:20" s="159" customFormat="1" ht="24.75" customHeight="1" thickBot="1" thickTop="1">
      <c r="A16" s="168"/>
      <c r="B16" s="346" t="s">
        <v>384</v>
      </c>
      <c r="C16" s="347"/>
      <c r="D16" s="347"/>
      <c r="E16" s="347"/>
      <c r="F16" s="347"/>
      <c r="G16" s="347"/>
      <c r="H16" s="347"/>
      <c r="I16" s="347"/>
      <c r="J16" s="347"/>
      <c r="K16" s="347"/>
      <c r="L16" s="347"/>
      <c r="M16" s="347"/>
      <c r="N16" s="347"/>
      <c r="O16" s="347"/>
      <c r="P16" s="347"/>
      <c r="Q16" s="347"/>
      <c r="R16" s="347"/>
      <c r="S16" s="347"/>
      <c r="T16" s="348"/>
    </row>
    <row r="17" spans="1:20" s="159" customFormat="1" ht="6.75" customHeight="1" thickBot="1" thickTop="1">
      <c r="A17" s="349"/>
      <c r="B17" s="350"/>
      <c r="C17" s="350"/>
      <c r="D17" s="350"/>
      <c r="E17" s="350"/>
      <c r="F17" s="350"/>
      <c r="G17" s="350"/>
      <c r="H17" s="350"/>
      <c r="I17" s="350"/>
      <c r="J17" s="350"/>
      <c r="K17" s="350"/>
      <c r="L17" s="350"/>
      <c r="M17" s="350"/>
      <c r="N17" s="350"/>
      <c r="O17" s="350"/>
      <c r="P17" s="350"/>
      <c r="Q17" s="350"/>
      <c r="R17" s="350"/>
      <c r="S17" s="350"/>
      <c r="T17" s="351"/>
    </row>
    <row r="18" spans="1:20" ht="49.5" customHeight="1" thickTop="1">
      <c r="A18" s="352" t="s">
        <v>424</v>
      </c>
      <c r="B18" s="353"/>
      <c r="C18" s="169"/>
      <c r="D18" s="170" t="s">
        <v>419</v>
      </c>
      <c r="E18" s="171"/>
      <c r="F18" s="171"/>
      <c r="G18" s="171"/>
      <c r="H18" s="335"/>
      <c r="I18" s="336"/>
      <c r="J18" s="336"/>
      <c r="K18" s="336"/>
      <c r="L18" s="336"/>
      <c r="M18" s="336"/>
      <c r="N18" s="336"/>
      <c r="O18" s="337"/>
      <c r="P18" s="172"/>
      <c r="Q18" s="172"/>
      <c r="R18" s="172"/>
      <c r="S18" s="172"/>
      <c r="T18" s="172"/>
    </row>
    <row r="19" spans="1:20" ht="67.5" customHeight="1">
      <c r="A19" s="354"/>
      <c r="B19" s="355"/>
      <c r="C19" s="183"/>
      <c r="D19" s="184" t="s">
        <v>420</v>
      </c>
      <c r="E19" s="175"/>
      <c r="F19" s="175"/>
      <c r="G19" s="175"/>
      <c r="H19" s="338"/>
      <c r="I19" s="339"/>
      <c r="J19" s="339"/>
      <c r="K19" s="339"/>
      <c r="L19" s="339"/>
      <c r="M19" s="339"/>
      <c r="N19" s="339"/>
      <c r="O19" s="340"/>
      <c r="P19" s="176"/>
      <c r="Q19" s="176"/>
      <c r="R19" s="176"/>
      <c r="S19" s="176"/>
      <c r="T19" s="176"/>
    </row>
    <row r="20" spans="1:20" ht="49.5" customHeight="1">
      <c r="A20" s="354"/>
      <c r="B20" s="355"/>
      <c r="C20" s="183"/>
      <c r="D20" s="184" t="s">
        <v>425</v>
      </c>
      <c r="E20" s="175"/>
      <c r="F20" s="175"/>
      <c r="G20" s="175"/>
      <c r="H20" s="338"/>
      <c r="I20" s="339"/>
      <c r="J20" s="339"/>
      <c r="K20" s="339"/>
      <c r="L20" s="339"/>
      <c r="M20" s="339"/>
      <c r="N20" s="339"/>
      <c r="O20" s="340"/>
      <c r="P20" s="176"/>
      <c r="Q20" s="176"/>
      <c r="R20" s="176"/>
      <c r="S20" s="176"/>
      <c r="T20" s="176"/>
    </row>
    <row r="21" spans="1:20" ht="49.5" customHeight="1" thickBot="1">
      <c r="A21" s="356"/>
      <c r="B21" s="357"/>
      <c r="C21" s="177"/>
      <c r="D21" s="178" t="s">
        <v>361</v>
      </c>
      <c r="E21" s="179"/>
      <c r="F21" s="179"/>
      <c r="G21" s="179"/>
      <c r="H21" s="341"/>
      <c r="I21" s="342"/>
      <c r="J21" s="342"/>
      <c r="K21" s="342"/>
      <c r="L21" s="342"/>
      <c r="M21" s="342"/>
      <c r="N21" s="342"/>
      <c r="O21" s="343"/>
      <c r="P21" s="180"/>
      <c r="Q21" s="180"/>
      <c r="R21" s="180"/>
      <c r="S21" s="180"/>
      <c r="T21" s="180"/>
    </row>
    <row r="22" spans="1:20" s="159" customFormat="1" ht="6.75" customHeight="1" thickBot="1" thickTop="1">
      <c r="A22" s="349"/>
      <c r="B22" s="350"/>
      <c r="C22" s="350"/>
      <c r="D22" s="350"/>
      <c r="E22" s="350"/>
      <c r="F22" s="350"/>
      <c r="G22" s="350"/>
      <c r="H22" s="350"/>
      <c r="I22" s="350"/>
      <c r="J22" s="350"/>
      <c r="K22" s="350"/>
      <c r="L22" s="350"/>
      <c r="M22" s="350"/>
      <c r="N22" s="350"/>
      <c r="O22" s="350"/>
      <c r="P22" s="350"/>
      <c r="Q22" s="350"/>
      <c r="R22" s="350"/>
      <c r="S22" s="350"/>
      <c r="T22" s="351"/>
    </row>
    <row r="23" spans="1:23" s="182" customFormat="1" ht="24.75" customHeight="1" thickBot="1" thickTop="1">
      <c r="A23" s="344" t="s">
        <v>363</v>
      </c>
      <c r="B23" s="345"/>
      <c r="C23" s="345"/>
      <c r="D23" s="345"/>
      <c r="E23" s="63">
        <f>COUNTIF('隠しシート（記入不要）'!E3:F3,"１")</f>
        <v>0</v>
      </c>
      <c r="F23" s="63">
        <f>COUNTIF('隠しシート（記入不要）'!E3:F3,"２")</f>
        <v>0</v>
      </c>
      <c r="G23" s="1">
        <f>COUNTIF('隠しシート（記入不要）'!E3:F3,"３")</f>
        <v>0</v>
      </c>
      <c r="H23" s="3"/>
      <c r="I23" s="3"/>
      <c r="J23" s="4"/>
      <c r="K23" s="4"/>
      <c r="L23" s="4"/>
      <c r="M23" s="4"/>
      <c r="N23" s="4"/>
      <c r="O23" s="4"/>
      <c r="P23" s="5"/>
      <c r="Q23" s="5"/>
      <c r="R23" s="5"/>
      <c r="S23" s="5"/>
      <c r="T23" s="2"/>
      <c r="U23" s="181"/>
      <c r="V23" s="181"/>
      <c r="W23" s="181"/>
    </row>
    <row r="24" spans="1:20" s="159" customFormat="1" ht="24.75" customHeight="1" thickBot="1" thickTop="1">
      <c r="A24" s="168"/>
      <c r="B24" s="346" t="s">
        <v>347</v>
      </c>
      <c r="C24" s="347"/>
      <c r="D24" s="347"/>
      <c r="E24" s="347"/>
      <c r="F24" s="347"/>
      <c r="G24" s="347"/>
      <c r="H24" s="347"/>
      <c r="I24" s="347"/>
      <c r="J24" s="347"/>
      <c r="K24" s="347"/>
      <c r="L24" s="347"/>
      <c r="M24" s="347"/>
      <c r="N24" s="347"/>
      <c r="O24" s="347"/>
      <c r="P24" s="347"/>
      <c r="Q24" s="347"/>
      <c r="R24" s="347"/>
      <c r="S24" s="347"/>
      <c r="T24" s="348"/>
    </row>
    <row r="25" spans="1:20" s="159" customFormat="1" ht="6.75" customHeight="1" thickBot="1" thickTop="1">
      <c r="A25" s="349"/>
      <c r="B25" s="350"/>
      <c r="C25" s="350"/>
      <c r="D25" s="350"/>
      <c r="E25" s="350"/>
      <c r="F25" s="350"/>
      <c r="G25" s="350"/>
      <c r="H25" s="350"/>
      <c r="I25" s="350"/>
      <c r="J25" s="350"/>
      <c r="K25" s="350"/>
      <c r="L25" s="350"/>
      <c r="M25" s="350"/>
      <c r="N25" s="350"/>
      <c r="O25" s="350"/>
      <c r="P25" s="350"/>
      <c r="Q25" s="350"/>
      <c r="R25" s="350"/>
      <c r="S25" s="350"/>
      <c r="T25" s="351"/>
    </row>
    <row r="26" spans="1:20" ht="49.5" customHeight="1" thickTop="1">
      <c r="A26" s="352" t="s">
        <v>126</v>
      </c>
      <c r="B26" s="353"/>
      <c r="C26" s="169"/>
      <c r="D26" s="170" t="s">
        <v>421</v>
      </c>
      <c r="E26" s="171"/>
      <c r="F26" s="171"/>
      <c r="G26" s="171"/>
      <c r="H26" s="335"/>
      <c r="I26" s="336"/>
      <c r="J26" s="336"/>
      <c r="K26" s="336"/>
      <c r="L26" s="336"/>
      <c r="M26" s="336"/>
      <c r="N26" s="336"/>
      <c r="O26" s="337"/>
      <c r="P26" s="172"/>
      <c r="Q26" s="172"/>
      <c r="R26" s="172"/>
      <c r="S26" s="172"/>
      <c r="T26" s="172"/>
    </row>
    <row r="27" spans="1:20" ht="49.5" customHeight="1">
      <c r="A27" s="354"/>
      <c r="B27" s="355"/>
      <c r="C27" s="183"/>
      <c r="D27" s="184" t="s">
        <v>147</v>
      </c>
      <c r="E27" s="175"/>
      <c r="F27" s="175"/>
      <c r="G27" s="175"/>
      <c r="H27" s="338"/>
      <c r="I27" s="339"/>
      <c r="J27" s="339"/>
      <c r="K27" s="339"/>
      <c r="L27" s="339"/>
      <c r="M27" s="339"/>
      <c r="N27" s="339"/>
      <c r="O27" s="340"/>
      <c r="P27" s="176"/>
      <c r="Q27" s="176"/>
      <c r="R27" s="176"/>
      <c r="S27" s="176"/>
      <c r="T27" s="176"/>
    </row>
    <row r="28" spans="1:20" ht="49.5" customHeight="1" thickBot="1">
      <c r="A28" s="356"/>
      <c r="B28" s="357"/>
      <c r="C28" s="177"/>
      <c r="D28" s="178" t="s">
        <v>361</v>
      </c>
      <c r="E28" s="179"/>
      <c r="F28" s="179"/>
      <c r="G28" s="179"/>
      <c r="H28" s="341"/>
      <c r="I28" s="342"/>
      <c r="J28" s="342"/>
      <c r="K28" s="342"/>
      <c r="L28" s="342"/>
      <c r="M28" s="342"/>
      <c r="N28" s="342"/>
      <c r="O28" s="343"/>
      <c r="P28" s="180"/>
      <c r="Q28" s="180"/>
      <c r="R28" s="180"/>
      <c r="S28" s="180"/>
      <c r="T28" s="180"/>
    </row>
    <row r="29" spans="1:20" s="159" customFormat="1" ht="6.75" customHeight="1" thickBot="1" thickTop="1">
      <c r="A29" s="349"/>
      <c r="B29" s="350"/>
      <c r="C29" s="350"/>
      <c r="D29" s="350"/>
      <c r="E29" s="350"/>
      <c r="F29" s="350"/>
      <c r="G29" s="350"/>
      <c r="H29" s="350"/>
      <c r="I29" s="350"/>
      <c r="J29" s="350"/>
      <c r="K29" s="350"/>
      <c r="L29" s="350"/>
      <c r="M29" s="350"/>
      <c r="N29" s="350"/>
      <c r="O29" s="350"/>
      <c r="P29" s="350"/>
      <c r="Q29" s="350"/>
      <c r="R29" s="350"/>
      <c r="S29" s="350"/>
      <c r="T29" s="351"/>
    </row>
    <row r="30" spans="1:20" ht="49.5" customHeight="1" thickTop="1">
      <c r="A30" s="352" t="s">
        <v>403</v>
      </c>
      <c r="B30" s="353"/>
      <c r="C30" s="169"/>
      <c r="D30" s="170" t="s">
        <v>309</v>
      </c>
      <c r="E30" s="171"/>
      <c r="F30" s="171"/>
      <c r="G30" s="171"/>
      <c r="H30" s="335"/>
      <c r="I30" s="336"/>
      <c r="J30" s="336"/>
      <c r="K30" s="336"/>
      <c r="L30" s="336"/>
      <c r="M30" s="336"/>
      <c r="N30" s="336"/>
      <c r="O30" s="337"/>
      <c r="P30" s="172"/>
      <c r="Q30" s="172"/>
      <c r="R30" s="172"/>
      <c r="S30" s="172"/>
      <c r="T30" s="172"/>
    </row>
    <row r="31" spans="1:20" ht="49.5" customHeight="1">
      <c r="A31" s="354"/>
      <c r="B31" s="355"/>
      <c r="C31" s="183"/>
      <c r="D31" s="184" t="s">
        <v>407</v>
      </c>
      <c r="E31" s="175"/>
      <c r="F31" s="175"/>
      <c r="G31" s="175"/>
      <c r="H31" s="338"/>
      <c r="I31" s="339"/>
      <c r="J31" s="339"/>
      <c r="K31" s="339"/>
      <c r="L31" s="339"/>
      <c r="M31" s="339"/>
      <c r="N31" s="339"/>
      <c r="O31" s="340"/>
      <c r="P31" s="176"/>
      <c r="Q31" s="176"/>
      <c r="R31" s="176"/>
      <c r="S31" s="176"/>
      <c r="T31" s="176"/>
    </row>
    <row r="32" spans="1:20" ht="49.5" customHeight="1" thickBot="1">
      <c r="A32" s="356"/>
      <c r="B32" s="357"/>
      <c r="C32" s="177"/>
      <c r="D32" s="178" t="s">
        <v>361</v>
      </c>
      <c r="E32" s="179"/>
      <c r="F32" s="179"/>
      <c r="G32" s="179"/>
      <c r="H32" s="341"/>
      <c r="I32" s="342"/>
      <c r="J32" s="342"/>
      <c r="K32" s="342"/>
      <c r="L32" s="342"/>
      <c r="M32" s="342"/>
      <c r="N32" s="342"/>
      <c r="O32" s="343"/>
      <c r="P32" s="180"/>
      <c r="Q32" s="180"/>
      <c r="R32" s="180"/>
      <c r="S32" s="180"/>
      <c r="T32" s="180"/>
    </row>
    <row r="33" spans="1:20" s="159" customFormat="1" ht="6.75" customHeight="1" thickBot="1" thickTop="1">
      <c r="A33" s="349"/>
      <c r="B33" s="350"/>
      <c r="C33" s="350"/>
      <c r="D33" s="350"/>
      <c r="E33" s="350"/>
      <c r="F33" s="350"/>
      <c r="G33" s="350"/>
      <c r="H33" s="350"/>
      <c r="I33" s="350"/>
      <c r="J33" s="350"/>
      <c r="K33" s="350"/>
      <c r="L33" s="350"/>
      <c r="M33" s="350"/>
      <c r="N33" s="350"/>
      <c r="O33" s="350"/>
      <c r="P33" s="350"/>
      <c r="Q33" s="350"/>
      <c r="R33" s="350"/>
      <c r="S33" s="350"/>
      <c r="T33" s="351"/>
    </row>
    <row r="34" spans="1:20" ht="49.5" customHeight="1" thickTop="1">
      <c r="A34" s="352" t="s">
        <v>195</v>
      </c>
      <c r="B34" s="353"/>
      <c r="C34" s="169"/>
      <c r="D34" s="170" t="s">
        <v>148</v>
      </c>
      <c r="E34" s="171"/>
      <c r="F34" s="171"/>
      <c r="G34" s="171"/>
      <c r="H34" s="335"/>
      <c r="I34" s="336"/>
      <c r="J34" s="336"/>
      <c r="K34" s="336"/>
      <c r="L34" s="336"/>
      <c r="M34" s="336"/>
      <c r="N34" s="336"/>
      <c r="O34" s="337"/>
      <c r="P34" s="172"/>
      <c r="Q34" s="172"/>
      <c r="R34" s="172"/>
      <c r="S34" s="172"/>
      <c r="T34" s="172"/>
    </row>
    <row r="35" spans="1:20" ht="49.5" customHeight="1">
      <c r="A35" s="354"/>
      <c r="B35" s="355"/>
      <c r="C35" s="173"/>
      <c r="D35" s="174" t="s">
        <v>422</v>
      </c>
      <c r="E35" s="175"/>
      <c r="F35" s="175"/>
      <c r="G35" s="175"/>
      <c r="H35" s="338"/>
      <c r="I35" s="339"/>
      <c r="J35" s="339"/>
      <c r="K35" s="339"/>
      <c r="L35" s="339"/>
      <c r="M35" s="339"/>
      <c r="N35" s="339"/>
      <c r="O35" s="340"/>
      <c r="P35" s="176"/>
      <c r="Q35" s="176"/>
      <c r="R35" s="176"/>
      <c r="S35" s="176"/>
      <c r="T35" s="176"/>
    </row>
    <row r="36" spans="1:20" ht="49.5" customHeight="1">
      <c r="A36" s="354"/>
      <c r="B36" s="355"/>
      <c r="C36" s="173"/>
      <c r="D36" s="185" t="s">
        <v>397</v>
      </c>
      <c r="E36" s="175"/>
      <c r="F36" s="175"/>
      <c r="G36" s="175"/>
      <c r="H36" s="338"/>
      <c r="I36" s="339"/>
      <c r="J36" s="339"/>
      <c r="K36" s="339"/>
      <c r="L36" s="339"/>
      <c r="M36" s="339"/>
      <c r="N36" s="339"/>
      <c r="O36" s="340"/>
      <c r="P36" s="176"/>
      <c r="Q36" s="176"/>
      <c r="R36" s="176"/>
      <c r="S36" s="176"/>
      <c r="T36" s="176"/>
    </row>
    <row r="37" spans="1:20" ht="49.5" customHeight="1" thickBot="1">
      <c r="A37" s="356"/>
      <c r="B37" s="357"/>
      <c r="C37" s="177"/>
      <c r="D37" s="178" t="s">
        <v>361</v>
      </c>
      <c r="E37" s="179"/>
      <c r="F37" s="179"/>
      <c r="G37" s="179"/>
      <c r="H37" s="341"/>
      <c r="I37" s="342"/>
      <c r="J37" s="342"/>
      <c r="K37" s="342"/>
      <c r="L37" s="342"/>
      <c r="M37" s="342"/>
      <c r="N37" s="342"/>
      <c r="O37" s="343"/>
      <c r="P37" s="180"/>
      <c r="Q37" s="180"/>
      <c r="R37" s="180"/>
      <c r="S37" s="180"/>
      <c r="T37" s="180"/>
    </row>
    <row r="38" spans="1:20" s="159" customFormat="1" ht="6.75" customHeight="1" thickBot="1" thickTop="1">
      <c r="A38" s="349"/>
      <c r="B38" s="350"/>
      <c r="C38" s="350"/>
      <c r="D38" s="350"/>
      <c r="E38" s="350"/>
      <c r="F38" s="350"/>
      <c r="G38" s="350"/>
      <c r="H38" s="350"/>
      <c r="I38" s="350"/>
      <c r="J38" s="350"/>
      <c r="K38" s="350"/>
      <c r="L38" s="350"/>
      <c r="M38" s="350"/>
      <c r="N38" s="350"/>
      <c r="O38" s="350"/>
      <c r="P38" s="350"/>
      <c r="Q38" s="350"/>
      <c r="R38" s="350"/>
      <c r="S38" s="350"/>
      <c r="T38" s="351"/>
    </row>
    <row r="39" spans="1:20" ht="54" customHeight="1" thickTop="1">
      <c r="A39" s="352" t="s">
        <v>404</v>
      </c>
      <c r="B39" s="353"/>
      <c r="C39" s="169"/>
      <c r="D39" s="170" t="s">
        <v>149</v>
      </c>
      <c r="E39" s="171"/>
      <c r="F39" s="171"/>
      <c r="G39" s="171"/>
      <c r="H39" s="335"/>
      <c r="I39" s="336"/>
      <c r="J39" s="336"/>
      <c r="K39" s="336"/>
      <c r="L39" s="336"/>
      <c r="M39" s="336"/>
      <c r="N39" s="336"/>
      <c r="O39" s="337"/>
      <c r="P39" s="172"/>
      <c r="Q39" s="172"/>
      <c r="R39" s="172"/>
      <c r="S39" s="172"/>
      <c r="T39" s="172"/>
    </row>
    <row r="40" spans="1:20" ht="64.5" customHeight="1">
      <c r="A40" s="354"/>
      <c r="B40" s="355"/>
      <c r="C40" s="173"/>
      <c r="D40" s="174" t="s">
        <v>537</v>
      </c>
      <c r="E40" s="175"/>
      <c r="F40" s="175"/>
      <c r="G40" s="175"/>
      <c r="H40" s="338"/>
      <c r="I40" s="339"/>
      <c r="J40" s="339"/>
      <c r="K40" s="339"/>
      <c r="L40" s="339"/>
      <c r="M40" s="339"/>
      <c r="N40" s="339"/>
      <c r="O40" s="340"/>
      <c r="P40" s="176"/>
      <c r="Q40" s="176"/>
      <c r="R40" s="176"/>
      <c r="S40" s="176"/>
      <c r="T40" s="176"/>
    </row>
    <row r="41" spans="1:20" ht="49.5" customHeight="1" thickBot="1">
      <c r="A41" s="356"/>
      <c r="B41" s="357"/>
      <c r="C41" s="177"/>
      <c r="D41" s="178" t="s">
        <v>361</v>
      </c>
      <c r="E41" s="179"/>
      <c r="F41" s="179"/>
      <c r="G41" s="179"/>
      <c r="H41" s="341"/>
      <c r="I41" s="342"/>
      <c r="J41" s="342"/>
      <c r="K41" s="342"/>
      <c r="L41" s="342"/>
      <c r="M41" s="342"/>
      <c r="N41" s="342"/>
      <c r="O41" s="343"/>
      <c r="P41" s="180"/>
      <c r="Q41" s="180"/>
      <c r="R41" s="180"/>
      <c r="S41" s="180"/>
      <c r="T41" s="180"/>
    </row>
    <row r="42" spans="1:20" s="159" customFormat="1" ht="6.75" customHeight="1" thickBot="1" thickTop="1">
      <c r="A42" s="349"/>
      <c r="B42" s="350"/>
      <c r="C42" s="350"/>
      <c r="D42" s="350"/>
      <c r="E42" s="350"/>
      <c r="F42" s="350"/>
      <c r="G42" s="350"/>
      <c r="H42" s="350"/>
      <c r="I42" s="350"/>
      <c r="J42" s="350"/>
      <c r="K42" s="350"/>
      <c r="L42" s="350"/>
      <c r="M42" s="350"/>
      <c r="N42" s="350"/>
      <c r="O42" s="350"/>
      <c r="P42" s="350"/>
      <c r="Q42" s="350"/>
      <c r="R42" s="350"/>
      <c r="S42" s="350"/>
      <c r="T42" s="351"/>
    </row>
    <row r="43" spans="1:20" ht="49.5" customHeight="1" thickTop="1">
      <c r="A43" s="352" t="s">
        <v>405</v>
      </c>
      <c r="B43" s="353"/>
      <c r="C43" s="169"/>
      <c r="D43" s="170" t="s">
        <v>307</v>
      </c>
      <c r="E43" s="171"/>
      <c r="F43" s="171"/>
      <c r="G43" s="171"/>
      <c r="H43" s="335"/>
      <c r="I43" s="336"/>
      <c r="J43" s="336"/>
      <c r="K43" s="336"/>
      <c r="L43" s="336"/>
      <c r="M43" s="336"/>
      <c r="N43" s="336"/>
      <c r="O43" s="337"/>
      <c r="P43" s="172"/>
      <c r="Q43" s="172"/>
      <c r="R43" s="172"/>
      <c r="S43" s="172"/>
      <c r="T43" s="172"/>
    </row>
    <row r="44" spans="1:20" ht="49.5" customHeight="1">
      <c r="A44" s="354"/>
      <c r="B44" s="355"/>
      <c r="C44" s="173"/>
      <c r="D44" s="174" t="s">
        <v>538</v>
      </c>
      <c r="E44" s="175"/>
      <c r="F44" s="175"/>
      <c r="G44" s="175"/>
      <c r="H44" s="338"/>
      <c r="I44" s="339"/>
      <c r="J44" s="339"/>
      <c r="K44" s="339"/>
      <c r="L44" s="339"/>
      <c r="M44" s="339"/>
      <c r="N44" s="339"/>
      <c r="O44" s="340"/>
      <c r="P44" s="176"/>
      <c r="Q44" s="176"/>
      <c r="R44" s="176"/>
      <c r="S44" s="176"/>
      <c r="T44" s="176"/>
    </row>
    <row r="45" spans="1:20" ht="49.5" customHeight="1">
      <c r="A45" s="354"/>
      <c r="B45" s="355"/>
      <c r="C45" s="173"/>
      <c r="D45" s="185" t="s">
        <v>408</v>
      </c>
      <c r="E45" s="175"/>
      <c r="F45" s="175"/>
      <c r="G45" s="175"/>
      <c r="H45" s="338"/>
      <c r="I45" s="339"/>
      <c r="J45" s="339"/>
      <c r="K45" s="339"/>
      <c r="L45" s="339"/>
      <c r="M45" s="339"/>
      <c r="N45" s="339"/>
      <c r="O45" s="340"/>
      <c r="P45" s="176"/>
      <c r="Q45" s="176"/>
      <c r="R45" s="176"/>
      <c r="S45" s="176"/>
      <c r="T45" s="176"/>
    </row>
    <row r="46" spans="1:20" ht="49.5" customHeight="1">
      <c r="A46" s="354"/>
      <c r="B46" s="355"/>
      <c r="C46" s="173"/>
      <c r="D46" s="185" t="s">
        <v>150</v>
      </c>
      <c r="E46" s="175"/>
      <c r="F46" s="175"/>
      <c r="G46" s="175"/>
      <c r="H46" s="338"/>
      <c r="I46" s="339"/>
      <c r="J46" s="339"/>
      <c r="K46" s="339"/>
      <c r="L46" s="339"/>
      <c r="M46" s="339"/>
      <c r="N46" s="339"/>
      <c r="O46" s="340"/>
      <c r="P46" s="176"/>
      <c r="Q46" s="176"/>
      <c r="R46" s="176"/>
      <c r="S46" s="176"/>
      <c r="T46" s="176"/>
    </row>
    <row r="47" spans="1:20" ht="49.5" customHeight="1" thickBot="1">
      <c r="A47" s="356"/>
      <c r="B47" s="357"/>
      <c r="C47" s="177"/>
      <c r="D47" s="178" t="s">
        <v>361</v>
      </c>
      <c r="E47" s="179"/>
      <c r="F47" s="179"/>
      <c r="G47" s="179"/>
      <c r="H47" s="341"/>
      <c r="I47" s="342"/>
      <c r="J47" s="342"/>
      <c r="K47" s="342"/>
      <c r="L47" s="342"/>
      <c r="M47" s="342"/>
      <c r="N47" s="342"/>
      <c r="O47" s="343"/>
      <c r="P47" s="180"/>
      <c r="Q47" s="180"/>
      <c r="R47" s="180"/>
      <c r="S47" s="180"/>
      <c r="T47" s="180"/>
    </row>
    <row r="48" spans="1:20" s="159" customFormat="1" ht="6.75" customHeight="1" thickBot="1" thickTop="1">
      <c r="A48" s="349"/>
      <c r="B48" s="350"/>
      <c r="C48" s="350"/>
      <c r="D48" s="350"/>
      <c r="E48" s="350"/>
      <c r="F48" s="350"/>
      <c r="G48" s="350"/>
      <c r="H48" s="350"/>
      <c r="I48" s="350"/>
      <c r="J48" s="350"/>
      <c r="K48" s="350"/>
      <c r="L48" s="350"/>
      <c r="M48" s="350"/>
      <c r="N48" s="350"/>
      <c r="O48" s="350"/>
      <c r="P48" s="350"/>
      <c r="Q48" s="350"/>
      <c r="R48" s="350"/>
      <c r="S48" s="350"/>
      <c r="T48" s="351"/>
    </row>
    <row r="49" spans="1:23" s="182" customFormat="1" ht="24.75" customHeight="1" thickBot="1" thickTop="1">
      <c r="A49" s="344" t="s">
        <v>428</v>
      </c>
      <c r="B49" s="345"/>
      <c r="C49" s="345"/>
      <c r="D49" s="345"/>
      <c r="E49" s="63">
        <f>COUNTIF('隠しシート（記入不要）'!G3:P3,"１")</f>
        <v>0</v>
      </c>
      <c r="F49" s="63">
        <f>COUNTIF('隠しシート（記入不要）'!G3:P3,"２")</f>
        <v>0</v>
      </c>
      <c r="G49" s="1">
        <f>COUNTIF('隠しシート（記入不要）'!G3:P3,"３")</f>
        <v>0</v>
      </c>
      <c r="H49" s="3"/>
      <c r="I49" s="3"/>
      <c r="J49" s="4"/>
      <c r="K49" s="4"/>
      <c r="L49" s="4"/>
      <c r="M49" s="4"/>
      <c r="N49" s="4"/>
      <c r="O49" s="4"/>
      <c r="P49" s="5"/>
      <c r="Q49" s="5"/>
      <c r="R49" s="5"/>
      <c r="S49" s="5"/>
      <c r="T49" s="2"/>
      <c r="U49" s="181"/>
      <c r="V49" s="181"/>
      <c r="W49" s="181"/>
    </row>
    <row r="50" spans="1:20" s="159" customFormat="1" ht="24.75" customHeight="1" thickBot="1" thickTop="1">
      <c r="A50" s="346" t="s">
        <v>539</v>
      </c>
      <c r="B50" s="347"/>
      <c r="C50" s="347"/>
      <c r="D50" s="347"/>
      <c r="E50" s="347"/>
      <c r="F50" s="347"/>
      <c r="G50" s="347"/>
      <c r="H50" s="347"/>
      <c r="I50" s="347"/>
      <c r="J50" s="347"/>
      <c r="K50" s="347"/>
      <c r="L50" s="347"/>
      <c r="M50" s="347"/>
      <c r="N50" s="347"/>
      <c r="O50" s="347"/>
      <c r="P50" s="347"/>
      <c r="Q50" s="347"/>
      <c r="R50" s="347"/>
      <c r="S50" s="347"/>
      <c r="T50" s="348"/>
    </row>
    <row r="51" spans="1:20" s="159" customFormat="1" ht="24.75" customHeight="1" thickBot="1" thickTop="1">
      <c r="A51" s="168"/>
      <c r="B51" s="346" t="s">
        <v>540</v>
      </c>
      <c r="C51" s="347"/>
      <c r="D51" s="347"/>
      <c r="E51" s="347"/>
      <c r="F51" s="347"/>
      <c r="G51" s="347"/>
      <c r="H51" s="347"/>
      <c r="I51" s="347"/>
      <c r="J51" s="347"/>
      <c r="K51" s="347"/>
      <c r="L51" s="347"/>
      <c r="M51" s="347"/>
      <c r="N51" s="347"/>
      <c r="O51" s="347"/>
      <c r="P51" s="347"/>
      <c r="Q51" s="347"/>
      <c r="R51" s="347"/>
      <c r="S51" s="347"/>
      <c r="T51" s="348"/>
    </row>
    <row r="52" spans="1:20" s="159" customFormat="1" ht="6.75" customHeight="1" thickBot="1" thickTop="1">
      <c r="A52" s="349"/>
      <c r="B52" s="350"/>
      <c r="C52" s="350"/>
      <c r="D52" s="350"/>
      <c r="E52" s="350"/>
      <c r="F52" s="350"/>
      <c r="G52" s="350"/>
      <c r="H52" s="350"/>
      <c r="I52" s="350"/>
      <c r="J52" s="350"/>
      <c r="K52" s="350"/>
      <c r="L52" s="350"/>
      <c r="M52" s="350"/>
      <c r="N52" s="350"/>
      <c r="O52" s="350"/>
      <c r="P52" s="350"/>
      <c r="Q52" s="350"/>
      <c r="R52" s="350"/>
      <c r="S52" s="350"/>
      <c r="T52" s="351"/>
    </row>
    <row r="53" spans="1:20" ht="54" customHeight="1" thickTop="1">
      <c r="A53" s="352" t="s">
        <v>155</v>
      </c>
      <c r="B53" s="353"/>
      <c r="C53" s="169"/>
      <c r="D53" s="170" t="s">
        <v>541</v>
      </c>
      <c r="E53" s="171"/>
      <c r="F53" s="171"/>
      <c r="G53" s="171"/>
      <c r="H53" s="335"/>
      <c r="I53" s="336"/>
      <c r="J53" s="336"/>
      <c r="K53" s="336"/>
      <c r="L53" s="336"/>
      <c r="M53" s="336"/>
      <c r="N53" s="336"/>
      <c r="O53" s="337"/>
      <c r="P53" s="172"/>
      <c r="Q53" s="172"/>
      <c r="R53" s="172"/>
      <c r="S53" s="172"/>
      <c r="T53" s="172"/>
    </row>
    <row r="54" spans="1:20" ht="49.5" customHeight="1" thickBot="1">
      <c r="A54" s="356"/>
      <c r="B54" s="357"/>
      <c r="C54" s="177"/>
      <c r="D54" s="178" t="s">
        <v>361</v>
      </c>
      <c r="E54" s="179"/>
      <c r="F54" s="179"/>
      <c r="G54" s="179"/>
      <c r="H54" s="341"/>
      <c r="I54" s="342"/>
      <c r="J54" s="342"/>
      <c r="K54" s="342"/>
      <c r="L54" s="342"/>
      <c r="M54" s="342"/>
      <c r="N54" s="342"/>
      <c r="O54" s="343"/>
      <c r="P54" s="180"/>
      <c r="Q54" s="180"/>
      <c r="R54" s="180"/>
      <c r="S54" s="180"/>
      <c r="T54" s="180"/>
    </row>
    <row r="55" spans="1:20" s="159" customFormat="1" ht="6.75" customHeight="1" thickBot="1" thickTop="1">
      <c r="A55" s="349"/>
      <c r="B55" s="350"/>
      <c r="C55" s="350"/>
      <c r="D55" s="350"/>
      <c r="E55" s="350"/>
      <c r="F55" s="350"/>
      <c r="G55" s="350"/>
      <c r="H55" s="350"/>
      <c r="I55" s="350"/>
      <c r="J55" s="350"/>
      <c r="K55" s="350"/>
      <c r="L55" s="350"/>
      <c r="M55" s="350"/>
      <c r="N55" s="350"/>
      <c r="O55" s="350"/>
      <c r="P55" s="350"/>
      <c r="Q55" s="350"/>
      <c r="R55" s="350"/>
      <c r="S55" s="350"/>
      <c r="T55" s="351"/>
    </row>
    <row r="56" spans="1:23" s="182" customFormat="1" ht="24.75" customHeight="1" thickBot="1" thickTop="1">
      <c r="A56" s="344" t="s">
        <v>364</v>
      </c>
      <c r="B56" s="345"/>
      <c r="C56" s="345"/>
      <c r="D56" s="345"/>
      <c r="E56" s="63">
        <f>COUNTIF('隠しシート（記入不要）'!Q3:R3,"１")</f>
        <v>0</v>
      </c>
      <c r="F56" s="63">
        <f>COUNTIF('隠しシート（記入不要）'!Q3:R3,"２")</f>
        <v>0</v>
      </c>
      <c r="G56" s="1">
        <f>COUNTIF('隠しシート（記入不要）'!Q3:R3,"３")</f>
        <v>0</v>
      </c>
      <c r="H56" s="3"/>
      <c r="I56" s="3"/>
      <c r="J56" s="4"/>
      <c r="K56" s="4"/>
      <c r="L56" s="4"/>
      <c r="M56" s="4"/>
      <c r="N56" s="4"/>
      <c r="O56" s="4"/>
      <c r="P56" s="5"/>
      <c r="Q56" s="5"/>
      <c r="R56" s="5"/>
      <c r="S56" s="5"/>
      <c r="T56" s="2"/>
      <c r="U56" s="181"/>
      <c r="V56" s="181"/>
      <c r="W56" s="181"/>
    </row>
    <row r="57" spans="1:20" s="159" customFormat="1" ht="24.75" customHeight="1" thickBot="1" thickTop="1">
      <c r="A57" s="221"/>
      <c r="B57" s="346" t="s">
        <v>385</v>
      </c>
      <c r="C57" s="347"/>
      <c r="D57" s="347"/>
      <c r="E57" s="347"/>
      <c r="F57" s="347"/>
      <c r="G57" s="347"/>
      <c r="H57" s="347"/>
      <c r="I57" s="347"/>
      <c r="J57" s="347"/>
      <c r="K57" s="347"/>
      <c r="L57" s="347"/>
      <c r="M57" s="347"/>
      <c r="N57" s="347"/>
      <c r="O57" s="347"/>
      <c r="P57" s="347"/>
      <c r="Q57" s="347"/>
      <c r="R57" s="347"/>
      <c r="S57" s="347"/>
      <c r="T57" s="348"/>
    </row>
    <row r="58" spans="1:20" s="159" customFormat="1" ht="6.75" customHeight="1" thickBot="1" thickTop="1">
      <c r="A58" s="349"/>
      <c r="B58" s="350"/>
      <c r="C58" s="350"/>
      <c r="D58" s="350"/>
      <c r="E58" s="350"/>
      <c r="F58" s="350"/>
      <c r="G58" s="350"/>
      <c r="H58" s="350"/>
      <c r="I58" s="350"/>
      <c r="J58" s="350"/>
      <c r="K58" s="350"/>
      <c r="L58" s="350"/>
      <c r="M58" s="350"/>
      <c r="N58" s="350"/>
      <c r="O58" s="350"/>
      <c r="P58" s="350"/>
      <c r="Q58" s="350"/>
      <c r="R58" s="350"/>
      <c r="S58" s="350"/>
      <c r="T58" s="351"/>
    </row>
    <row r="59" spans="1:20" ht="49.5" customHeight="1" thickTop="1">
      <c r="A59" s="352" t="s">
        <v>447</v>
      </c>
      <c r="B59" s="353"/>
      <c r="C59" s="169"/>
      <c r="D59" s="170" t="s">
        <v>388</v>
      </c>
      <c r="E59" s="171"/>
      <c r="F59" s="171"/>
      <c r="G59" s="171"/>
      <c r="H59" s="335"/>
      <c r="I59" s="336"/>
      <c r="J59" s="336"/>
      <c r="K59" s="336"/>
      <c r="L59" s="336"/>
      <c r="M59" s="336"/>
      <c r="N59" s="336"/>
      <c r="O59" s="337"/>
      <c r="P59" s="172"/>
      <c r="Q59" s="172"/>
      <c r="R59" s="172"/>
      <c r="S59" s="172"/>
      <c r="T59" s="172"/>
    </row>
    <row r="60" spans="1:20" ht="49.5" customHeight="1">
      <c r="A60" s="354"/>
      <c r="B60" s="355"/>
      <c r="C60" s="183"/>
      <c r="D60" s="184" t="s">
        <v>308</v>
      </c>
      <c r="E60" s="175"/>
      <c r="F60" s="175"/>
      <c r="G60" s="175"/>
      <c r="H60" s="338"/>
      <c r="I60" s="339"/>
      <c r="J60" s="339"/>
      <c r="K60" s="339"/>
      <c r="L60" s="339"/>
      <c r="M60" s="339"/>
      <c r="N60" s="339"/>
      <c r="O60" s="340"/>
      <c r="P60" s="176"/>
      <c r="Q60" s="176"/>
      <c r="R60" s="176"/>
      <c r="S60" s="176"/>
      <c r="T60" s="176"/>
    </row>
    <row r="61" spans="1:20" ht="49.5" customHeight="1">
      <c r="A61" s="354"/>
      <c r="B61" s="355"/>
      <c r="C61" s="173"/>
      <c r="D61" s="186" t="s">
        <v>542</v>
      </c>
      <c r="E61" s="175"/>
      <c r="F61" s="175"/>
      <c r="G61" s="175"/>
      <c r="H61" s="338"/>
      <c r="I61" s="339"/>
      <c r="J61" s="339"/>
      <c r="K61" s="339"/>
      <c r="L61" s="339"/>
      <c r="M61" s="339"/>
      <c r="N61" s="339"/>
      <c r="O61" s="340"/>
      <c r="P61" s="176"/>
      <c r="Q61" s="176"/>
      <c r="R61" s="176"/>
      <c r="S61" s="176"/>
      <c r="T61" s="176"/>
    </row>
    <row r="62" spans="1:20" ht="49.5" customHeight="1" thickBot="1">
      <c r="A62" s="356"/>
      <c r="B62" s="357"/>
      <c r="C62" s="177"/>
      <c r="D62" s="178" t="s">
        <v>361</v>
      </c>
      <c r="E62" s="179"/>
      <c r="F62" s="179"/>
      <c r="G62" s="179"/>
      <c r="H62" s="341"/>
      <c r="I62" s="342"/>
      <c r="J62" s="342"/>
      <c r="K62" s="342"/>
      <c r="L62" s="342"/>
      <c r="M62" s="342"/>
      <c r="N62" s="342"/>
      <c r="O62" s="343"/>
      <c r="P62" s="180"/>
      <c r="Q62" s="180"/>
      <c r="R62" s="180"/>
      <c r="S62" s="180"/>
      <c r="T62" s="180"/>
    </row>
    <row r="63" spans="1:20" s="159" customFormat="1" ht="6.75" customHeight="1" thickBot="1" thickTop="1">
      <c r="A63" s="349"/>
      <c r="B63" s="350"/>
      <c r="C63" s="350"/>
      <c r="D63" s="350"/>
      <c r="E63" s="350"/>
      <c r="F63" s="350"/>
      <c r="G63" s="350"/>
      <c r="H63" s="350"/>
      <c r="I63" s="350"/>
      <c r="J63" s="350"/>
      <c r="K63" s="350"/>
      <c r="L63" s="350"/>
      <c r="M63" s="350"/>
      <c r="N63" s="350"/>
      <c r="O63" s="350"/>
      <c r="P63" s="350"/>
      <c r="Q63" s="350"/>
      <c r="R63" s="350"/>
      <c r="S63" s="350"/>
      <c r="T63" s="351"/>
    </row>
    <row r="64" spans="1:20" ht="49.5" customHeight="1" thickTop="1">
      <c r="A64" s="352" t="s">
        <v>406</v>
      </c>
      <c r="B64" s="353"/>
      <c r="C64" s="169"/>
      <c r="D64" s="170" t="s">
        <v>543</v>
      </c>
      <c r="E64" s="171"/>
      <c r="F64" s="171"/>
      <c r="G64" s="171"/>
      <c r="H64" s="335"/>
      <c r="I64" s="336"/>
      <c r="J64" s="336"/>
      <c r="K64" s="336"/>
      <c r="L64" s="336"/>
      <c r="M64" s="336"/>
      <c r="N64" s="336"/>
      <c r="O64" s="337"/>
      <c r="P64" s="172"/>
      <c r="Q64" s="172"/>
      <c r="R64" s="172"/>
      <c r="S64" s="172"/>
      <c r="T64" s="172"/>
    </row>
    <row r="65" spans="1:20" ht="55.5" customHeight="1">
      <c r="A65" s="354"/>
      <c r="B65" s="355"/>
      <c r="C65" s="173"/>
      <c r="D65" s="174" t="s">
        <v>423</v>
      </c>
      <c r="E65" s="175"/>
      <c r="F65" s="175"/>
      <c r="G65" s="175"/>
      <c r="H65" s="338"/>
      <c r="I65" s="339"/>
      <c r="J65" s="339"/>
      <c r="K65" s="339"/>
      <c r="L65" s="339"/>
      <c r="M65" s="339"/>
      <c r="N65" s="339"/>
      <c r="O65" s="340"/>
      <c r="P65" s="176"/>
      <c r="Q65" s="176"/>
      <c r="R65" s="176"/>
      <c r="S65" s="176"/>
      <c r="T65" s="176"/>
    </row>
    <row r="66" spans="1:20" ht="49.5" customHeight="1">
      <c r="A66" s="354"/>
      <c r="B66" s="355"/>
      <c r="C66" s="173"/>
      <c r="D66" s="185" t="s">
        <v>386</v>
      </c>
      <c r="E66" s="175"/>
      <c r="F66" s="175"/>
      <c r="G66" s="175"/>
      <c r="H66" s="338"/>
      <c r="I66" s="339"/>
      <c r="J66" s="339"/>
      <c r="K66" s="339"/>
      <c r="L66" s="339"/>
      <c r="M66" s="339"/>
      <c r="N66" s="339"/>
      <c r="O66" s="340"/>
      <c r="P66" s="176"/>
      <c r="Q66" s="176"/>
      <c r="R66" s="176"/>
      <c r="S66" s="176"/>
      <c r="T66" s="176"/>
    </row>
    <row r="67" spans="1:20" ht="49.5" customHeight="1" thickBot="1">
      <c r="A67" s="356"/>
      <c r="B67" s="357"/>
      <c r="C67" s="177"/>
      <c r="D67" s="178" t="s">
        <v>361</v>
      </c>
      <c r="E67" s="179"/>
      <c r="F67" s="179"/>
      <c r="G67" s="179"/>
      <c r="H67" s="341"/>
      <c r="I67" s="342"/>
      <c r="J67" s="342"/>
      <c r="K67" s="342"/>
      <c r="L67" s="342"/>
      <c r="M67" s="342"/>
      <c r="N67" s="342"/>
      <c r="O67" s="343"/>
      <c r="P67" s="180"/>
      <c r="Q67" s="180"/>
      <c r="R67" s="180"/>
      <c r="S67" s="180"/>
      <c r="T67" s="180"/>
    </row>
    <row r="68" spans="1:20" s="159" customFormat="1" ht="6.75" customHeight="1" thickBot="1" thickTop="1">
      <c r="A68" s="349"/>
      <c r="B68" s="350"/>
      <c r="C68" s="350"/>
      <c r="D68" s="350"/>
      <c r="E68" s="350"/>
      <c r="F68" s="350"/>
      <c r="G68" s="350"/>
      <c r="H68" s="350"/>
      <c r="I68" s="350"/>
      <c r="J68" s="350"/>
      <c r="K68" s="350"/>
      <c r="L68" s="350"/>
      <c r="M68" s="350"/>
      <c r="N68" s="350"/>
      <c r="O68" s="350"/>
      <c r="P68" s="350"/>
      <c r="Q68" s="350"/>
      <c r="R68" s="350"/>
      <c r="S68" s="350"/>
      <c r="T68" s="351"/>
    </row>
    <row r="69" spans="1:23" s="182" customFormat="1" ht="24.75" customHeight="1" thickBot="1" thickTop="1">
      <c r="A69" s="344" t="s">
        <v>292</v>
      </c>
      <c r="B69" s="345"/>
      <c r="C69" s="345"/>
      <c r="D69" s="345"/>
      <c r="E69" s="63">
        <f>COUNTIF('隠しシート（記入不要）'!S3:V3,"１")</f>
        <v>0</v>
      </c>
      <c r="F69" s="63">
        <f>COUNTIF('隠しシート（記入不要）'!S3:V3,"２")</f>
        <v>0</v>
      </c>
      <c r="G69" s="1">
        <f>COUNTIF('隠しシート（記入不要）'!S3:V3,"３")</f>
        <v>0</v>
      </c>
      <c r="H69" s="3"/>
      <c r="I69" s="3"/>
      <c r="J69" s="4"/>
      <c r="K69" s="4"/>
      <c r="L69" s="4"/>
      <c r="M69" s="4"/>
      <c r="N69" s="4"/>
      <c r="O69" s="4"/>
      <c r="P69" s="5"/>
      <c r="Q69" s="5"/>
      <c r="R69" s="5"/>
      <c r="S69" s="5"/>
      <c r="T69" s="2"/>
      <c r="U69" s="181"/>
      <c r="V69" s="181"/>
      <c r="W69" s="181"/>
    </row>
    <row r="70" spans="1:20" s="159" customFormat="1" ht="24.75" customHeight="1" thickBot="1" thickTop="1">
      <c r="A70" s="187"/>
      <c r="B70" s="346" t="s">
        <v>544</v>
      </c>
      <c r="C70" s="347"/>
      <c r="D70" s="347"/>
      <c r="E70" s="347"/>
      <c r="F70" s="347"/>
      <c r="G70" s="347"/>
      <c r="H70" s="347"/>
      <c r="I70" s="347"/>
      <c r="J70" s="347"/>
      <c r="K70" s="347"/>
      <c r="L70" s="347"/>
      <c r="M70" s="347"/>
      <c r="N70" s="347"/>
      <c r="O70" s="347"/>
      <c r="P70" s="347"/>
      <c r="Q70" s="347"/>
      <c r="R70" s="347"/>
      <c r="S70" s="347"/>
      <c r="T70" s="348"/>
    </row>
    <row r="71" spans="1:20" s="159" customFormat="1" ht="24.75" customHeight="1" thickBot="1" thickTop="1">
      <c r="A71" s="188"/>
      <c r="B71" s="346" t="s">
        <v>293</v>
      </c>
      <c r="C71" s="347"/>
      <c r="D71" s="347"/>
      <c r="E71" s="347"/>
      <c r="F71" s="347"/>
      <c r="G71" s="347"/>
      <c r="H71" s="347"/>
      <c r="I71" s="347"/>
      <c r="J71" s="347"/>
      <c r="K71" s="347"/>
      <c r="L71" s="347"/>
      <c r="M71" s="347"/>
      <c r="N71" s="347"/>
      <c r="O71" s="347"/>
      <c r="P71" s="347"/>
      <c r="Q71" s="347"/>
      <c r="R71" s="347"/>
      <c r="S71" s="347"/>
      <c r="T71" s="348"/>
    </row>
    <row r="72" spans="1:20" s="159" customFormat="1" ht="6.75" customHeight="1" thickBot="1" thickTop="1">
      <c r="A72" s="349"/>
      <c r="B72" s="350"/>
      <c r="C72" s="350"/>
      <c r="D72" s="350"/>
      <c r="E72" s="350"/>
      <c r="F72" s="350"/>
      <c r="G72" s="350"/>
      <c r="H72" s="350"/>
      <c r="I72" s="350"/>
      <c r="J72" s="350"/>
      <c r="K72" s="350"/>
      <c r="L72" s="350"/>
      <c r="M72" s="350"/>
      <c r="N72" s="350"/>
      <c r="O72" s="350"/>
      <c r="P72" s="350"/>
      <c r="Q72" s="350"/>
      <c r="R72" s="350"/>
      <c r="S72" s="350"/>
      <c r="T72" s="351"/>
    </row>
    <row r="73" spans="1:20" s="159" customFormat="1" ht="49.5" customHeight="1" thickTop="1">
      <c r="A73" s="352" t="s">
        <v>452</v>
      </c>
      <c r="B73" s="362"/>
      <c r="C73" s="169"/>
      <c r="D73" s="189" t="s">
        <v>310</v>
      </c>
      <c r="E73" s="171"/>
      <c r="F73" s="171"/>
      <c r="G73" s="171"/>
      <c r="H73" s="335"/>
      <c r="I73" s="336"/>
      <c r="J73" s="336"/>
      <c r="K73" s="336"/>
      <c r="L73" s="336"/>
      <c r="M73" s="336"/>
      <c r="N73" s="336"/>
      <c r="O73" s="337"/>
      <c r="P73" s="172"/>
      <c r="Q73" s="172"/>
      <c r="R73" s="172"/>
      <c r="S73" s="172"/>
      <c r="T73" s="172"/>
    </row>
    <row r="74" spans="1:20" ht="49.5" customHeight="1">
      <c r="A74" s="358"/>
      <c r="B74" s="393"/>
      <c r="C74" s="183"/>
      <c r="D74" s="184" t="s">
        <v>409</v>
      </c>
      <c r="E74" s="175"/>
      <c r="F74" s="175"/>
      <c r="G74" s="175"/>
      <c r="H74" s="338"/>
      <c r="I74" s="339"/>
      <c r="J74" s="339"/>
      <c r="K74" s="339"/>
      <c r="L74" s="339"/>
      <c r="M74" s="339"/>
      <c r="N74" s="339"/>
      <c r="O74" s="340"/>
      <c r="P74" s="190"/>
      <c r="Q74" s="190"/>
      <c r="R74" s="190"/>
      <c r="S74" s="190"/>
      <c r="T74" s="190"/>
    </row>
    <row r="75" spans="1:20" ht="49.5" customHeight="1">
      <c r="A75" s="358"/>
      <c r="B75" s="393"/>
      <c r="C75" s="183"/>
      <c r="D75" s="184" t="s">
        <v>387</v>
      </c>
      <c r="E75" s="175"/>
      <c r="F75" s="175"/>
      <c r="G75" s="175"/>
      <c r="H75" s="338"/>
      <c r="I75" s="339"/>
      <c r="J75" s="339"/>
      <c r="K75" s="339"/>
      <c r="L75" s="339"/>
      <c r="M75" s="339"/>
      <c r="N75" s="339"/>
      <c r="O75" s="340"/>
      <c r="P75" s="190"/>
      <c r="Q75" s="190"/>
      <c r="R75" s="190"/>
      <c r="S75" s="190"/>
      <c r="T75" s="190"/>
    </row>
    <row r="76" spans="1:20" ht="69" customHeight="1">
      <c r="A76" s="358"/>
      <c r="B76" s="393"/>
      <c r="C76" s="183"/>
      <c r="D76" s="184" t="s">
        <v>545</v>
      </c>
      <c r="E76" s="175"/>
      <c r="F76" s="175"/>
      <c r="G76" s="175"/>
      <c r="H76" s="338"/>
      <c r="I76" s="339"/>
      <c r="J76" s="339"/>
      <c r="K76" s="339"/>
      <c r="L76" s="339"/>
      <c r="M76" s="339"/>
      <c r="N76" s="339"/>
      <c r="O76" s="340"/>
      <c r="P76" s="190"/>
      <c r="Q76" s="190"/>
      <c r="R76" s="190"/>
      <c r="S76" s="190"/>
      <c r="T76" s="190"/>
    </row>
    <row r="77" spans="1:22" ht="49.5" customHeight="1">
      <c r="A77" s="358"/>
      <c r="B77" s="393"/>
      <c r="C77" s="173"/>
      <c r="D77" s="174" t="s">
        <v>389</v>
      </c>
      <c r="E77" s="175"/>
      <c r="F77" s="175"/>
      <c r="G77" s="175"/>
      <c r="H77" s="338"/>
      <c r="I77" s="339"/>
      <c r="J77" s="339"/>
      <c r="K77" s="339"/>
      <c r="L77" s="339"/>
      <c r="M77" s="339"/>
      <c r="N77" s="339"/>
      <c r="O77" s="340"/>
      <c r="P77" s="190"/>
      <c r="Q77" s="190"/>
      <c r="R77" s="190"/>
      <c r="S77" s="190"/>
      <c r="T77" s="190"/>
      <c r="U77" s="191"/>
      <c r="V77" s="191"/>
    </row>
    <row r="78" spans="1:20" ht="49.5" customHeight="1" thickBot="1">
      <c r="A78" s="363"/>
      <c r="B78" s="364"/>
      <c r="C78" s="177"/>
      <c r="D78" s="178" t="s">
        <v>361</v>
      </c>
      <c r="E78" s="179"/>
      <c r="F78" s="179"/>
      <c r="G78" s="179"/>
      <c r="H78" s="390"/>
      <c r="I78" s="391"/>
      <c r="J78" s="391"/>
      <c r="K78" s="391"/>
      <c r="L78" s="391"/>
      <c r="M78" s="391"/>
      <c r="N78" s="391"/>
      <c r="O78" s="392"/>
      <c r="P78" s="192"/>
      <c r="Q78" s="192"/>
      <c r="R78" s="192"/>
      <c r="S78" s="192"/>
      <c r="T78" s="192"/>
    </row>
    <row r="79" spans="1:20" s="159" customFormat="1" ht="6.75" customHeight="1" thickBot="1" thickTop="1">
      <c r="A79" s="349"/>
      <c r="B79" s="350"/>
      <c r="C79" s="350"/>
      <c r="D79" s="350"/>
      <c r="E79" s="350"/>
      <c r="F79" s="350"/>
      <c r="G79" s="350"/>
      <c r="H79" s="350"/>
      <c r="I79" s="350"/>
      <c r="J79" s="350"/>
      <c r="K79" s="350"/>
      <c r="L79" s="350"/>
      <c r="M79" s="350"/>
      <c r="N79" s="350"/>
      <c r="O79" s="350"/>
      <c r="P79" s="350"/>
      <c r="Q79" s="350"/>
      <c r="R79" s="350"/>
      <c r="S79" s="350"/>
      <c r="T79" s="351"/>
    </row>
    <row r="80" spans="1:23" s="182" customFormat="1" ht="24.75" customHeight="1" thickBot="1" thickTop="1">
      <c r="A80" s="344" t="s">
        <v>429</v>
      </c>
      <c r="B80" s="345"/>
      <c r="C80" s="345"/>
      <c r="D80" s="345"/>
      <c r="E80" s="63">
        <f>COUNTIF('隠しシート（記入不要）'!W3:X3,"１")</f>
        <v>0</v>
      </c>
      <c r="F80" s="63">
        <f>COUNTIF('隠しシート（記入不要）'!W3:X3,"２")</f>
        <v>0</v>
      </c>
      <c r="G80" s="1">
        <f>COUNTIF('隠しシート（記入不要）'!W3:X3,"３")</f>
        <v>0</v>
      </c>
      <c r="H80" s="3"/>
      <c r="I80" s="3"/>
      <c r="J80" s="4"/>
      <c r="K80" s="4"/>
      <c r="L80" s="4"/>
      <c r="M80" s="4"/>
      <c r="N80" s="4"/>
      <c r="O80" s="4"/>
      <c r="P80" s="5"/>
      <c r="Q80" s="5"/>
      <c r="R80" s="5"/>
      <c r="S80" s="5"/>
      <c r="T80" s="2"/>
      <c r="U80" s="181"/>
      <c r="V80" s="181"/>
      <c r="W80" s="181"/>
    </row>
    <row r="81" spans="1:20" s="159" customFormat="1" ht="24.75" customHeight="1" thickBot="1" thickTop="1">
      <c r="A81" s="168"/>
      <c r="B81" s="346" t="s">
        <v>454</v>
      </c>
      <c r="C81" s="347"/>
      <c r="D81" s="347"/>
      <c r="E81" s="347"/>
      <c r="F81" s="347"/>
      <c r="G81" s="347"/>
      <c r="H81" s="347"/>
      <c r="I81" s="347"/>
      <c r="J81" s="347"/>
      <c r="K81" s="347"/>
      <c r="L81" s="347"/>
      <c r="M81" s="347"/>
      <c r="N81" s="347"/>
      <c r="O81" s="347"/>
      <c r="P81" s="347"/>
      <c r="Q81" s="347"/>
      <c r="R81" s="347"/>
      <c r="S81" s="347"/>
      <c r="T81" s="348"/>
    </row>
    <row r="82" spans="1:20" s="159" customFormat="1" ht="6.75" customHeight="1" thickBot="1" thickTop="1">
      <c r="A82" s="349"/>
      <c r="B82" s="350"/>
      <c r="C82" s="350"/>
      <c r="D82" s="350"/>
      <c r="E82" s="350"/>
      <c r="F82" s="350"/>
      <c r="G82" s="350"/>
      <c r="H82" s="350"/>
      <c r="I82" s="350"/>
      <c r="J82" s="350"/>
      <c r="K82" s="350"/>
      <c r="L82" s="350"/>
      <c r="M82" s="350"/>
      <c r="N82" s="350"/>
      <c r="O82" s="350"/>
      <c r="P82" s="350"/>
      <c r="Q82" s="350"/>
      <c r="R82" s="350"/>
      <c r="S82" s="350"/>
      <c r="T82" s="351"/>
    </row>
    <row r="83" spans="1:20" ht="66" customHeight="1" thickTop="1">
      <c r="A83" s="352" t="s">
        <v>127</v>
      </c>
      <c r="B83" s="353"/>
      <c r="C83" s="169"/>
      <c r="D83" s="170" t="s">
        <v>546</v>
      </c>
      <c r="E83" s="171"/>
      <c r="F83" s="171"/>
      <c r="G83" s="171"/>
      <c r="H83" s="335"/>
      <c r="I83" s="336"/>
      <c r="J83" s="336"/>
      <c r="K83" s="336"/>
      <c r="L83" s="336"/>
      <c r="M83" s="336"/>
      <c r="N83" s="336"/>
      <c r="O83" s="337"/>
      <c r="P83" s="172"/>
      <c r="Q83" s="172"/>
      <c r="R83" s="172"/>
      <c r="S83" s="172"/>
      <c r="T83" s="172"/>
    </row>
    <row r="84" spans="1:20" ht="49.5" customHeight="1">
      <c r="A84" s="354"/>
      <c r="B84" s="355"/>
      <c r="C84" s="173"/>
      <c r="D84" s="174" t="s">
        <v>47</v>
      </c>
      <c r="E84" s="175"/>
      <c r="F84" s="175"/>
      <c r="G84" s="175"/>
      <c r="H84" s="338"/>
      <c r="I84" s="339"/>
      <c r="J84" s="339"/>
      <c r="K84" s="339"/>
      <c r="L84" s="339"/>
      <c r="M84" s="339"/>
      <c r="N84" s="339"/>
      <c r="O84" s="340"/>
      <c r="P84" s="176"/>
      <c r="Q84" s="176"/>
      <c r="R84" s="176"/>
      <c r="S84" s="176"/>
      <c r="T84" s="176"/>
    </row>
    <row r="85" spans="1:20" ht="49.5" customHeight="1">
      <c r="A85" s="354"/>
      <c r="B85" s="355"/>
      <c r="C85" s="173"/>
      <c r="D85" s="185" t="s">
        <v>410</v>
      </c>
      <c r="E85" s="175"/>
      <c r="F85" s="175"/>
      <c r="G85" s="175"/>
      <c r="H85" s="338"/>
      <c r="I85" s="339"/>
      <c r="J85" s="339"/>
      <c r="K85" s="339"/>
      <c r="L85" s="339"/>
      <c r="M85" s="339"/>
      <c r="N85" s="339"/>
      <c r="O85" s="340"/>
      <c r="P85" s="176"/>
      <c r="Q85" s="176"/>
      <c r="R85" s="176"/>
      <c r="S85" s="176"/>
      <c r="T85" s="176"/>
    </row>
    <row r="86" spans="1:20" ht="54" customHeight="1">
      <c r="A86" s="354"/>
      <c r="B86" s="355"/>
      <c r="C86" s="173"/>
      <c r="D86" s="185" t="s">
        <v>48</v>
      </c>
      <c r="E86" s="175"/>
      <c r="F86" s="175"/>
      <c r="G86" s="175"/>
      <c r="H86" s="338"/>
      <c r="I86" s="339"/>
      <c r="J86" s="339"/>
      <c r="K86" s="339"/>
      <c r="L86" s="339"/>
      <c r="M86" s="339"/>
      <c r="N86" s="339"/>
      <c r="O86" s="340"/>
      <c r="P86" s="176"/>
      <c r="Q86" s="176"/>
      <c r="R86" s="176"/>
      <c r="S86" s="176"/>
      <c r="T86" s="176"/>
    </row>
    <row r="87" spans="1:20" ht="49.5" customHeight="1" thickBot="1">
      <c r="A87" s="356"/>
      <c r="B87" s="357"/>
      <c r="C87" s="177"/>
      <c r="D87" s="178" t="s">
        <v>361</v>
      </c>
      <c r="E87" s="179"/>
      <c r="F87" s="179"/>
      <c r="G87" s="179"/>
      <c r="H87" s="341"/>
      <c r="I87" s="342"/>
      <c r="J87" s="342"/>
      <c r="K87" s="342"/>
      <c r="L87" s="342"/>
      <c r="M87" s="342"/>
      <c r="N87" s="342"/>
      <c r="O87" s="343"/>
      <c r="P87" s="180"/>
      <c r="Q87" s="180"/>
      <c r="R87" s="180"/>
      <c r="S87" s="180"/>
      <c r="T87" s="180"/>
    </row>
    <row r="88" spans="1:20" s="159" customFormat="1" ht="6.75" customHeight="1" thickBot="1" thickTop="1">
      <c r="A88" s="349"/>
      <c r="B88" s="350"/>
      <c r="C88" s="350"/>
      <c r="D88" s="350"/>
      <c r="E88" s="350"/>
      <c r="F88" s="350"/>
      <c r="G88" s="350"/>
      <c r="H88" s="350"/>
      <c r="I88" s="350"/>
      <c r="J88" s="350"/>
      <c r="K88" s="350"/>
      <c r="L88" s="350"/>
      <c r="M88" s="350"/>
      <c r="N88" s="350"/>
      <c r="O88" s="350"/>
      <c r="P88" s="350"/>
      <c r="Q88" s="350"/>
      <c r="R88" s="350"/>
      <c r="S88" s="350"/>
      <c r="T88" s="351"/>
    </row>
    <row r="89" spans="1:23" s="182" customFormat="1" ht="24.75" customHeight="1" thickBot="1" thickTop="1">
      <c r="A89" s="344" t="s">
        <v>294</v>
      </c>
      <c r="B89" s="345"/>
      <c r="C89" s="345"/>
      <c r="D89" s="345"/>
      <c r="E89" s="63">
        <f>COUNTIF('隠しシート（記入不要）'!Y3:Z3,"１")</f>
        <v>0</v>
      </c>
      <c r="F89" s="63">
        <f>COUNTIF('隠しシート（記入不要）'!Y3:Z3,"２")</f>
        <v>0</v>
      </c>
      <c r="G89" s="1">
        <f>COUNTIF('隠しシート（記入不要）'!Y3:Z3,"３")</f>
        <v>0</v>
      </c>
      <c r="H89" s="3"/>
      <c r="I89" s="3"/>
      <c r="J89" s="4"/>
      <c r="K89" s="4"/>
      <c r="L89" s="4"/>
      <c r="M89" s="4"/>
      <c r="N89" s="4"/>
      <c r="O89" s="4"/>
      <c r="P89" s="5"/>
      <c r="Q89" s="5"/>
      <c r="R89" s="5"/>
      <c r="S89" s="5"/>
      <c r="T89" s="2"/>
      <c r="U89" s="181"/>
      <c r="V89" s="181"/>
      <c r="W89" s="181"/>
    </row>
    <row r="90" spans="1:20" s="159" customFormat="1" ht="24.75" customHeight="1" thickBot="1" thickTop="1">
      <c r="A90" s="168"/>
      <c r="B90" s="346" t="s">
        <v>49</v>
      </c>
      <c r="C90" s="347"/>
      <c r="D90" s="347"/>
      <c r="E90" s="347"/>
      <c r="F90" s="347"/>
      <c r="G90" s="347"/>
      <c r="H90" s="347"/>
      <c r="I90" s="347"/>
      <c r="J90" s="347"/>
      <c r="K90" s="347"/>
      <c r="L90" s="347"/>
      <c r="M90" s="347"/>
      <c r="N90" s="347"/>
      <c r="O90" s="347"/>
      <c r="P90" s="347"/>
      <c r="Q90" s="347"/>
      <c r="R90" s="347"/>
      <c r="S90" s="347"/>
      <c r="T90" s="348"/>
    </row>
    <row r="91" spans="1:20" s="159" customFormat="1" ht="6.75" customHeight="1" thickBot="1" thickTop="1">
      <c r="A91" s="385"/>
      <c r="B91" s="386"/>
      <c r="C91" s="386"/>
      <c r="D91" s="386"/>
      <c r="E91" s="386"/>
      <c r="F91" s="386"/>
      <c r="G91" s="386"/>
      <c r="H91" s="386"/>
      <c r="I91" s="386"/>
      <c r="J91" s="386"/>
      <c r="K91" s="386"/>
      <c r="L91" s="386"/>
      <c r="M91" s="386"/>
      <c r="N91" s="386"/>
      <c r="O91" s="386"/>
      <c r="P91" s="386"/>
      <c r="Q91" s="386"/>
      <c r="R91" s="386"/>
      <c r="S91" s="386"/>
      <c r="T91" s="387"/>
    </row>
    <row r="92" spans="1:20" ht="49.5" customHeight="1" thickTop="1">
      <c r="A92" s="352" t="s">
        <v>128</v>
      </c>
      <c r="B92" s="353"/>
      <c r="C92" s="169"/>
      <c r="D92" s="170" t="s">
        <v>50</v>
      </c>
      <c r="E92" s="171"/>
      <c r="F92" s="171"/>
      <c r="G92" s="171"/>
      <c r="H92" s="335"/>
      <c r="I92" s="336"/>
      <c r="J92" s="336"/>
      <c r="K92" s="336"/>
      <c r="L92" s="336"/>
      <c r="M92" s="336"/>
      <c r="N92" s="336"/>
      <c r="O92" s="337"/>
      <c r="P92" s="172"/>
      <c r="Q92" s="172"/>
      <c r="R92" s="172"/>
      <c r="S92" s="172"/>
      <c r="T92" s="172"/>
    </row>
    <row r="93" spans="1:20" ht="49.5" customHeight="1">
      <c r="A93" s="354"/>
      <c r="B93" s="355"/>
      <c r="C93" s="173"/>
      <c r="D93" s="174" t="s">
        <v>311</v>
      </c>
      <c r="E93" s="175"/>
      <c r="F93" s="175"/>
      <c r="G93" s="175"/>
      <c r="H93" s="338"/>
      <c r="I93" s="339"/>
      <c r="J93" s="339"/>
      <c r="K93" s="339"/>
      <c r="L93" s="339"/>
      <c r="M93" s="339"/>
      <c r="N93" s="339"/>
      <c r="O93" s="340"/>
      <c r="P93" s="176"/>
      <c r="Q93" s="176"/>
      <c r="R93" s="176"/>
      <c r="S93" s="176"/>
      <c r="T93" s="176"/>
    </row>
    <row r="94" spans="1:20" ht="49.5" customHeight="1">
      <c r="A94" s="354"/>
      <c r="B94" s="355"/>
      <c r="C94" s="173"/>
      <c r="D94" s="185" t="s">
        <v>550</v>
      </c>
      <c r="E94" s="175"/>
      <c r="F94" s="175"/>
      <c r="G94" s="175"/>
      <c r="H94" s="338"/>
      <c r="I94" s="339"/>
      <c r="J94" s="339"/>
      <c r="K94" s="339"/>
      <c r="L94" s="339"/>
      <c r="M94" s="339"/>
      <c r="N94" s="339"/>
      <c r="O94" s="340"/>
      <c r="P94" s="176"/>
      <c r="Q94" s="176"/>
      <c r="R94" s="176"/>
      <c r="S94" s="176"/>
      <c r="T94" s="176"/>
    </row>
    <row r="95" spans="1:20" ht="49.5" customHeight="1">
      <c r="A95" s="354"/>
      <c r="B95" s="355"/>
      <c r="C95" s="173"/>
      <c r="D95" s="185" t="s">
        <v>548</v>
      </c>
      <c r="E95" s="175"/>
      <c r="F95" s="175"/>
      <c r="G95" s="175"/>
      <c r="H95" s="338"/>
      <c r="I95" s="339"/>
      <c r="J95" s="339"/>
      <c r="K95" s="339"/>
      <c r="L95" s="339"/>
      <c r="M95" s="339"/>
      <c r="N95" s="339"/>
      <c r="O95" s="340"/>
      <c r="P95" s="176"/>
      <c r="Q95" s="176"/>
      <c r="R95" s="176"/>
      <c r="S95" s="176"/>
      <c r="T95" s="176"/>
    </row>
    <row r="96" spans="1:20" ht="49.5" customHeight="1">
      <c r="A96" s="354"/>
      <c r="B96" s="355"/>
      <c r="C96" s="173"/>
      <c r="D96" s="185" t="s">
        <v>549</v>
      </c>
      <c r="E96" s="175"/>
      <c r="F96" s="175"/>
      <c r="G96" s="175"/>
      <c r="H96" s="338"/>
      <c r="I96" s="339"/>
      <c r="J96" s="339"/>
      <c r="K96" s="339"/>
      <c r="L96" s="339"/>
      <c r="M96" s="339"/>
      <c r="N96" s="339"/>
      <c r="O96" s="340"/>
      <c r="P96" s="176"/>
      <c r="Q96" s="176"/>
      <c r="R96" s="176"/>
      <c r="S96" s="176"/>
      <c r="T96" s="176"/>
    </row>
    <row r="97" spans="1:20" ht="49.5" customHeight="1" thickBot="1">
      <c r="A97" s="356"/>
      <c r="B97" s="357"/>
      <c r="C97" s="177"/>
      <c r="D97" s="178" t="s">
        <v>361</v>
      </c>
      <c r="E97" s="179"/>
      <c r="F97" s="179"/>
      <c r="G97" s="179"/>
      <c r="H97" s="341"/>
      <c r="I97" s="342"/>
      <c r="J97" s="342"/>
      <c r="K97" s="342"/>
      <c r="L97" s="342"/>
      <c r="M97" s="342"/>
      <c r="N97" s="342"/>
      <c r="O97" s="343"/>
      <c r="P97" s="180"/>
      <c r="Q97" s="180"/>
      <c r="R97" s="180"/>
      <c r="S97" s="180"/>
      <c r="T97" s="180"/>
    </row>
    <row r="98" spans="1:20" s="159" customFormat="1" ht="6.75" customHeight="1" thickBot="1" thickTop="1">
      <c r="A98" s="349"/>
      <c r="B98" s="350"/>
      <c r="C98" s="350"/>
      <c r="D98" s="350"/>
      <c r="E98" s="350"/>
      <c r="F98" s="350"/>
      <c r="G98" s="350"/>
      <c r="H98" s="350"/>
      <c r="I98" s="350"/>
      <c r="J98" s="350"/>
      <c r="K98" s="350"/>
      <c r="L98" s="350"/>
      <c r="M98" s="350"/>
      <c r="N98" s="350"/>
      <c r="O98" s="350"/>
      <c r="P98" s="350"/>
      <c r="Q98" s="350"/>
      <c r="R98" s="350"/>
      <c r="S98" s="350"/>
      <c r="T98" s="351"/>
    </row>
    <row r="99" spans="1:23" s="182" customFormat="1" ht="24.75" customHeight="1" thickBot="1" thickTop="1">
      <c r="A99" s="344" t="s">
        <v>365</v>
      </c>
      <c r="B99" s="345"/>
      <c r="C99" s="345"/>
      <c r="D99" s="345"/>
      <c r="E99" s="63">
        <f>COUNTIF('隠しシート（記入不要）'!AA3:AB3,"１")</f>
        <v>0</v>
      </c>
      <c r="F99" s="63">
        <f>COUNTIF('隠しシート（記入不要）'!AA3:AB3,"２")</f>
        <v>0</v>
      </c>
      <c r="G99" s="1">
        <f>COUNTIF('隠しシート（記入不要）'!AA3:AB3,"３")</f>
        <v>0</v>
      </c>
      <c r="H99" s="3"/>
      <c r="I99" s="3"/>
      <c r="J99" s="4"/>
      <c r="K99" s="4"/>
      <c r="L99" s="4"/>
      <c r="M99" s="4"/>
      <c r="N99" s="4"/>
      <c r="O99" s="4"/>
      <c r="P99" s="5"/>
      <c r="Q99" s="5"/>
      <c r="R99" s="5"/>
      <c r="S99" s="5"/>
      <c r="T99" s="2"/>
      <c r="U99" s="181"/>
      <c r="V99" s="181"/>
      <c r="W99" s="181"/>
    </row>
    <row r="100" spans="1:20" s="159" customFormat="1" ht="24.75" customHeight="1" thickBot="1" thickTop="1">
      <c r="A100" s="168"/>
      <c r="B100" s="346" t="s">
        <v>341</v>
      </c>
      <c r="C100" s="347"/>
      <c r="D100" s="347"/>
      <c r="E100" s="347"/>
      <c r="F100" s="347"/>
      <c r="G100" s="347"/>
      <c r="H100" s="347"/>
      <c r="I100" s="347"/>
      <c r="J100" s="347"/>
      <c r="K100" s="347"/>
      <c r="L100" s="347"/>
      <c r="M100" s="347"/>
      <c r="N100" s="347"/>
      <c r="O100" s="347"/>
      <c r="P100" s="347"/>
      <c r="Q100" s="347"/>
      <c r="R100" s="347"/>
      <c r="S100" s="347"/>
      <c r="T100" s="348"/>
    </row>
    <row r="101" spans="1:20" s="159" customFormat="1" ht="6.75" customHeight="1" thickBot="1" thickTop="1">
      <c r="A101" s="349"/>
      <c r="B101" s="350"/>
      <c r="C101" s="350"/>
      <c r="D101" s="350"/>
      <c r="E101" s="350"/>
      <c r="F101" s="350"/>
      <c r="G101" s="350"/>
      <c r="H101" s="350"/>
      <c r="I101" s="350"/>
      <c r="J101" s="350"/>
      <c r="K101" s="350"/>
      <c r="L101" s="350"/>
      <c r="M101" s="350"/>
      <c r="N101" s="350"/>
      <c r="O101" s="350"/>
      <c r="P101" s="350"/>
      <c r="Q101" s="350"/>
      <c r="R101" s="350"/>
      <c r="S101" s="350"/>
      <c r="T101" s="351"/>
    </row>
    <row r="102" spans="1:20" ht="49.5" customHeight="1" thickTop="1">
      <c r="A102" s="352" t="s">
        <v>129</v>
      </c>
      <c r="B102" s="353"/>
      <c r="C102" s="169"/>
      <c r="D102" s="170" t="s">
        <v>199</v>
      </c>
      <c r="E102" s="171"/>
      <c r="F102" s="171"/>
      <c r="G102" s="171"/>
      <c r="H102" s="335"/>
      <c r="I102" s="336"/>
      <c r="J102" s="336"/>
      <c r="K102" s="336"/>
      <c r="L102" s="336"/>
      <c r="M102" s="336"/>
      <c r="N102" s="336"/>
      <c r="O102" s="337"/>
      <c r="P102" s="172"/>
      <c r="Q102" s="172"/>
      <c r="R102" s="172"/>
      <c r="S102" s="172"/>
      <c r="T102" s="172"/>
    </row>
    <row r="103" spans="1:20" ht="49.5" customHeight="1">
      <c r="A103" s="354"/>
      <c r="B103" s="355"/>
      <c r="C103" s="173"/>
      <c r="D103" s="174" t="s">
        <v>51</v>
      </c>
      <c r="E103" s="175"/>
      <c r="F103" s="175"/>
      <c r="G103" s="175"/>
      <c r="H103" s="338"/>
      <c r="I103" s="339"/>
      <c r="J103" s="339"/>
      <c r="K103" s="339"/>
      <c r="L103" s="339"/>
      <c r="M103" s="339"/>
      <c r="N103" s="339"/>
      <c r="O103" s="340"/>
      <c r="P103" s="176"/>
      <c r="Q103" s="176"/>
      <c r="R103" s="176"/>
      <c r="S103" s="176"/>
      <c r="T103" s="176"/>
    </row>
    <row r="104" spans="1:20" ht="49.5" customHeight="1">
      <c r="A104" s="354"/>
      <c r="B104" s="355"/>
      <c r="C104" s="173"/>
      <c r="D104" s="185" t="s">
        <v>37</v>
      </c>
      <c r="E104" s="175"/>
      <c r="F104" s="175"/>
      <c r="G104" s="175"/>
      <c r="H104" s="338"/>
      <c r="I104" s="339"/>
      <c r="J104" s="339"/>
      <c r="K104" s="339"/>
      <c r="L104" s="339"/>
      <c r="M104" s="339"/>
      <c r="N104" s="339"/>
      <c r="O104" s="340"/>
      <c r="P104" s="176"/>
      <c r="Q104" s="176"/>
      <c r="R104" s="176"/>
      <c r="S104" s="176"/>
      <c r="T104" s="176"/>
    </row>
    <row r="105" spans="1:20" ht="40.5" customHeight="1" thickBot="1">
      <c r="A105" s="356"/>
      <c r="B105" s="357"/>
      <c r="C105" s="177"/>
      <c r="D105" s="178" t="s">
        <v>361</v>
      </c>
      <c r="E105" s="179"/>
      <c r="F105" s="179"/>
      <c r="G105" s="179"/>
      <c r="H105" s="341"/>
      <c r="I105" s="342"/>
      <c r="J105" s="342"/>
      <c r="K105" s="342"/>
      <c r="L105" s="342"/>
      <c r="M105" s="342"/>
      <c r="N105" s="342"/>
      <c r="O105" s="343"/>
      <c r="P105" s="180"/>
      <c r="Q105" s="180"/>
      <c r="R105" s="180"/>
      <c r="S105" s="180"/>
      <c r="T105" s="180"/>
    </row>
    <row r="106" spans="1:20" s="159" customFormat="1" ht="6.75" customHeight="1" thickBot="1" thickTop="1">
      <c r="A106" s="349"/>
      <c r="B106" s="350"/>
      <c r="C106" s="350"/>
      <c r="D106" s="350"/>
      <c r="E106" s="350"/>
      <c r="F106" s="350"/>
      <c r="G106" s="350"/>
      <c r="H106" s="350"/>
      <c r="I106" s="350"/>
      <c r="J106" s="350"/>
      <c r="K106" s="350"/>
      <c r="L106" s="350"/>
      <c r="M106" s="350"/>
      <c r="N106" s="350"/>
      <c r="O106" s="350"/>
      <c r="P106" s="350"/>
      <c r="Q106" s="350"/>
      <c r="R106" s="350"/>
      <c r="S106" s="350"/>
      <c r="T106" s="351"/>
    </row>
    <row r="107" spans="1:20" ht="49.5" customHeight="1" thickTop="1">
      <c r="A107" s="352" t="s">
        <v>130</v>
      </c>
      <c r="B107" s="353"/>
      <c r="C107" s="169"/>
      <c r="D107" s="170" t="s">
        <v>52</v>
      </c>
      <c r="E107" s="171"/>
      <c r="F107" s="171"/>
      <c r="G107" s="171"/>
      <c r="H107" s="335"/>
      <c r="I107" s="336"/>
      <c r="J107" s="336"/>
      <c r="K107" s="336"/>
      <c r="L107" s="336"/>
      <c r="M107" s="336"/>
      <c r="N107" s="336"/>
      <c r="O107" s="337"/>
      <c r="P107" s="172"/>
      <c r="Q107" s="172"/>
      <c r="R107" s="172"/>
      <c r="S107" s="172"/>
      <c r="T107" s="172"/>
    </row>
    <row r="108" spans="1:20" ht="55.5" customHeight="1">
      <c r="A108" s="354"/>
      <c r="B108" s="355"/>
      <c r="C108" s="183"/>
      <c r="D108" s="184" t="s">
        <v>53</v>
      </c>
      <c r="E108" s="175"/>
      <c r="F108" s="175"/>
      <c r="G108" s="175"/>
      <c r="H108" s="338"/>
      <c r="I108" s="339"/>
      <c r="J108" s="339"/>
      <c r="K108" s="339"/>
      <c r="L108" s="339"/>
      <c r="M108" s="339"/>
      <c r="N108" s="339"/>
      <c r="O108" s="340"/>
      <c r="P108" s="176"/>
      <c r="Q108" s="176"/>
      <c r="R108" s="176"/>
      <c r="S108" s="176"/>
      <c r="T108" s="176"/>
    </row>
    <row r="109" spans="1:20" ht="49.5" customHeight="1">
      <c r="A109" s="354"/>
      <c r="B109" s="355"/>
      <c r="C109" s="183"/>
      <c r="D109" s="184" t="s">
        <v>312</v>
      </c>
      <c r="E109" s="175"/>
      <c r="F109" s="175"/>
      <c r="G109" s="175"/>
      <c r="H109" s="338"/>
      <c r="I109" s="339"/>
      <c r="J109" s="339"/>
      <c r="K109" s="339"/>
      <c r="L109" s="339"/>
      <c r="M109" s="339"/>
      <c r="N109" s="339"/>
      <c r="O109" s="340"/>
      <c r="P109" s="176"/>
      <c r="Q109" s="176"/>
      <c r="R109" s="176"/>
      <c r="S109" s="176"/>
      <c r="T109" s="176"/>
    </row>
    <row r="110" spans="1:20" ht="32.25" customHeight="1" thickBot="1">
      <c r="A110" s="356"/>
      <c r="B110" s="357"/>
      <c r="C110" s="177"/>
      <c r="D110" s="178" t="s">
        <v>361</v>
      </c>
      <c r="E110" s="179"/>
      <c r="F110" s="179"/>
      <c r="G110" s="179"/>
      <c r="H110" s="341"/>
      <c r="I110" s="342"/>
      <c r="J110" s="342"/>
      <c r="K110" s="342"/>
      <c r="L110" s="342"/>
      <c r="M110" s="342"/>
      <c r="N110" s="342"/>
      <c r="O110" s="343"/>
      <c r="P110" s="180"/>
      <c r="Q110" s="180"/>
      <c r="R110" s="180"/>
      <c r="S110" s="180"/>
      <c r="T110" s="180"/>
    </row>
    <row r="111" spans="1:20" s="159" customFormat="1" ht="6.75" customHeight="1" thickBot="1" thickTop="1">
      <c r="A111" s="8"/>
      <c r="B111" s="9"/>
      <c r="C111" s="9"/>
      <c r="D111" s="9"/>
      <c r="E111" s="9"/>
      <c r="F111" s="9"/>
      <c r="G111" s="9"/>
      <c r="H111" s="9"/>
      <c r="I111" s="9"/>
      <c r="J111" s="9"/>
      <c r="K111" s="9"/>
      <c r="L111" s="9"/>
      <c r="M111" s="9"/>
      <c r="N111" s="9"/>
      <c r="O111" s="9"/>
      <c r="P111" s="9"/>
      <c r="Q111" s="9"/>
      <c r="R111" s="9"/>
      <c r="S111" s="9"/>
      <c r="T111" s="7"/>
    </row>
    <row r="112" spans="1:20" ht="49.5" customHeight="1" thickTop="1">
      <c r="A112" s="352" t="s">
        <v>536</v>
      </c>
      <c r="B112" s="353"/>
      <c r="C112" s="169"/>
      <c r="D112" s="170" t="s">
        <v>313</v>
      </c>
      <c r="E112" s="171"/>
      <c r="F112" s="171"/>
      <c r="G112" s="171"/>
      <c r="H112" s="335"/>
      <c r="I112" s="336"/>
      <c r="J112" s="336"/>
      <c r="K112" s="336"/>
      <c r="L112" s="336"/>
      <c r="M112" s="336"/>
      <c r="N112" s="336"/>
      <c r="O112" s="337"/>
      <c r="P112" s="172"/>
      <c r="Q112" s="172"/>
      <c r="R112" s="172"/>
      <c r="S112" s="172"/>
      <c r="T112" s="172"/>
    </row>
    <row r="113" spans="1:20" ht="49.5" customHeight="1">
      <c r="A113" s="354"/>
      <c r="B113" s="355"/>
      <c r="C113" s="173"/>
      <c r="D113" s="174" t="s">
        <v>314</v>
      </c>
      <c r="E113" s="175"/>
      <c r="F113" s="175"/>
      <c r="G113" s="175"/>
      <c r="H113" s="338"/>
      <c r="I113" s="339"/>
      <c r="J113" s="339"/>
      <c r="K113" s="339"/>
      <c r="L113" s="339"/>
      <c r="M113" s="339"/>
      <c r="N113" s="339"/>
      <c r="O113" s="340"/>
      <c r="P113" s="176"/>
      <c r="Q113" s="176"/>
      <c r="R113" s="176"/>
      <c r="S113" s="176"/>
      <c r="T113" s="176"/>
    </row>
    <row r="114" spans="1:20" ht="49.5" customHeight="1">
      <c r="A114" s="354"/>
      <c r="B114" s="355"/>
      <c r="C114" s="173"/>
      <c r="D114" s="185" t="s">
        <v>156</v>
      </c>
      <c r="E114" s="175"/>
      <c r="F114" s="175"/>
      <c r="G114" s="175"/>
      <c r="H114" s="338"/>
      <c r="I114" s="339"/>
      <c r="J114" s="339"/>
      <c r="K114" s="339"/>
      <c r="L114" s="339"/>
      <c r="M114" s="339"/>
      <c r="N114" s="339"/>
      <c r="O114" s="340"/>
      <c r="P114" s="176"/>
      <c r="Q114" s="176"/>
      <c r="R114" s="176"/>
      <c r="S114" s="176"/>
      <c r="T114" s="176"/>
    </row>
    <row r="115" spans="1:20" ht="49.5" customHeight="1" thickBot="1">
      <c r="A115" s="356"/>
      <c r="B115" s="357"/>
      <c r="C115" s="177"/>
      <c r="D115" s="178" t="s">
        <v>361</v>
      </c>
      <c r="E115" s="179"/>
      <c r="F115" s="179"/>
      <c r="G115" s="179"/>
      <c r="H115" s="341"/>
      <c r="I115" s="342"/>
      <c r="J115" s="342"/>
      <c r="K115" s="342"/>
      <c r="L115" s="342"/>
      <c r="M115" s="342"/>
      <c r="N115" s="342"/>
      <c r="O115" s="343"/>
      <c r="P115" s="180"/>
      <c r="Q115" s="180"/>
      <c r="R115" s="180"/>
      <c r="S115" s="180"/>
      <c r="T115" s="180"/>
    </row>
    <row r="116" spans="1:20" s="159" customFormat="1" ht="6.75" customHeight="1" thickBot="1" thickTop="1">
      <c r="A116" s="349"/>
      <c r="B116" s="350"/>
      <c r="C116" s="350"/>
      <c r="D116" s="350"/>
      <c r="E116" s="350"/>
      <c r="F116" s="350"/>
      <c r="G116" s="350"/>
      <c r="H116" s="350"/>
      <c r="I116" s="350"/>
      <c r="J116" s="350"/>
      <c r="K116" s="350"/>
      <c r="L116" s="350"/>
      <c r="M116" s="350"/>
      <c r="N116" s="350"/>
      <c r="O116" s="350"/>
      <c r="P116" s="350"/>
      <c r="Q116" s="350"/>
      <c r="R116" s="350"/>
      <c r="S116" s="350"/>
      <c r="T116" s="351"/>
    </row>
    <row r="117" spans="1:20" ht="60" customHeight="1" thickTop="1">
      <c r="A117" s="352" t="s">
        <v>131</v>
      </c>
      <c r="B117" s="353"/>
      <c r="C117" s="169"/>
      <c r="D117" s="170" t="s">
        <v>553</v>
      </c>
      <c r="E117" s="171"/>
      <c r="F117" s="171"/>
      <c r="G117" s="171"/>
      <c r="H117" s="335"/>
      <c r="I117" s="336"/>
      <c r="J117" s="336"/>
      <c r="K117" s="336"/>
      <c r="L117" s="336"/>
      <c r="M117" s="336"/>
      <c r="N117" s="336"/>
      <c r="O117" s="337"/>
      <c r="P117" s="172"/>
      <c r="Q117" s="172"/>
      <c r="R117" s="172"/>
      <c r="S117" s="172"/>
      <c r="T117" s="172"/>
    </row>
    <row r="118" spans="1:20" ht="49.5" customHeight="1">
      <c r="A118" s="354"/>
      <c r="B118" s="355"/>
      <c r="C118" s="183"/>
      <c r="D118" s="184" t="s">
        <v>426</v>
      </c>
      <c r="E118" s="175"/>
      <c r="F118" s="175"/>
      <c r="G118" s="175"/>
      <c r="H118" s="338"/>
      <c r="I118" s="339"/>
      <c r="J118" s="339"/>
      <c r="K118" s="339"/>
      <c r="L118" s="339"/>
      <c r="M118" s="339"/>
      <c r="N118" s="339"/>
      <c r="O118" s="340"/>
      <c r="P118" s="176"/>
      <c r="Q118" s="176"/>
      <c r="R118" s="176"/>
      <c r="S118" s="176"/>
      <c r="T118" s="176"/>
    </row>
    <row r="119" spans="1:20" ht="49.5" customHeight="1">
      <c r="A119" s="354"/>
      <c r="B119" s="355"/>
      <c r="C119" s="173"/>
      <c r="D119" s="186" t="s">
        <v>315</v>
      </c>
      <c r="E119" s="175"/>
      <c r="F119" s="175"/>
      <c r="G119" s="175"/>
      <c r="H119" s="338"/>
      <c r="I119" s="339"/>
      <c r="J119" s="339"/>
      <c r="K119" s="339"/>
      <c r="L119" s="339"/>
      <c r="M119" s="339"/>
      <c r="N119" s="339"/>
      <c r="O119" s="340"/>
      <c r="P119" s="176"/>
      <c r="Q119" s="176"/>
      <c r="R119" s="176"/>
      <c r="S119" s="176"/>
      <c r="T119" s="176"/>
    </row>
    <row r="120" spans="1:20" ht="49.5" customHeight="1" thickBot="1">
      <c r="A120" s="356"/>
      <c r="B120" s="357"/>
      <c r="C120" s="177"/>
      <c r="D120" s="178" t="s">
        <v>361</v>
      </c>
      <c r="E120" s="179"/>
      <c r="F120" s="179"/>
      <c r="G120" s="179"/>
      <c r="H120" s="341"/>
      <c r="I120" s="342"/>
      <c r="J120" s="342"/>
      <c r="K120" s="342"/>
      <c r="L120" s="342"/>
      <c r="M120" s="342"/>
      <c r="N120" s="342"/>
      <c r="O120" s="343"/>
      <c r="P120" s="180"/>
      <c r="Q120" s="180"/>
      <c r="R120" s="180"/>
      <c r="S120" s="180"/>
      <c r="T120" s="180"/>
    </row>
    <row r="121" spans="1:20" s="159" customFormat="1" ht="6.75" customHeight="1" thickBot="1" thickTop="1">
      <c r="A121" s="349"/>
      <c r="B121" s="350"/>
      <c r="C121" s="350"/>
      <c r="D121" s="350"/>
      <c r="E121" s="350"/>
      <c r="F121" s="350"/>
      <c r="G121" s="350"/>
      <c r="H121" s="350"/>
      <c r="I121" s="350"/>
      <c r="J121" s="350"/>
      <c r="K121" s="350"/>
      <c r="L121" s="350"/>
      <c r="M121" s="350"/>
      <c r="N121" s="350"/>
      <c r="O121" s="350"/>
      <c r="P121" s="350"/>
      <c r="Q121" s="350"/>
      <c r="R121" s="350"/>
      <c r="S121" s="350"/>
      <c r="T121" s="351"/>
    </row>
    <row r="122" spans="1:20" ht="49.5" customHeight="1" thickTop="1">
      <c r="A122" s="352" t="s">
        <v>319</v>
      </c>
      <c r="B122" s="353"/>
      <c r="C122" s="169"/>
      <c r="D122" s="170" t="s">
        <v>316</v>
      </c>
      <c r="E122" s="171"/>
      <c r="F122" s="171"/>
      <c r="G122" s="171"/>
      <c r="H122" s="335"/>
      <c r="I122" s="336"/>
      <c r="J122" s="336"/>
      <c r="K122" s="336"/>
      <c r="L122" s="336"/>
      <c r="M122" s="336"/>
      <c r="N122" s="336"/>
      <c r="O122" s="337"/>
      <c r="P122" s="172"/>
      <c r="Q122" s="172"/>
      <c r="R122" s="172"/>
      <c r="S122" s="172"/>
      <c r="T122" s="172"/>
    </row>
    <row r="123" spans="1:20" ht="58.5" customHeight="1">
      <c r="A123" s="354"/>
      <c r="B123" s="355"/>
      <c r="C123" s="173"/>
      <c r="D123" s="174" t="s">
        <v>54</v>
      </c>
      <c r="E123" s="175"/>
      <c r="F123" s="175"/>
      <c r="G123" s="175"/>
      <c r="H123" s="338"/>
      <c r="I123" s="339"/>
      <c r="J123" s="339"/>
      <c r="K123" s="339"/>
      <c r="L123" s="339"/>
      <c r="M123" s="339"/>
      <c r="N123" s="339"/>
      <c r="O123" s="340"/>
      <c r="P123" s="176"/>
      <c r="Q123" s="176"/>
      <c r="R123" s="176"/>
      <c r="S123" s="176"/>
      <c r="T123" s="176"/>
    </row>
    <row r="124" spans="1:20" ht="49.5" customHeight="1">
      <c r="A124" s="354"/>
      <c r="B124" s="355"/>
      <c r="C124" s="173"/>
      <c r="D124" s="185" t="s">
        <v>317</v>
      </c>
      <c r="E124" s="175"/>
      <c r="F124" s="175"/>
      <c r="G124" s="175"/>
      <c r="H124" s="338"/>
      <c r="I124" s="339"/>
      <c r="J124" s="339"/>
      <c r="K124" s="339"/>
      <c r="L124" s="339"/>
      <c r="M124" s="339"/>
      <c r="N124" s="339"/>
      <c r="O124" s="340"/>
      <c r="P124" s="176"/>
      <c r="Q124" s="176"/>
      <c r="R124" s="176"/>
      <c r="S124" s="176"/>
      <c r="T124" s="176"/>
    </row>
    <row r="125" spans="1:20" ht="49.5" customHeight="1">
      <c r="A125" s="354"/>
      <c r="B125" s="355"/>
      <c r="C125" s="173"/>
      <c r="D125" s="185" t="s">
        <v>318</v>
      </c>
      <c r="E125" s="175"/>
      <c r="F125" s="175"/>
      <c r="G125" s="175"/>
      <c r="H125" s="338"/>
      <c r="I125" s="339"/>
      <c r="J125" s="339"/>
      <c r="K125" s="339"/>
      <c r="L125" s="339"/>
      <c r="M125" s="339"/>
      <c r="N125" s="339"/>
      <c r="O125" s="340"/>
      <c r="P125" s="176"/>
      <c r="Q125" s="176"/>
      <c r="R125" s="176"/>
      <c r="S125" s="176"/>
      <c r="T125" s="176"/>
    </row>
    <row r="126" spans="1:20" ht="49.5" customHeight="1" thickBot="1">
      <c r="A126" s="356"/>
      <c r="B126" s="357"/>
      <c r="C126" s="177"/>
      <c r="D126" s="178" t="s">
        <v>361</v>
      </c>
      <c r="E126" s="179"/>
      <c r="F126" s="179"/>
      <c r="G126" s="179"/>
      <c r="H126" s="341"/>
      <c r="I126" s="342"/>
      <c r="J126" s="342"/>
      <c r="K126" s="342"/>
      <c r="L126" s="342"/>
      <c r="M126" s="342"/>
      <c r="N126" s="342"/>
      <c r="O126" s="343"/>
      <c r="P126" s="180"/>
      <c r="Q126" s="180"/>
      <c r="R126" s="180"/>
      <c r="S126" s="180"/>
      <c r="T126" s="180"/>
    </row>
    <row r="127" spans="1:20" s="159" customFormat="1" ht="6.75" customHeight="1" thickBot="1" thickTop="1">
      <c r="A127" s="349"/>
      <c r="B127" s="350"/>
      <c r="C127" s="350"/>
      <c r="D127" s="350"/>
      <c r="E127" s="350"/>
      <c r="F127" s="350"/>
      <c r="G127" s="350"/>
      <c r="H127" s="350"/>
      <c r="I127" s="350"/>
      <c r="J127" s="350"/>
      <c r="K127" s="350"/>
      <c r="L127" s="350"/>
      <c r="M127" s="350"/>
      <c r="N127" s="350"/>
      <c r="O127" s="350"/>
      <c r="P127" s="350"/>
      <c r="Q127" s="350"/>
      <c r="R127" s="350"/>
      <c r="S127" s="350"/>
      <c r="T127" s="351"/>
    </row>
    <row r="128" spans="1:20" ht="49.5" customHeight="1" thickTop="1">
      <c r="A128" s="352" t="s">
        <v>132</v>
      </c>
      <c r="B128" s="353"/>
      <c r="C128" s="193"/>
      <c r="D128" s="170" t="s">
        <v>320</v>
      </c>
      <c r="E128" s="171"/>
      <c r="F128" s="171"/>
      <c r="G128" s="171"/>
      <c r="H128" s="335"/>
      <c r="I128" s="336"/>
      <c r="J128" s="336"/>
      <c r="K128" s="336"/>
      <c r="L128" s="336"/>
      <c r="M128" s="336"/>
      <c r="N128" s="336"/>
      <c r="O128" s="337"/>
      <c r="P128" s="172"/>
      <c r="Q128" s="172"/>
      <c r="R128" s="172"/>
      <c r="S128" s="172"/>
      <c r="T128" s="172"/>
    </row>
    <row r="129" spans="1:20" ht="49.5" customHeight="1">
      <c r="A129" s="358"/>
      <c r="B129" s="355"/>
      <c r="C129" s="183"/>
      <c r="D129" s="194" t="s">
        <v>55</v>
      </c>
      <c r="E129" s="175"/>
      <c r="F129" s="175"/>
      <c r="G129" s="175"/>
      <c r="H129" s="338"/>
      <c r="I129" s="339"/>
      <c r="J129" s="339"/>
      <c r="K129" s="339"/>
      <c r="L129" s="339"/>
      <c r="M129" s="339"/>
      <c r="N129" s="339"/>
      <c r="O129" s="340"/>
      <c r="P129" s="176"/>
      <c r="Q129" s="176"/>
      <c r="R129" s="176"/>
      <c r="S129" s="176"/>
      <c r="T129" s="176"/>
    </row>
    <row r="130" spans="1:20" ht="49.5" customHeight="1">
      <c r="A130" s="358"/>
      <c r="B130" s="355"/>
      <c r="C130" s="183"/>
      <c r="D130" s="194" t="s">
        <v>56</v>
      </c>
      <c r="E130" s="175"/>
      <c r="F130" s="175"/>
      <c r="G130" s="175"/>
      <c r="H130" s="338"/>
      <c r="I130" s="339"/>
      <c r="J130" s="339"/>
      <c r="K130" s="339"/>
      <c r="L130" s="339"/>
      <c r="M130" s="339"/>
      <c r="N130" s="339"/>
      <c r="O130" s="340"/>
      <c r="P130" s="176"/>
      <c r="Q130" s="176"/>
      <c r="R130" s="176"/>
      <c r="S130" s="176"/>
      <c r="T130" s="176"/>
    </row>
    <row r="131" spans="1:20" ht="66" customHeight="1">
      <c r="A131" s="358"/>
      <c r="B131" s="355"/>
      <c r="C131" s="183"/>
      <c r="D131" s="194" t="s">
        <v>551</v>
      </c>
      <c r="E131" s="175"/>
      <c r="F131" s="175"/>
      <c r="G131" s="175"/>
      <c r="H131" s="338"/>
      <c r="I131" s="339"/>
      <c r="J131" s="339"/>
      <c r="K131" s="339"/>
      <c r="L131" s="339"/>
      <c r="M131" s="339"/>
      <c r="N131" s="339"/>
      <c r="O131" s="340"/>
      <c r="P131" s="176"/>
      <c r="Q131" s="176"/>
      <c r="R131" s="176"/>
      <c r="S131" s="176"/>
      <c r="T131" s="176"/>
    </row>
    <row r="132" spans="1:20" ht="49.5" customHeight="1">
      <c r="A132" s="358"/>
      <c r="B132" s="355"/>
      <c r="C132" s="183"/>
      <c r="D132" s="194" t="s">
        <v>57</v>
      </c>
      <c r="E132" s="175"/>
      <c r="F132" s="175"/>
      <c r="G132" s="175"/>
      <c r="H132" s="338"/>
      <c r="I132" s="339"/>
      <c r="J132" s="339"/>
      <c r="K132" s="339"/>
      <c r="L132" s="339"/>
      <c r="M132" s="339"/>
      <c r="N132" s="339"/>
      <c r="O132" s="340"/>
      <c r="P132" s="176"/>
      <c r="Q132" s="176"/>
      <c r="R132" s="176"/>
      <c r="S132" s="176"/>
      <c r="T132" s="176"/>
    </row>
    <row r="133" spans="1:20" ht="49.5" customHeight="1">
      <c r="A133" s="358"/>
      <c r="B133" s="355"/>
      <c r="C133" s="195"/>
      <c r="D133" s="194" t="s">
        <v>58</v>
      </c>
      <c r="E133" s="175"/>
      <c r="F133" s="175"/>
      <c r="G133" s="175"/>
      <c r="H133" s="338"/>
      <c r="I133" s="339"/>
      <c r="J133" s="339"/>
      <c r="K133" s="339"/>
      <c r="L133" s="339"/>
      <c r="M133" s="339"/>
      <c r="N133" s="339"/>
      <c r="O133" s="340"/>
      <c r="P133" s="176"/>
      <c r="Q133" s="176"/>
      <c r="R133" s="176"/>
      <c r="S133" s="176"/>
      <c r="T133" s="176"/>
    </row>
    <row r="134" spans="1:20" ht="49.5" customHeight="1" thickBot="1">
      <c r="A134" s="356"/>
      <c r="B134" s="357"/>
      <c r="C134" s="177"/>
      <c r="D134" s="178" t="s">
        <v>361</v>
      </c>
      <c r="E134" s="179"/>
      <c r="F134" s="179"/>
      <c r="G134" s="179"/>
      <c r="H134" s="341"/>
      <c r="I134" s="342"/>
      <c r="J134" s="342"/>
      <c r="K134" s="342"/>
      <c r="L134" s="342"/>
      <c r="M134" s="342"/>
      <c r="N134" s="342"/>
      <c r="O134" s="343"/>
      <c r="P134" s="180"/>
      <c r="Q134" s="180"/>
      <c r="R134" s="180"/>
      <c r="S134" s="180"/>
      <c r="T134" s="180"/>
    </row>
    <row r="135" spans="1:20" s="159" customFormat="1" ht="6.75" customHeight="1" thickBot="1" thickTop="1">
      <c r="A135" s="349"/>
      <c r="B135" s="350"/>
      <c r="C135" s="350"/>
      <c r="D135" s="350"/>
      <c r="E135" s="350"/>
      <c r="F135" s="350"/>
      <c r="G135" s="350"/>
      <c r="H135" s="350"/>
      <c r="I135" s="350"/>
      <c r="J135" s="350"/>
      <c r="K135" s="350"/>
      <c r="L135" s="350"/>
      <c r="M135" s="350"/>
      <c r="N135" s="350"/>
      <c r="O135" s="350"/>
      <c r="P135" s="350"/>
      <c r="Q135" s="350"/>
      <c r="R135" s="350"/>
      <c r="S135" s="350"/>
      <c r="T135" s="351"/>
    </row>
    <row r="136" spans="1:20" ht="49.5" customHeight="1" thickTop="1">
      <c r="A136" s="352" t="s">
        <v>133</v>
      </c>
      <c r="B136" s="353"/>
      <c r="C136" s="169"/>
      <c r="D136" s="170" t="s">
        <v>59</v>
      </c>
      <c r="E136" s="171"/>
      <c r="F136" s="171"/>
      <c r="G136" s="171"/>
      <c r="H136" s="335"/>
      <c r="I136" s="336"/>
      <c r="J136" s="336"/>
      <c r="K136" s="336"/>
      <c r="L136" s="336"/>
      <c r="M136" s="336"/>
      <c r="N136" s="336"/>
      <c r="O136" s="337"/>
      <c r="P136" s="172"/>
      <c r="Q136" s="172"/>
      <c r="R136" s="172"/>
      <c r="S136" s="172"/>
      <c r="T136" s="172"/>
    </row>
    <row r="137" spans="1:20" ht="49.5" customHeight="1">
      <c r="A137" s="354"/>
      <c r="B137" s="355"/>
      <c r="C137" s="173"/>
      <c r="D137" s="194" t="s">
        <v>60</v>
      </c>
      <c r="E137" s="175"/>
      <c r="F137" s="175"/>
      <c r="G137" s="175"/>
      <c r="H137" s="338"/>
      <c r="I137" s="339"/>
      <c r="J137" s="339"/>
      <c r="K137" s="339"/>
      <c r="L137" s="339"/>
      <c r="M137" s="339"/>
      <c r="N137" s="339"/>
      <c r="O137" s="340"/>
      <c r="P137" s="176"/>
      <c r="Q137" s="176"/>
      <c r="R137" s="176"/>
      <c r="S137" s="176"/>
      <c r="T137" s="176"/>
    </row>
    <row r="138" spans="1:20" ht="49.5" customHeight="1">
      <c r="A138" s="354"/>
      <c r="B138" s="355"/>
      <c r="C138" s="173"/>
      <c r="D138" s="194" t="s">
        <v>61</v>
      </c>
      <c r="E138" s="175"/>
      <c r="F138" s="175"/>
      <c r="G138" s="175"/>
      <c r="H138" s="338"/>
      <c r="I138" s="339"/>
      <c r="J138" s="339"/>
      <c r="K138" s="339"/>
      <c r="L138" s="339"/>
      <c r="M138" s="339"/>
      <c r="N138" s="339"/>
      <c r="O138" s="340"/>
      <c r="P138" s="176"/>
      <c r="Q138" s="176"/>
      <c r="R138" s="176"/>
      <c r="S138" s="176"/>
      <c r="T138" s="176"/>
    </row>
    <row r="139" spans="1:20" ht="49.5" customHeight="1">
      <c r="A139" s="354"/>
      <c r="B139" s="355"/>
      <c r="C139" s="173"/>
      <c r="D139" s="194" t="s">
        <v>415</v>
      </c>
      <c r="E139" s="175"/>
      <c r="F139" s="175"/>
      <c r="G139" s="175"/>
      <c r="H139" s="338"/>
      <c r="I139" s="339"/>
      <c r="J139" s="339"/>
      <c r="K139" s="339"/>
      <c r="L139" s="339"/>
      <c r="M139" s="339"/>
      <c r="N139" s="339"/>
      <c r="O139" s="340"/>
      <c r="P139" s="176"/>
      <c r="Q139" s="176"/>
      <c r="R139" s="176"/>
      <c r="S139" s="176"/>
      <c r="T139" s="176"/>
    </row>
    <row r="140" spans="1:20" ht="49.5" customHeight="1">
      <c r="A140" s="354"/>
      <c r="B140" s="355"/>
      <c r="C140" s="173"/>
      <c r="D140" s="194" t="s">
        <v>411</v>
      </c>
      <c r="E140" s="175"/>
      <c r="F140" s="175"/>
      <c r="G140" s="175"/>
      <c r="H140" s="338"/>
      <c r="I140" s="339"/>
      <c r="J140" s="339"/>
      <c r="K140" s="339"/>
      <c r="L140" s="339"/>
      <c r="M140" s="339"/>
      <c r="N140" s="339"/>
      <c r="O140" s="340"/>
      <c r="P140" s="176"/>
      <c r="Q140" s="176"/>
      <c r="R140" s="176"/>
      <c r="S140" s="176"/>
      <c r="T140" s="176"/>
    </row>
    <row r="141" spans="1:20" ht="49.5" customHeight="1" thickBot="1">
      <c r="A141" s="356"/>
      <c r="B141" s="357"/>
      <c r="C141" s="177"/>
      <c r="D141" s="178" t="s">
        <v>361</v>
      </c>
      <c r="E141" s="179"/>
      <c r="F141" s="179"/>
      <c r="G141" s="179"/>
      <c r="H141" s="341"/>
      <c r="I141" s="342"/>
      <c r="J141" s="342"/>
      <c r="K141" s="342"/>
      <c r="L141" s="342"/>
      <c r="M141" s="342"/>
      <c r="N141" s="342"/>
      <c r="O141" s="343"/>
      <c r="P141" s="180"/>
      <c r="Q141" s="180"/>
      <c r="R141" s="180"/>
      <c r="S141" s="180"/>
      <c r="T141" s="180"/>
    </row>
    <row r="142" spans="1:20" s="159" customFormat="1" ht="6.75" customHeight="1" thickBot="1" thickTop="1">
      <c r="A142" s="349"/>
      <c r="B142" s="350"/>
      <c r="C142" s="350"/>
      <c r="D142" s="350"/>
      <c r="E142" s="350"/>
      <c r="F142" s="350"/>
      <c r="G142" s="350"/>
      <c r="H142" s="350"/>
      <c r="I142" s="350"/>
      <c r="J142" s="350"/>
      <c r="K142" s="350"/>
      <c r="L142" s="350"/>
      <c r="M142" s="350"/>
      <c r="N142" s="350"/>
      <c r="O142" s="350"/>
      <c r="P142" s="350"/>
      <c r="Q142" s="350"/>
      <c r="R142" s="350"/>
      <c r="S142" s="350"/>
      <c r="T142" s="351"/>
    </row>
    <row r="143" spans="1:23" s="182" customFormat="1" ht="24.75" customHeight="1" thickBot="1" thickTop="1">
      <c r="A143" s="344" t="s">
        <v>295</v>
      </c>
      <c r="B143" s="345"/>
      <c r="C143" s="345"/>
      <c r="D143" s="345"/>
      <c r="E143" s="63">
        <f>COUNTIF('隠しシート（記入不要）'!AC3:AP3,"１")</f>
        <v>0</v>
      </c>
      <c r="F143" s="63">
        <f>COUNTIF('隠しシート（記入不要）'!AC3:AP3,"２")</f>
        <v>0</v>
      </c>
      <c r="G143" s="1">
        <f>COUNTIF('隠しシート（記入不要）'!AC3:AP3,"３")</f>
        <v>0</v>
      </c>
      <c r="H143" s="3"/>
      <c r="I143" s="3"/>
      <c r="J143" s="4"/>
      <c r="K143" s="4"/>
      <c r="L143" s="4"/>
      <c r="M143" s="4"/>
      <c r="N143" s="4"/>
      <c r="O143" s="4"/>
      <c r="P143" s="5"/>
      <c r="Q143" s="5"/>
      <c r="R143" s="5"/>
      <c r="S143" s="5"/>
      <c r="T143" s="2"/>
      <c r="U143" s="181"/>
      <c r="V143" s="181"/>
      <c r="W143" s="181"/>
    </row>
    <row r="144" spans="1:20" ht="24.75" customHeight="1" thickBot="1" thickTop="1">
      <c r="A144" s="168"/>
      <c r="B144" s="346" t="s">
        <v>342</v>
      </c>
      <c r="C144" s="347"/>
      <c r="D144" s="347"/>
      <c r="E144" s="347"/>
      <c r="F144" s="347"/>
      <c r="G144" s="347"/>
      <c r="H144" s="347"/>
      <c r="I144" s="347"/>
      <c r="J144" s="347"/>
      <c r="K144" s="347"/>
      <c r="L144" s="347"/>
      <c r="M144" s="347"/>
      <c r="N144" s="347"/>
      <c r="O144" s="347"/>
      <c r="P144" s="347"/>
      <c r="Q144" s="347"/>
      <c r="R144" s="347"/>
      <c r="S144" s="347"/>
      <c r="T144" s="348"/>
    </row>
    <row r="145" spans="1:20" s="159" customFormat="1" ht="6.75" customHeight="1" thickBot="1" thickTop="1">
      <c r="A145" s="349"/>
      <c r="B145" s="350"/>
      <c r="C145" s="350"/>
      <c r="D145" s="350"/>
      <c r="E145" s="350"/>
      <c r="F145" s="350"/>
      <c r="G145" s="350"/>
      <c r="H145" s="350"/>
      <c r="I145" s="350"/>
      <c r="J145" s="350"/>
      <c r="K145" s="350"/>
      <c r="L145" s="350"/>
      <c r="M145" s="350"/>
      <c r="N145" s="350"/>
      <c r="O145" s="350"/>
      <c r="P145" s="350"/>
      <c r="Q145" s="350"/>
      <c r="R145" s="350"/>
      <c r="S145" s="350"/>
      <c r="T145" s="351"/>
    </row>
    <row r="146" spans="1:20" ht="49.5" customHeight="1" thickTop="1">
      <c r="A146" s="352" t="s">
        <v>467</v>
      </c>
      <c r="B146" s="353"/>
      <c r="C146" s="193"/>
      <c r="D146" s="170" t="s">
        <v>321</v>
      </c>
      <c r="E146" s="171"/>
      <c r="F146" s="171"/>
      <c r="G146" s="171"/>
      <c r="H146" s="335"/>
      <c r="I146" s="336"/>
      <c r="J146" s="336"/>
      <c r="K146" s="336"/>
      <c r="L146" s="336"/>
      <c r="M146" s="336"/>
      <c r="N146" s="336"/>
      <c r="O146" s="337"/>
      <c r="P146" s="172"/>
      <c r="Q146" s="172"/>
      <c r="R146" s="172"/>
      <c r="S146" s="172"/>
      <c r="T146" s="172"/>
    </row>
    <row r="147" spans="1:20" ht="49.5" customHeight="1">
      <c r="A147" s="358"/>
      <c r="B147" s="355"/>
      <c r="C147" s="183"/>
      <c r="D147" s="196" t="s">
        <v>157</v>
      </c>
      <c r="E147" s="175"/>
      <c r="F147" s="175"/>
      <c r="G147" s="175"/>
      <c r="H147" s="338"/>
      <c r="I147" s="339"/>
      <c r="J147" s="339"/>
      <c r="K147" s="339"/>
      <c r="L147" s="339"/>
      <c r="M147" s="339"/>
      <c r="N147" s="339"/>
      <c r="O147" s="340"/>
      <c r="P147" s="176"/>
      <c r="Q147" s="176"/>
      <c r="R147" s="176"/>
      <c r="S147" s="176"/>
      <c r="T147" s="176"/>
    </row>
    <row r="148" spans="1:20" ht="49.5" customHeight="1" thickBot="1">
      <c r="A148" s="356"/>
      <c r="B148" s="357"/>
      <c r="C148" s="177"/>
      <c r="D148" s="178" t="s">
        <v>361</v>
      </c>
      <c r="E148" s="179"/>
      <c r="F148" s="179"/>
      <c r="G148" s="179"/>
      <c r="H148" s="341"/>
      <c r="I148" s="342"/>
      <c r="J148" s="342"/>
      <c r="K148" s="342"/>
      <c r="L148" s="342"/>
      <c r="M148" s="342"/>
      <c r="N148" s="342"/>
      <c r="O148" s="343"/>
      <c r="P148" s="180"/>
      <c r="Q148" s="180"/>
      <c r="R148" s="180"/>
      <c r="S148" s="180"/>
      <c r="T148" s="180"/>
    </row>
    <row r="149" spans="1:20" s="159" customFormat="1" ht="6.75" customHeight="1" thickBot="1" thickTop="1">
      <c r="A149" s="349"/>
      <c r="B149" s="350"/>
      <c r="C149" s="350"/>
      <c r="D149" s="350"/>
      <c r="E149" s="350"/>
      <c r="F149" s="350"/>
      <c r="G149" s="350"/>
      <c r="H149" s="350"/>
      <c r="I149" s="350"/>
      <c r="J149" s="350"/>
      <c r="K149" s="350"/>
      <c r="L149" s="350"/>
      <c r="M149" s="350"/>
      <c r="N149" s="350"/>
      <c r="O149" s="350"/>
      <c r="P149" s="350"/>
      <c r="Q149" s="350"/>
      <c r="R149" s="350"/>
      <c r="S149" s="350"/>
      <c r="T149" s="351"/>
    </row>
    <row r="150" spans="1:20" ht="49.5" customHeight="1" thickTop="1">
      <c r="A150" s="352" t="s">
        <v>398</v>
      </c>
      <c r="B150" s="353"/>
      <c r="C150" s="169"/>
      <c r="D150" s="194" t="s">
        <v>322</v>
      </c>
      <c r="E150" s="171"/>
      <c r="F150" s="171"/>
      <c r="G150" s="171"/>
      <c r="H150" s="335"/>
      <c r="I150" s="336"/>
      <c r="J150" s="336"/>
      <c r="K150" s="336"/>
      <c r="L150" s="336"/>
      <c r="M150" s="336"/>
      <c r="N150" s="336"/>
      <c r="O150" s="337"/>
      <c r="P150" s="172"/>
      <c r="Q150" s="172"/>
      <c r="R150" s="172"/>
      <c r="S150" s="172"/>
      <c r="T150" s="172"/>
    </row>
    <row r="151" spans="1:20" ht="49.5" customHeight="1">
      <c r="A151" s="354"/>
      <c r="B151" s="355"/>
      <c r="C151" s="173"/>
      <c r="D151" s="194" t="s">
        <v>412</v>
      </c>
      <c r="E151" s="175"/>
      <c r="F151" s="175"/>
      <c r="G151" s="175"/>
      <c r="H151" s="338"/>
      <c r="I151" s="339"/>
      <c r="J151" s="339"/>
      <c r="K151" s="339"/>
      <c r="L151" s="339"/>
      <c r="M151" s="339"/>
      <c r="N151" s="339"/>
      <c r="O151" s="340"/>
      <c r="P151" s="176"/>
      <c r="Q151" s="176"/>
      <c r="R151" s="176"/>
      <c r="S151" s="176"/>
      <c r="T151" s="176"/>
    </row>
    <row r="152" spans="1:20" ht="49.5" customHeight="1">
      <c r="A152" s="354"/>
      <c r="B152" s="355"/>
      <c r="C152" s="173"/>
      <c r="D152" s="194" t="s">
        <v>323</v>
      </c>
      <c r="E152" s="175"/>
      <c r="F152" s="175"/>
      <c r="G152" s="175"/>
      <c r="H152" s="338"/>
      <c r="I152" s="339"/>
      <c r="J152" s="339"/>
      <c r="K152" s="339"/>
      <c r="L152" s="339"/>
      <c r="M152" s="339"/>
      <c r="N152" s="339"/>
      <c r="O152" s="340"/>
      <c r="P152" s="176"/>
      <c r="Q152" s="176"/>
      <c r="R152" s="176"/>
      <c r="S152" s="176"/>
      <c r="T152" s="176"/>
    </row>
    <row r="153" spans="1:20" ht="49.5" customHeight="1" thickBot="1">
      <c r="A153" s="356"/>
      <c r="B153" s="357"/>
      <c r="C153" s="177"/>
      <c r="D153" s="178" t="s">
        <v>361</v>
      </c>
      <c r="E153" s="179"/>
      <c r="F153" s="179"/>
      <c r="G153" s="179"/>
      <c r="H153" s="341"/>
      <c r="I153" s="342"/>
      <c r="J153" s="342"/>
      <c r="K153" s="342"/>
      <c r="L153" s="342"/>
      <c r="M153" s="342"/>
      <c r="N153" s="342"/>
      <c r="O153" s="343"/>
      <c r="P153" s="180"/>
      <c r="Q153" s="180"/>
      <c r="R153" s="180"/>
      <c r="S153" s="180"/>
      <c r="T153" s="180"/>
    </row>
    <row r="154" spans="1:20" s="159" customFormat="1" ht="6.75" customHeight="1" thickBot="1" thickTop="1">
      <c r="A154" s="349"/>
      <c r="B154" s="350"/>
      <c r="C154" s="350"/>
      <c r="D154" s="350"/>
      <c r="E154" s="350"/>
      <c r="F154" s="350"/>
      <c r="G154" s="350"/>
      <c r="H154" s="350"/>
      <c r="I154" s="350"/>
      <c r="J154" s="350"/>
      <c r="K154" s="350"/>
      <c r="L154" s="350"/>
      <c r="M154" s="350"/>
      <c r="N154" s="350"/>
      <c r="O154" s="350"/>
      <c r="P154" s="350"/>
      <c r="Q154" s="350"/>
      <c r="R154" s="350"/>
      <c r="S154" s="350"/>
      <c r="T154" s="351"/>
    </row>
    <row r="155" spans="1:20" ht="49.5" customHeight="1" thickTop="1">
      <c r="A155" s="352" t="s">
        <v>134</v>
      </c>
      <c r="B155" s="353"/>
      <c r="C155" s="169"/>
      <c r="D155" s="170" t="s">
        <v>62</v>
      </c>
      <c r="E155" s="171"/>
      <c r="F155" s="171"/>
      <c r="G155" s="171"/>
      <c r="H155" s="335"/>
      <c r="I155" s="336"/>
      <c r="J155" s="336"/>
      <c r="K155" s="336"/>
      <c r="L155" s="336"/>
      <c r="M155" s="336"/>
      <c r="N155" s="336"/>
      <c r="O155" s="337"/>
      <c r="P155" s="172"/>
      <c r="Q155" s="172"/>
      <c r="R155" s="172"/>
      <c r="S155" s="172"/>
      <c r="T155" s="172"/>
    </row>
    <row r="156" spans="1:20" ht="66" customHeight="1">
      <c r="A156" s="354"/>
      <c r="B156" s="355"/>
      <c r="C156" s="173"/>
      <c r="D156" s="194" t="s">
        <v>63</v>
      </c>
      <c r="E156" s="175"/>
      <c r="F156" s="175"/>
      <c r="G156" s="175"/>
      <c r="H156" s="338"/>
      <c r="I156" s="339"/>
      <c r="J156" s="339"/>
      <c r="K156" s="339"/>
      <c r="L156" s="339"/>
      <c r="M156" s="339"/>
      <c r="N156" s="339"/>
      <c r="O156" s="340"/>
      <c r="P156" s="176"/>
      <c r="Q156" s="176"/>
      <c r="R156" s="176"/>
      <c r="S156" s="176"/>
      <c r="T156" s="176"/>
    </row>
    <row r="157" spans="1:20" ht="49.5" customHeight="1">
      <c r="A157" s="354"/>
      <c r="B157" s="355"/>
      <c r="C157" s="173"/>
      <c r="D157" s="194" t="s">
        <v>324</v>
      </c>
      <c r="E157" s="175"/>
      <c r="F157" s="175"/>
      <c r="G157" s="175"/>
      <c r="H157" s="338"/>
      <c r="I157" s="339"/>
      <c r="J157" s="339"/>
      <c r="K157" s="339"/>
      <c r="L157" s="339"/>
      <c r="M157" s="339"/>
      <c r="N157" s="339"/>
      <c r="O157" s="340"/>
      <c r="P157" s="176"/>
      <c r="Q157" s="176"/>
      <c r="R157" s="176"/>
      <c r="S157" s="176"/>
      <c r="T157" s="176"/>
    </row>
    <row r="158" spans="1:20" ht="49.5" customHeight="1">
      <c r="A158" s="354"/>
      <c r="B158" s="355"/>
      <c r="C158" s="173"/>
      <c r="D158" s="194" t="s">
        <v>64</v>
      </c>
      <c r="E158" s="175"/>
      <c r="F158" s="175"/>
      <c r="G158" s="175"/>
      <c r="H158" s="338"/>
      <c r="I158" s="339"/>
      <c r="J158" s="339"/>
      <c r="K158" s="339"/>
      <c r="L158" s="339"/>
      <c r="M158" s="339"/>
      <c r="N158" s="339"/>
      <c r="O158" s="340"/>
      <c r="P158" s="176"/>
      <c r="Q158" s="176"/>
      <c r="R158" s="176"/>
      <c r="S158" s="176"/>
      <c r="T158" s="176"/>
    </row>
    <row r="159" spans="1:20" ht="49.5" customHeight="1" thickBot="1">
      <c r="A159" s="356"/>
      <c r="B159" s="357"/>
      <c r="C159" s="177"/>
      <c r="D159" s="178" t="s">
        <v>361</v>
      </c>
      <c r="E159" s="179"/>
      <c r="F159" s="179"/>
      <c r="G159" s="179"/>
      <c r="H159" s="341"/>
      <c r="I159" s="342"/>
      <c r="J159" s="342"/>
      <c r="K159" s="342"/>
      <c r="L159" s="342"/>
      <c r="M159" s="342"/>
      <c r="N159" s="342"/>
      <c r="O159" s="343"/>
      <c r="P159" s="180"/>
      <c r="Q159" s="180"/>
      <c r="R159" s="180"/>
      <c r="S159" s="180"/>
      <c r="T159" s="180"/>
    </row>
    <row r="160" spans="1:20" s="159" customFormat="1" ht="6.75" customHeight="1" thickBot="1" thickTop="1">
      <c r="A160" s="349"/>
      <c r="B160" s="350"/>
      <c r="C160" s="350"/>
      <c r="D160" s="350"/>
      <c r="E160" s="350"/>
      <c r="F160" s="350"/>
      <c r="G160" s="350"/>
      <c r="H160" s="350"/>
      <c r="I160" s="350"/>
      <c r="J160" s="350"/>
      <c r="K160" s="350"/>
      <c r="L160" s="350"/>
      <c r="M160" s="350"/>
      <c r="N160" s="350"/>
      <c r="O160" s="350"/>
      <c r="P160" s="350"/>
      <c r="Q160" s="350"/>
      <c r="R160" s="350"/>
      <c r="S160" s="350"/>
      <c r="T160" s="351"/>
    </row>
    <row r="161" spans="1:20" ht="49.5" customHeight="1" thickTop="1">
      <c r="A161" s="352" t="s">
        <v>399</v>
      </c>
      <c r="B161" s="353"/>
      <c r="C161" s="169"/>
      <c r="D161" s="194" t="s">
        <v>325</v>
      </c>
      <c r="E161" s="171"/>
      <c r="F161" s="171"/>
      <c r="G161" s="171"/>
      <c r="H161" s="335"/>
      <c r="I161" s="336"/>
      <c r="J161" s="336"/>
      <c r="K161" s="336"/>
      <c r="L161" s="336"/>
      <c r="M161" s="336"/>
      <c r="N161" s="336"/>
      <c r="O161" s="337"/>
      <c r="P161" s="172"/>
      <c r="Q161" s="172"/>
      <c r="R161" s="172"/>
      <c r="S161" s="172"/>
      <c r="T161" s="172"/>
    </row>
    <row r="162" spans="1:20" ht="49.5" customHeight="1">
      <c r="A162" s="354"/>
      <c r="B162" s="355"/>
      <c r="C162" s="173"/>
      <c r="D162" s="194" t="s">
        <v>326</v>
      </c>
      <c r="E162" s="175"/>
      <c r="F162" s="175"/>
      <c r="G162" s="175"/>
      <c r="H162" s="338"/>
      <c r="I162" s="339"/>
      <c r="J162" s="339"/>
      <c r="K162" s="339"/>
      <c r="L162" s="339"/>
      <c r="M162" s="339"/>
      <c r="N162" s="339"/>
      <c r="O162" s="340"/>
      <c r="P162" s="176"/>
      <c r="Q162" s="176"/>
      <c r="R162" s="176"/>
      <c r="S162" s="176"/>
      <c r="T162" s="176"/>
    </row>
    <row r="163" spans="1:20" ht="64.5" customHeight="1">
      <c r="A163" s="354"/>
      <c r="B163" s="355"/>
      <c r="C163" s="173"/>
      <c r="D163" s="194" t="s">
        <v>65</v>
      </c>
      <c r="E163" s="175"/>
      <c r="F163" s="175"/>
      <c r="G163" s="175"/>
      <c r="H163" s="338"/>
      <c r="I163" s="339"/>
      <c r="J163" s="339"/>
      <c r="K163" s="339"/>
      <c r="L163" s="339"/>
      <c r="M163" s="339"/>
      <c r="N163" s="339"/>
      <c r="O163" s="340"/>
      <c r="P163" s="176"/>
      <c r="Q163" s="176"/>
      <c r="R163" s="176"/>
      <c r="S163" s="176"/>
      <c r="T163" s="176"/>
    </row>
    <row r="164" spans="1:20" ht="66.75" customHeight="1">
      <c r="A164" s="354"/>
      <c r="B164" s="355"/>
      <c r="C164" s="173"/>
      <c r="D164" s="194" t="s">
        <v>66</v>
      </c>
      <c r="E164" s="175"/>
      <c r="F164" s="175"/>
      <c r="G164" s="175"/>
      <c r="H164" s="338"/>
      <c r="I164" s="339"/>
      <c r="J164" s="339"/>
      <c r="K164" s="339"/>
      <c r="L164" s="339"/>
      <c r="M164" s="339"/>
      <c r="N164" s="339"/>
      <c r="O164" s="340"/>
      <c r="P164" s="176"/>
      <c r="Q164" s="176"/>
      <c r="R164" s="176"/>
      <c r="S164" s="176"/>
      <c r="T164" s="176"/>
    </row>
    <row r="165" spans="1:20" ht="49.5" customHeight="1" thickBot="1">
      <c r="A165" s="356"/>
      <c r="B165" s="357"/>
      <c r="C165" s="177"/>
      <c r="D165" s="178" t="s">
        <v>361</v>
      </c>
      <c r="E165" s="179"/>
      <c r="F165" s="179"/>
      <c r="G165" s="179"/>
      <c r="H165" s="341"/>
      <c r="I165" s="342"/>
      <c r="J165" s="342"/>
      <c r="K165" s="342"/>
      <c r="L165" s="342"/>
      <c r="M165" s="342"/>
      <c r="N165" s="342"/>
      <c r="O165" s="343"/>
      <c r="P165" s="180"/>
      <c r="Q165" s="180"/>
      <c r="R165" s="180"/>
      <c r="S165" s="180"/>
      <c r="T165" s="180"/>
    </row>
    <row r="166" spans="1:20" s="159" customFormat="1" ht="6.75" customHeight="1" thickBot="1" thickTop="1">
      <c r="A166" s="349"/>
      <c r="B166" s="350"/>
      <c r="C166" s="350"/>
      <c r="D166" s="350"/>
      <c r="E166" s="350"/>
      <c r="F166" s="350"/>
      <c r="G166" s="350"/>
      <c r="H166" s="350"/>
      <c r="I166" s="350"/>
      <c r="J166" s="350"/>
      <c r="K166" s="350"/>
      <c r="L166" s="350"/>
      <c r="M166" s="350"/>
      <c r="N166" s="350"/>
      <c r="O166" s="350"/>
      <c r="P166" s="350"/>
      <c r="Q166" s="350"/>
      <c r="R166" s="350"/>
      <c r="S166" s="350"/>
      <c r="T166" s="351"/>
    </row>
    <row r="167" spans="1:20" ht="49.5" customHeight="1" thickTop="1">
      <c r="A167" s="352" t="s">
        <v>158</v>
      </c>
      <c r="B167" s="353"/>
      <c r="C167" s="169"/>
      <c r="D167" s="170" t="s">
        <v>67</v>
      </c>
      <c r="E167" s="171"/>
      <c r="F167" s="171"/>
      <c r="G167" s="171"/>
      <c r="H167" s="335"/>
      <c r="I167" s="336"/>
      <c r="J167" s="336"/>
      <c r="K167" s="336"/>
      <c r="L167" s="336"/>
      <c r="M167" s="336"/>
      <c r="N167" s="336"/>
      <c r="O167" s="337"/>
      <c r="P167" s="172"/>
      <c r="Q167" s="172"/>
      <c r="R167" s="172"/>
      <c r="S167" s="172"/>
      <c r="T167" s="172"/>
    </row>
    <row r="168" spans="1:20" ht="49.5" customHeight="1">
      <c r="A168" s="354"/>
      <c r="B168" s="355"/>
      <c r="C168" s="173"/>
      <c r="D168" s="174" t="s">
        <v>68</v>
      </c>
      <c r="E168" s="175"/>
      <c r="F168" s="175"/>
      <c r="G168" s="175"/>
      <c r="H168" s="338"/>
      <c r="I168" s="339"/>
      <c r="J168" s="339"/>
      <c r="K168" s="339"/>
      <c r="L168" s="339"/>
      <c r="M168" s="339"/>
      <c r="N168" s="339"/>
      <c r="O168" s="340"/>
      <c r="P168" s="176"/>
      <c r="Q168" s="176"/>
      <c r="R168" s="176"/>
      <c r="S168" s="176"/>
      <c r="T168" s="176"/>
    </row>
    <row r="169" spans="1:20" ht="49.5" customHeight="1" thickBot="1">
      <c r="A169" s="356"/>
      <c r="B169" s="357"/>
      <c r="C169" s="177"/>
      <c r="D169" s="178" t="s">
        <v>361</v>
      </c>
      <c r="E169" s="179"/>
      <c r="F169" s="179"/>
      <c r="G169" s="179"/>
      <c r="H169" s="341"/>
      <c r="I169" s="342"/>
      <c r="J169" s="342"/>
      <c r="K169" s="342"/>
      <c r="L169" s="342"/>
      <c r="M169" s="342"/>
      <c r="N169" s="342"/>
      <c r="O169" s="343"/>
      <c r="P169" s="180"/>
      <c r="Q169" s="180"/>
      <c r="R169" s="180"/>
      <c r="S169" s="180"/>
      <c r="T169" s="180"/>
    </row>
    <row r="170" spans="1:20" s="159" customFormat="1" ht="6.75" customHeight="1" thickBot="1" thickTop="1">
      <c r="A170" s="349"/>
      <c r="B170" s="350"/>
      <c r="C170" s="350"/>
      <c r="D170" s="350"/>
      <c r="E170" s="350"/>
      <c r="F170" s="350"/>
      <c r="G170" s="350"/>
      <c r="H170" s="350"/>
      <c r="I170" s="350"/>
      <c r="J170" s="350"/>
      <c r="K170" s="350"/>
      <c r="L170" s="350"/>
      <c r="M170" s="350"/>
      <c r="N170" s="350"/>
      <c r="O170" s="350"/>
      <c r="P170" s="350"/>
      <c r="Q170" s="350"/>
      <c r="R170" s="350"/>
      <c r="S170" s="350"/>
      <c r="T170" s="351"/>
    </row>
    <row r="171" spans="1:20" ht="49.5" customHeight="1" thickTop="1">
      <c r="A171" s="352" t="s">
        <v>400</v>
      </c>
      <c r="B171" s="353"/>
      <c r="C171" s="169"/>
      <c r="D171" s="194" t="s">
        <v>327</v>
      </c>
      <c r="E171" s="171"/>
      <c r="F171" s="171"/>
      <c r="G171" s="171"/>
      <c r="H171" s="335"/>
      <c r="I171" s="336"/>
      <c r="J171" s="336"/>
      <c r="K171" s="336"/>
      <c r="L171" s="336"/>
      <c r="M171" s="336"/>
      <c r="N171" s="336"/>
      <c r="O171" s="337"/>
      <c r="P171" s="172"/>
      <c r="Q171" s="172"/>
      <c r="R171" s="172"/>
      <c r="S171" s="172"/>
      <c r="T171" s="172"/>
    </row>
    <row r="172" spans="1:20" ht="55.5" customHeight="1">
      <c r="A172" s="354"/>
      <c r="B172" s="355"/>
      <c r="C172" s="173"/>
      <c r="D172" s="194" t="s">
        <v>69</v>
      </c>
      <c r="E172" s="175"/>
      <c r="F172" s="175"/>
      <c r="G172" s="175"/>
      <c r="H172" s="338"/>
      <c r="I172" s="339"/>
      <c r="J172" s="339"/>
      <c r="K172" s="339"/>
      <c r="L172" s="339"/>
      <c r="M172" s="339"/>
      <c r="N172" s="339"/>
      <c r="O172" s="340"/>
      <c r="P172" s="176"/>
      <c r="Q172" s="176"/>
      <c r="R172" s="176"/>
      <c r="S172" s="176"/>
      <c r="T172" s="176"/>
    </row>
    <row r="173" spans="1:20" ht="49.5" customHeight="1">
      <c r="A173" s="354"/>
      <c r="B173" s="355"/>
      <c r="C173" s="173"/>
      <c r="D173" s="194" t="s">
        <v>70</v>
      </c>
      <c r="E173" s="175"/>
      <c r="F173" s="175"/>
      <c r="G173" s="175"/>
      <c r="H173" s="338"/>
      <c r="I173" s="339"/>
      <c r="J173" s="339"/>
      <c r="K173" s="339"/>
      <c r="L173" s="339"/>
      <c r="M173" s="339"/>
      <c r="N173" s="339"/>
      <c r="O173" s="340"/>
      <c r="P173" s="176"/>
      <c r="Q173" s="176"/>
      <c r="R173" s="176"/>
      <c r="S173" s="176"/>
      <c r="T173" s="176"/>
    </row>
    <row r="174" spans="1:20" ht="49.5" customHeight="1" thickBot="1">
      <c r="A174" s="356"/>
      <c r="B174" s="357"/>
      <c r="C174" s="177"/>
      <c r="D174" s="178" t="s">
        <v>361</v>
      </c>
      <c r="E174" s="179"/>
      <c r="F174" s="179"/>
      <c r="G174" s="179"/>
      <c r="H174" s="341"/>
      <c r="I174" s="342"/>
      <c r="J174" s="342"/>
      <c r="K174" s="342"/>
      <c r="L174" s="342"/>
      <c r="M174" s="342"/>
      <c r="N174" s="342"/>
      <c r="O174" s="343"/>
      <c r="P174" s="180"/>
      <c r="Q174" s="180"/>
      <c r="R174" s="180"/>
      <c r="S174" s="180"/>
      <c r="T174" s="180"/>
    </row>
    <row r="175" spans="1:20" s="159" customFormat="1" ht="6.75" customHeight="1" thickBot="1" thickTop="1">
      <c r="A175" s="349"/>
      <c r="B175" s="350"/>
      <c r="C175" s="350"/>
      <c r="D175" s="350"/>
      <c r="E175" s="350"/>
      <c r="F175" s="350"/>
      <c r="G175" s="350"/>
      <c r="H175" s="350"/>
      <c r="I175" s="350"/>
      <c r="J175" s="350"/>
      <c r="K175" s="350"/>
      <c r="L175" s="350"/>
      <c r="M175" s="350"/>
      <c r="N175" s="350"/>
      <c r="O175" s="350"/>
      <c r="P175" s="350"/>
      <c r="Q175" s="350"/>
      <c r="R175" s="350"/>
      <c r="S175" s="350"/>
      <c r="T175" s="351"/>
    </row>
    <row r="176" spans="1:23" s="182" customFormat="1" ht="24.75" customHeight="1" thickBot="1" thickTop="1">
      <c r="A176" s="344" t="s">
        <v>296</v>
      </c>
      <c r="B176" s="345"/>
      <c r="C176" s="345"/>
      <c r="D176" s="345"/>
      <c r="E176" s="63">
        <f>COUNTIF('隠しシート（記入不要）'!AQ3:BB3,"１")</f>
        <v>0</v>
      </c>
      <c r="F176" s="63">
        <f>COUNTIF('隠しシート（記入不要）'!AQ3:BB3,"２")</f>
        <v>0</v>
      </c>
      <c r="G176" s="1">
        <f>COUNTIF('隠しシート（記入不要）'!AQ3:BB3,"３")</f>
        <v>0</v>
      </c>
      <c r="H176" s="3"/>
      <c r="I176" s="3"/>
      <c r="J176" s="4"/>
      <c r="K176" s="4"/>
      <c r="L176" s="4"/>
      <c r="M176" s="4"/>
      <c r="N176" s="4"/>
      <c r="O176" s="4"/>
      <c r="P176" s="5"/>
      <c r="Q176" s="5"/>
      <c r="R176" s="5"/>
      <c r="S176" s="5"/>
      <c r="T176" s="2"/>
      <c r="U176" s="181"/>
      <c r="V176" s="181"/>
      <c r="W176" s="181"/>
    </row>
    <row r="177" spans="1:20" ht="24.75" customHeight="1" thickBot="1" thickTop="1">
      <c r="A177" s="168"/>
      <c r="B177" s="346" t="s">
        <v>343</v>
      </c>
      <c r="C177" s="347"/>
      <c r="D177" s="347"/>
      <c r="E177" s="347"/>
      <c r="F177" s="347"/>
      <c r="G177" s="347"/>
      <c r="H177" s="347"/>
      <c r="I177" s="347"/>
      <c r="J177" s="347"/>
      <c r="K177" s="347"/>
      <c r="L177" s="347"/>
      <c r="M177" s="347"/>
      <c r="N177" s="347"/>
      <c r="O177" s="347"/>
      <c r="P177" s="347"/>
      <c r="Q177" s="347"/>
      <c r="R177" s="347"/>
      <c r="S177" s="347"/>
      <c r="T177" s="348"/>
    </row>
    <row r="178" spans="1:20" s="159" customFormat="1" ht="6.75" customHeight="1" thickBot="1" thickTop="1">
      <c r="A178" s="349"/>
      <c r="B178" s="350"/>
      <c r="C178" s="350"/>
      <c r="D178" s="350"/>
      <c r="E178" s="350"/>
      <c r="F178" s="350"/>
      <c r="G178" s="350"/>
      <c r="H178" s="350"/>
      <c r="I178" s="350"/>
      <c r="J178" s="350"/>
      <c r="K178" s="350"/>
      <c r="L178" s="350"/>
      <c r="M178" s="350"/>
      <c r="N178" s="350"/>
      <c r="O178" s="350"/>
      <c r="P178" s="350"/>
      <c r="Q178" s="350"/>
      <c r="R178" s="350"/>
      <c r="S178" s="350"/>
      <c r="T178" s="351"/>
    </row>
    <row r="179" spans="1:20" ht="49.5" customHeight="1" thickTop="1">
      <c r="A179" s="352" t="s">
        <v>135</v>
      </c>
      <c r="B179" s="353"/>
      <c r="C179" s="169"/>
      <c r="D179" s="194" t="s">
        <v>71</v>
      </c>
      <c r="E179" s="171"/>
      <c r="F179" s="171"/>
      <c r="G179" s="171"/>
      <c r="H179" s="335"/>
      <c r="I179" s="336"/>
      <c r="J179" s="336"/>
      <c r="K179" s="336"/>
      <c r="L179" s="336"/>
      <c r="M179" s="336"/>
      <c r="N179" s="336"/>
      <c r="O179" s="337"/>
      <c r="P179" s="172"/>
      <c r="Q179" s="172"/>
      <c r="R179" s="172"/>
      <c r="S179" s="172"/>
      <c r="T179" s="172"/>
    </row>
    <row r="180" spans="1:20" ht="49.5" customHeight="1">
      <c r="A180" s="354"/>
      <c r="B180" s="355"/>
      <c r="C180" s="183"/>
      <c r="D180" s="197" t="s">
        <v>328</v>
      </c>
      <c r="E180" s="175"/>
      <c r="F180" s="175"/>
      <c r="G180" s="175"/>
      <c r="H180" s="338"/>
      <c r="I180" s="339"/>
      <c r="J180" s="339"/>
      <c r="K180" s="339"/>
      <c r="L180" s="339"/>
      <c r="M180" s="339"/>
      <c r="N180" s="339"/>
      <c r="O180" s="340"/>
      <c r="P180" s="176"/>
      <c r="Q180" s="176"/>
      <c r="R180" s="176"/>
      <c r="S180" s="176"/>
      <c r="T180" s="176"/>
    </row>
    <row r="181" spans="1:20" ht="49.5" customHeight="1">
      <c r="A181" s="354"/>
      <c r="B181" s="355"/>
      <c r="C181" s="183"/>
      <c r="D181" s="194" t="s">
        <v>329</v>
      </c>
      <c r="E181" s="175"/>
      <c r="F181" s="175"/>
      <c r="G181" s="175"/>
      <c r="H181" s="338"/>
      <c r="I181" s="339"/>
      <c r="J181" s="339"/>
      <c r="K181" s="339"/>
      <c r="L181" s="339"/>
      <c r="M181" s="339"/>
      <c r="N181" s="339"/>
      <c r="O181" s="340"/>
      <c r="P181" s="176"/>
      <c r="Q181" s="176"/>
      <c r="R181" s="176"/>
      <c r="S181" s="176"/>
      <c r="T181" s="176"/>
    </row>
    <row r="182" spans="1:20" ht="49.5" customHeight="1">
      <c r="A182" s="354"/>
      <c r="B182" s="355"/>
      <c r="C182" s="183"/>
      <c r="D182" s="194" t="s">
        <v>330</v>
      </c>
      <c r="E182" s="175"/>
      <c r="F182" s="175"/>
      <c r="G182" s="175"/>
      <c r="H182" s="338"/>
      <c r="I182" s="339"/>
      <c r="J182" s="339"/>
      <c r="K182" s="339"/>
      <c r="L182" s="339"/>
      <c r="M182" s="339"/>
      <c r="N182" s="339"/>
      <c r="O182" s="340"/>
      <c r="P182" s="176"/>
      <c r="Q182" s="176"/>
      <c r="R182" s="176"/>
      <c r="S182" s="176"/>
      <c r="T182" s="176"/>
    </row>
    <row r="183" spans="1:20" ht="49.5" customHeight="1" thickBot="1">
      <c r="A183" s="356"/>
      <c r="B183" s="357"/>
      <c r="C183" s="177"/>
      <c r="D183" s="178" t="s">
        <v>361</v>
      </c>
      <c r="E183" s="179"/>
      <c r="F183" s="179"/>
      <c r="G183" s="179"/>
      <c r="H183" s="341"/>
      <c r="I183" s="342"/>
      <c r="J183" s="342"/>
      <c r="K183" s="342"/>
      <c r="L183" s="342"/>
      <c r="M183" s="342"/>
      <c r="N183" s="342"/>
      <c r="O183" s="343"/>
      <c r="P183" s="180"/>
      <c r="Q183" s="180"/>
      <c r="R183" s="180"/>
      <c r="S183" s="180"/>
      <c r="T183" s="180"/>
    </row>
    <row r="184" spans="1:20" s="159" customFormat="1" ht="6.75" customHeight="1" thickBot="1" thickTop="1">
      <c r="A184" s="349"/>
      <c r="B184" s="350"/>
      <c r="C184" s="350"/>
      <c r="D184" s="350"/>
      <c r="E184" s="350"/>
      <c r="F184" s="350"/>
      <c r="G184" s="350"/>
      <c r="H184" s="350"/>
      <c r="I184" s="350"/>
      <c r="J184" s="350"/>
      <c r="K184" s="350"/>
      <c r="L184" s="350"/>
      <c r="M184" s="350"/>
      <c r="N184" s="350"/>
      <c r="O184" s="350"/>
      <c r="P184" s="350"/>
      <c r="Q184" s="350"/>
      <c r="R184" s="350"/>
      <c r="S184" s="350"/>
      <c r="T184" s="351"/>
    </row>
    <row r="185" spans="1:20" ht="49.5" customHeight="1" thickTop="1">
      <c r="A185" s="352" t="s">
        <v>476</v>
      </c>
      <c r="B185" s="353"/>
      <c r="C185" s="169"/>
      <c r="D185" s="194" t="s">
        <v>72</v>
      </c>
      <c r="E185" s="171"/>
      <c r="F185" s="171"/>
      <c r="G185" s="171"/>
      <c r="H185" s="335"/>
      <c r="I185" s="336"/>
      <c r="J185" s="336"/>
      <c r="K185" s="336"/>
      <c r="L185" s="336"/>
      <c r="M185" s="336"/>
      <c r="N185" s="336"/>
      <c r="O185" s="337"/>
      <c r="P185" s="172"/>
      <c r="Q185" s="172"/>
      <c r="R185" s="172"/>
      <c r="S185" s="172"/>
      <c r="T185" s="172"/>
    </row>
    <row r="186" spans="1:20" ht="49.5" customHeight="1">
      <c r="A186" s="354"/>
      <c r="B186" s="355"/>
      <c r="C186" s="183"/>
      <c r="D186" s="194" t="s">
        <v>331</v>
      </c>
      <c r="E186" s="175"/>
      <c r="F186" s="175"/>
      <c r="G186" s="175"/>
      <c r="H186" s="338"/>
      <c r="I186" s="339"/>
      <c r="J186" s="339"/>
      <c r="K186" s="339"/>
      <c r="L186" s="339"/>
      <c r="M186" s="339"/>
      <c r="N186" s="339"/>
      <c r="O186" s="340"/>
      <c r="P186" s="176"/>
      <c r="Q186" s="176"/>
      <c r="R186" s="176"/>
      <c r="S186" s="176"/>
      <c r="T186" s="176"/>
    </row>
    <row r="187" spans="1:20" ht="49.5" customHeight="1">
      <c r="A187" s="354"/>
      <c r="B187" s="355"/>
      <c r="C187" s="183"/>
      <c r="D187" s="194" t="s">
        <v>151</v>
      </c>
      <c r="E187" s="175"/>
      <c r="F187" s="175"/>
      <c r="G187" s="175"/>
      <c r="H187" s="338"/>
      <c r="I187" s="339"/>
      <c r="J187" s="339"/>
      <c r="K187" s="339"/>
      <c r="L187" s="339"/>
      <c r="M187" s="339"/>
      <c r="N187" s="339"/>
      <c r="O187" s="340"/>
      <c r="P187" s="176"/>
      <c r="Q187" s="176"/>
      <c r="R187" s="176"/>
      <c r="S187" s="176"/>
      <c r="T187" s="176"/>
    </row>
    <row r="188" spans="1:20" ht="49.5" customHeight="1" thickBot="1">
      <c r="A188" s="356"/>
      <c r="B188" s="357"/>
      <c r="C188" s="177"/>
      <c r="D188" s="178" t="s">
        <v>361</v>
      </c>
      <c r="E188" s="179"/>
      <c r="F188" s="179"/>
      <c r="G188" s="179"/>
      <c r="H188" s="341"/>
      <c r="I188" s="342"/>
      <c r="J188" s="342"/>
      <c r="K188" s="342"/>
      <c r="L188" s="342"/>
      <c r="M188" s="342"/>
      <c r="N188" s="342"/>
      <c r="O188" s="343"/>
      <c r="P188" s="180"/>
      <c r="Q188" s="180"/>
      <c r="R188" s="180"/>
      <c r="S188" s="180"/>
      <c r="T188" s="180"/>
    </row>
    <row r="189" spans="1:20" s="159" customFormat="1" ht="6.75" customHeight="1" thickBot="1" thickTop="1">
      <c r="A189" s="349"/>
      <c r="B189" s="350"/>
      <c r="C189" s="350"/>
      <c r="D189" s="350"/>
      <c r="E189" s="350"/>
      <c r="F189" s="350"/>
      <c r="G189" s="350"/>
      <c r="H189" s="350"/>
      <c r="I189" s="350"/>
      <c r="J189" s="350"/>
      <c r="K189" s="350"/>
      <c r="L189" s="350"/>
      <c r="M189" s="350"/>
      <c r="N189" s="350"/>
      <c r="O189" s="350"/>
      <c r="P189" s="350"/>
      <c r="Q189" s="350"/>
      <c r="R189" s="350"/>
      <c r="S189" s="350"/>
      <c r="T189" s="351"/>
    </row>
    <row r="190" spans="1:20" ht="49.5" customHeight="1" thickTop="1">
      <c r="A190" s="352" t="s">
        <v>332</v>
      </c>
      <c r="B190" s="353"/>
      <c r="C190" s="169"/>
      <c r="D190" s="170" t="s">
        <v>333</v>
      </c>
      <c r="E190" s="171"/>
      <c r="F190" s="171"/>
      <c r="G190" s="171"/>
      <c r="H190" s="335"/>
      <c r="I190" s="336"/>
      <c r="J190" s="336"/>
      <c r="K190" s="336"/>
      <c r="L190" s="336"/>
      <c r="M190" s="336"/>
      <c r="N190" s="336"/>
      <c r="O190" s="337"/>
      <c r="P190" s="172"/>
      <c r="Q190" s="172"/>
      <c r="R190" s="172"/>
      <c r="S190" s="172"/>
      <c r="T190" s="172"/>
    </row>
    <row r="191" spans="1:20" ht="49.5" customHeight="1" thickBot="1">
      <c r="A191" s="356"/>
      <c r="B191" s="357"/>
      <c r="C191" s="177"/>
      <c r="D191" s="178" t="s">
        <v>361</v>
      </c>
      <c r="E191" s="179"/>
      <c r="F191" s="179"/>
      <c r="G191" s="179"/>
      <c r="H191" s="341"/>
      <c r="I191" s="342"/>
      <c r="J191" s="342"/>
      <c r="K191" s="342"/>
      <c r="L191" s="342"/>
      <c r="M191" s="342"/>
      <c r="N191" s="342"/>
      <c r="O191" s="343"/>
      <c r="P191" s="180"/>
      <c r="Q191" s="180"/>
      <c r="R191" s="180"/>
      <c r="S191" s="180"/>
      <c r="T191" s="180"/>
    </row>
    <row r="192" spans="1:20" s="159" customFormat="1" ht="6.75" customHeight="1" thickBot="1" thickTop="1">
      <c r="A192" s="349"/>
      <c r="B192" s="350"/>
      <c r="C192" s="350"/>
      <c r="D192" s="350"/>
      <c r="E192" s="350"/>
      <c r="F192" s="350"/>
      <c r="G192" s="350"/>
      <c r="H192" s="350"/>
      <c r="I192" s="350"/>
      <c r="J192" s="350"/>
      <c r="K192" s="350"/>
      <c r="L192" s="350"/>
      <c r="M192" s="350"/>
      <c r="N192" s="350"/>
      <c r="O192" s="350"/>
      <c r="P192" s="350"/>
      <c r="Q192" s="350"/>
      <c r="R192" s="350"/>
      <c r="S192" s="350"/>
      <c r="T192" s="351"/>
    </row>
    <row r="193" spans="1:20" ht="55.5" customHeight="1" thickTop="1">
      <c r="A193" s="352" t="s">
        <v>401</v>
      </c>
      <c r="B193" s="353"/>
      <c r="C193" s="169"/>
      <c r="D193" s="170" t="s">
        <v>73</v>
      </c>
      <c r="E193" s="171"/>
      <c r="F193" s="171"/>
      <c r="G193" s="171"/>
      <c r="H193" s="335"/>
      <c r="I193" s="336"/>
      <c r="J193" s="336"/>
      <c r="K193" s="336"/>
      <c r="L193" s="336"/>
      <c r="M193" s="336"/>
      <c r="N193" s="336"/>
      <c r="O193" s="337"/>
      <c r="P193" s="172"/>
      <c r="Q193" s="172"/>
      <c r="R193" s="172"/>
      <c r="S193" s="172"/>
      <c r="T193" s="172"/>
    </row>
    <row r="194" spans="1:20" ht="55.5" customHeight="1">
      <c r="A194" s="358"/>
      <c r="B194" s="355"/>
      <c r="C194" s="195"/>
      <c r="D194" s="184" t="s">
        <v>573</v>
      </c>
      <c r="E194" s="175"/>
      <c r="F194" s="175"/>
      <c r="G194" s="175"/>
      <c r="H194" s="338"/>
      <c r="I194" s="339"/>
      <c r="J194" s="339"/>
      <c r="K194" s="339"/>
      <c r="L194" s="339"/>
      <c r="M194" s="339"/>
      <c r="N194" s="339"/>
      <c r="O194" s="340"/>
      <c r="P194" s="176"/>
      <c r="Q194" s="176"/>
      <c r="R194" s="176"/>
      <c r="S194" s="176"/>
      <c r="T194" s="176"/>
    </row>
    <row r="195" spans="1:20" ht="49.5" customHeight="1" thickBot="1">
      <c r="A195" s="356"/>
      <c r="B195" s="357"/>
      <c r="C195" s="177"/>
      <c r="D195" s="178" t="s">
        <v>361</v>
      </c>
      <c r="E195" s="179"/>
      <c r="F195" s="179"/>
      <c r="G195" s="179"/>
      <c r="H195" s="341"/>
      <c r="I195" s="342"/>
      <c r="J195" s="342"/>
      <c r="K195" s="342"/>
      <c r="L195" s="342"/>
      <c r="M195" s="342"/>
      <c r="N195" s="342"/>
      <c r="O195" s="343"/>
      <c r="P195" s="180"/>
      <c r="Q195" s="180"/>
      <c r="R195" s="180"/>
      <c r="S195" s="180"/>
      <c r="T195" s="180"/>
    </row>
    <row r="196" spans="1:20" s="159" customFormat="1" ht="6.75" customHeight="1" thickBot="1" thickTop="1">
      <c r="A196" s="349"/>
      <c r="B196" s="350"/>
      <c r="C196" s="350"/>
      <c r="D196" s="350"/>
      <c r="E196" s="350"/>
      <c r="F196" s="350"/>
      <c r="G196" s="350"/>
      <c r="H196" s="350"/>
      <c r="I196" s="350"/>
      <c r="J196" s="350"/>
      <c r="K196" s="350"/>
      <c r="L196" s="350"/>
      <c r="M196" s="350"/>
      <c r="N196" s="350"/>
      <c r="O196" s="350"/>
      <c r="P196" s="350"/>
      <c r="Q196" s="350"/>
      <c r="R196" s="350"/>
      <c r="S196" s="350"/>
      <c r="T196" s="351"/>
    </row>
    <row r="197" spans="1:20" ht="49.5" customHeight="1" thickTop="1">
      <c r="A197" s="352" t="s">
        <v>334</v>
      </c>
      <c r="B197" s="362"/>
      <c r="C197" s="169"/>
      <c r="D197" s="170" t="s">
        <v>335</v>
      </c>
      <c r="E197" s="171"/>
      <c r="F197" s="171"/>
      <c r="G197" s="171"/>
      <c r="H197" s="335"/>
      <c r="I197" s="336"/>
      <c r="J197" s="336"/>
      <c r="K197" s="336"/>
      <c r="L197" s="336"/>
      <c r="M197" s="336"/>
      <c r="N197" s="336"/>
      <c r="O197" s="337"/>
      <c r="P197" s="172"/>
      <c r="Q197" s="172"/>
      <c r="R197" s="172"/>
      <c r="S197" s="172"/>
      <c r="T197" s="172"/>
    </row>
    <row r="198" spans="1:20" ht="49.5" customHeight="1" thickBot="1">
      <c r="A198" s="363"/>
      <c r="B198" s="364"/>
      <c r="C198" s="177"/>
      <c r="D198" s="178" t="s">
        <v>361</v>
      </c>
      <c r="E198" s="179"/>
      <c r="F198" s="179"/>
      <c r="G198" s="179"/>
      <c r="H198" s="341"/>
      <c r="I198" s="342"/>
      <c r="J198" s="342"/>
      <c r="K198" s="342"/>
      <c r="L198" s="342"/>
      <c r="M198" s="342"/>
      <c r="N198" s="342"/>
      <c r="O198" s="343"/>
      <c r="P198" s="180"/>
      <c r="Q198" s="180"/>
      <c r="R198" s="180"/>
      <c r="S198" s="180"/>
      <c r="T198" s="180"/>
    </row>
    <row r="199" spans="1:20" s="159" customFormat="1" ht="6.75" customHeight="1" thickBot="1" thickTop="1">
      <c r="A199" s="349"/>
      <c r="B199" s="350"/>
      <c r="C199" s="350"/>
      <c r="D199" s="350"/>
      <c r="E199" s="350"/>
      <c r="F199" s="350"/>
      <c r="G199" s="350"/>
      <c r="H199" s="350"/>
      <c r="I199" s="350"/>
      <c r="J199" s="350"/>
      <c r="K199" s="350"/>
      <c r="L199" s="350"/>
      <c r="M199" s="350"/>
      <c r="N199" s="350"/>
      <c r="O199" s="350"/>
      <c r="P199" s="350"/>
      <c r="Q199" s="350"/>
      <c r="R199" s="350"/>
      <c r="S199" s="350"/>
      <c r="T199" s="351"/>
    </row>
    <row r="200" spans="1:20" ht="49.5" customHeight="1" thickTop="1">
      <c r="A200" s="352" t="s">
        <v>402</v>
      </c>
      <c r="B200" s="353"/>
      <c r="C200" s="169"/>
      <c r="D200" s="194" t="s">
        <v>194</v>
      </c>
      <c r="E200" s="171"/>
      <c r="F200" s="171"/>
      <c r="G200" s="171"/>
      <c r="H200" s="335"/>
      <c r="I200" s="336"/>
      <c r="J200" s="336"/>
      <c r="K200" s="336"/>
      <c r="L200" s="336"/>
      <c r="M200" s="336"/>
      <c r="N200" s="336"/>
      <c r="O200" s="337"/>
      <c r="P200" s="172"/>
      <c r="Q200" s="172"/>
      <c r="R200" s="172"/>
      <c r="S200" s="172"/>
      <c r="T200" s="172"/>
    </row>
    <row r="201" spans="1:20" ht="50.25" customHeight="1">
      <c r="A201" s="354"/>
      <c r="B201" s="355"/>
      <c r="C201" s="173"/>
      <c r="D201" s="194" t="s">
        <v>74</v>
      </c>
      <c r="E201" s="175"/>
      <c r="F201" s="175"/>
      <c r="G201" s="175"/>
      <c r="H201" s="338"/>
      <c r="I201" s="339"/>
      <c r="J201" s="339"/>
      <c r="K201" s="339"/>
      <c r="L201" s="339"/>
      <c r="M201" s="339"/>
      <c r="N201" s="339"/>
      <c r="O201" s="340"/>
      <c r="P201" s="176"/>
      <c r="Q201" s="176"/>
      <c r="R201" s="176"/>
      <c r="S201" s="176"/>
      <c r="T201" s="176"/>
    </row>
    <row r="202" spans="1:20" ht="49.5" customHeight="1" thickBot="1">
      <c r="A202" s="356"/>
      <c r="B202" s="357"/>
      <c r="C202" s="177"/>
      <c r="D202" s="178" t="s">
        <v>361</v>
      </c>
      <c r="E202" s="179"/>
      <c r="F202" s="179"/>
      <c r="G202" s="179"/>
      <c r="H202" s="341"/>
      <c r="I202" s="342"/>
      <c r="J202" s="342"/>
      <c r="K202" s="342"/>
      <c r="L202" s="342"/>
      <c r="M202" s="342"/>
      <c r="N202" s="342"/>
      <c r="O202" s="343"/>
      <c r="P202" s="180"/>
      <c r="Q202" s="180"/>
      <c r="R202" s="180"/>
      <c r="S202" s="180"/>
      <c r="T202" s="180"/>
    </row>
    <row r="203" spans="1:20" s="159" customFormat="1" ht="6.75" customHeight="1" thickBot="1" thickTop="1">
      <c r="A203" s="349"/>
      <c r="B203" s="350"/>
      <c r="C203" s="350"/>
      <c r="D203" s="350"/>
      <c r="E203" s="350"/>
      <c r="F203" s="350"/>
      <c r="G203" s="350"/>
      <c r="H203" s="350"/>
      <c r="I203" s="350"/>
      <c r="J203" s="350"/>
      <c r="K203" s="350"/>
      <c r="L203" s="350"/>
      <c r="M203" s="350"/>
      <c r="N203" s="350"/>
      <c r="O203" s="350"/>
      <c r="P203" s="350"/>
      <c r="Q203" s="350"/>
      <c r="R203" s="350"/>
      <c r="S203" s="350"/>
      <c r="T203" s="351"/>
    </row>
    <row r="204" spans="1:20" ht="49.5" customHeight="1" thickTop="1">
      <c r="A204" s="352" t="s">
        <v>136</v>
      </c>
      <c r="B204" s="353"/>
      <c r="C204" s="169"/>
      <c r="D204" s="194" t="s">
        <v>75</v>
      </c>
      <c r="E204" s="171"/>
      <c r="F204" s="171"/>
      <c r="G204" s="171"/>
      <c r="H204" s="335"/>
      <c r="I204" s="336"/>
      <c r="J204" s="336"/>
      <c r="K204" s="336"/>
      <c r="L204" s="336"/>
      <c r="M204" s="336"/>
      <c r="N204" s="336"/>
      <c r="O204" s="337"/>
      <c r="P204" s="172"/>
      <c r="Q204" s="172"/>
      <c r="R204" s="172"/>
      <c r="S204" s="172"/>
      <c r="T204" s="172"/>
    </row>
    <row r="205" spans="1:20" ht="49.5" customHeight="1">
      <c r="A205" s="354"/>
      <c r="B205" s="355"/>
      <c r="C205" s="173"/>
      <c r="D205" s="194" t="s">
        <v>76</v>
      </c>
      <c r="E205" s="175"/>
      <c r="F205" s="175"/>
      <c r="G205" s="175"/>
      <c r="H205" s="338"/>
      <c r="I205" s="339"/>
      <c r="J205" s="339"/>
      <c r="K205" s="339"/>
      <c r="L205" s="339"/>
      <c r="M205" s="339"/>
      <c r="N205" s="339"/>
      <c r="O205" s="340"/>
      <c r="P205" s="176"/>
      <c r="Q205" s="176"/>
      <c r="R205" s="176"/>
      <c r="S205" s="176"/>
      <c r="T205" s="176"/>
    </row>
    <row r="206" spans="1:20" ht="49.5" customHeight="1">
      <c r="A206" s="354"/>
      <c r="B206" s="355"/>
      <c r="C206" s="173"/>
      <c r="D206" s="194" t="s">
        <v>77</v>
      </c>
      <c r="E206" s="175"/>
      <c r="F206" s="175"/>
      <c r="G206" s="175"/>
      <c r="H206" s="338"/>
      <c r="I206" s="339"/>
      <c r="J206" s="339"/>
      <c r="K206" s="339"/>
      <c r="L206" s="339"/>
      <c r="M206" s="339"/>
      <c r="N206" s="339"/>
      <c r="O206" s="340"/>
      <c r="P206" s="176"/>
      <c r="Q206" s="176"/>
      <c r="R206" s="176"/>
      <c r="S206" s="176"/>
      <c r="T206" s="176"/>
    </row>
    <row r="207" spans="1:20" ht="49.5" customHeight="1" thickBot="1">
      <c r="A207" s="356"/>
      <c r="B207" s="357"/>
      <c r="C207" s="177"/>
      <c r="D207" s="178" t="s">
        <v>361</v>
      </c>
      <c r="E207" s="179"/>
      <c r="F207" s="179"/>
      <c r="G207" s="179"/>
      <c r="H207" s="341"/>
      <c r="I207" s="342"/>
      <c r="J207" s="342"/>
      <c r="K207" s="342"/>
      <c r="L207" s="342"/>
      <c r="M207" s="342"/>
      <c r="N207" s="342"/>
      <c r="O207" s="343"/>
      <c r="P207" s="180"/>
      <c r="Q207" s="180"/>
      <c r="R207" s="180"/>
      <c r="S207" s="180"/>
      <c r="T207" s="180"/>
    </row>
    <row r="208" spans="1:20" s="159" customFormat="1" ht="6.75" customHeight="1" thickBot="1" thickTop="1">
      <c r="A208" s="349"/>
      <c r="B208" s="350"/>
      <c r="C208" s="350"/>
      <c r="D208" s="350"/>
      <c r="E208" s="350"/>
      <c r="F208" s="350"/>
      <c r="G208" s="350"/>
      <c r="H208" s="350"/>
      <c r="I208" s="350"/>
      <c r="J208" s="350"/>
      <c r="K208" s="350"/>
      <c r="L208" s="350"/>
      <c r="M208" s="350"/>
      <c r="N208" s="350"/>
      <c r="O208" s="350"/>
      <c r="P208" s="350"/>
      <c r="Q208" s="350"/>
      <c r="R208" s="350"/>
      <c r="S208" s="350"/>
      <c r="T208" s="351"/>
    </row>
    <row r="209" spans="1:20" ht="49.5" customHeight="1" thickTop="1">
      <c r="A209" s="352" t="s">
        <v>483</v>
      </c>
      <c r="B209" s="353"/>
      <c r="C209" s="169"/>
      <c r="D209" s="194" t="s">
        <v>336</v>
      </c>
      <c r="E209" s="171"/>
      <c r="F209" s="171"/>
      <c r="G209" s="171"/>
      <c r="H209" s="335"/>
      <c r="I209" s="336"/>
      <c r="J209" s="336"/>
      <c r="K209" s="336"/>
      <c r="L209" s="336"/>
      <c r="M209" s="336"/>
      <c r="N209" s="336"/>
      <c r="O209" s="337"/>
      <c r="P209" s="172"/>
      <c r="Q209" s="172"/>
      <c r="R209" s="172"/>
      <c r="S209" s="172"/>
      <c r="T209" s="172"/>
    </row>
    <row r="210" spans="1:20" ht="49.5" customHeight="1">
      <c r="A210" s="354"/>
      <c r="B210" s="355"/>
      <c r="C210" s="183"/>
      <c r="D210" s="194" t="s">
        <v>337</v>
      </c>
      <c r="E210" s="175"/>
      <c r="F210" s="175"/>
      <c r="G210" s="175"/>
      <c r="H210" s="338"/>
      <c r="I210" s="339"/>
      <c r="J210" s="339"/>
      <c r="K210" s="339"/>
      <c r="L210" s="339"/>
      <c r="M210" s="339"/>
      <c r="N210" s="339"/>
      <c r="O210" s="340"/>
      <c r="P210" s="176"/>
      <c r="Q210" s="176"/>
      <c r="R210" s="176"/>
      <c r="S210" s="176"/>
      <c r="T210" s="176"/>
    </row>
    <row r="211" spans="1:20" ht="49.5" customHeight="1">
      <c r="A211" s="354"/>
      <c r="B211" s="355"/>
      <c r="C211" s="183"/>
      <c r="D211" s="194" t="s">
        <v>413</v>
      </c>
      <c r="E211" s="175"/>
      <c r="F211" s="175"/>
      <c r="G211" s="175"/>
      <c r="H211" s="338"/>
      <c r="I211" s="339"/>
      <c r="J211" s="339"/>
      <c r="K211" s="339"/>
      <c r="L211" s="339"/>
      <c r="M211" s="339"/>
      <c r="N211" s="339"/>
      <c r="O211" s="340"/>
      <c r="P211" s="176"/>
      <c r="Q211" s="176"/>
      <c r="R211" s="176"/>
      <c r="S211" s="176"/>
      <c r="T211" s="176"/>
    </row>
    <row r="212" spans="1:20" ht="49.5" customHeight="1">
      <c r="A212" s="354"/>
      <c r="B212" s="355"/>
      <c r="C212" s="183"/>
      <c r="D212" s="194" t="s">
        <v>38</v>
      </c>
      <c r="E212" s="175"/>
      <c r="F212" s="175"/>
      <c r="G212" s="175"/>
      <c r="H212" s="338"/>
      <c r="I212" s="339"/>
      <c r="J212" s="339"/>
      <c r="K212" s="339"/>
      <c r="L212" s="339"/>
      <c r="M212" s="339"/>
      <c r="N212" s="339"/>
      <c r="O212" s="340"/>
      <c r="P212" s="176"/>
      <c r="Q212" s="176"/>
      <c r="R212" s="176"/>
      <c r="S212" s="176"/>
      <c r="T212" s="176"/>
    </row>
    <row r="213" spans="1:20" ht="49.5" customHeight="1">
      <c r="A213" s="354"/>
      <c r="B213" s="355"/>
      <c r="C213" s="183"/>
      <c r="D213" s="194" t="s">
        <v>39</v>
      </c>
      <c r="E213" s="175"/>
      <c r="F213" s="175"/>
      <c r="G213" s="175"/>
      <c r="H213" s="338"/>
      <c r="I213" s="339"/>
      <c r="J213" s="339"/>
      <c r="K213" s="339"/>
      <c r="L213" s="339"/>
      <c r="M213" s="339"/>
      <c r="N213" s="339"/>
      <c r="O213" s="340"/>
      <c r="P213" s="176"/>
      <c r="Q213" s="176"/>
      <c r="R213" s="176"/>
      <c r="S213" s="176"/>
      <c r="T213" s="176"/>
    </row>
    <row r="214" spans="1:20" ht="49.5" customHeight="1" thickBot="1">
      <c r="A214" s="356"/>
      <c r="B214" s="357"/>
      <c r="C214" s="177"/>
      <c r="D214" s="178" t="s">
        <v>361</v>
      </c>
      <c r="E214" s="179"/>
      <c r="F214" s="179"/>
      <c r="G214" s="179"/>
      <c r="H214" s="341"/>
      <c r="I214" s="342"/>
      <c r="J214" s="342"/>
      <c r="K214" s="342"/>
      <c r="L214" s="342"/>
      <c r="M214" s="342"/>
      <c r="N214" s="342"/>
      <c r="O214" s="343"/>
      <c r="P214" s="180"/>
      <c r="Q214" s="180"/>
      <c r="R214" s="180"/>
      <c r="S214" s="180"/>
      <c r="T214" s="180"/>
    </row>
    <row r="215" spans="1:20" s="159" customFormat="1" ht="6.75" customHeight="1" thickBot="1" thickTop="1">
      <c r="A215" s="349"/>
      <c r="B215" s="350"/>
      <c r="C215" s="350"/>
      <c r="D215" s="350"/>
      <c r="E215" s="350"/>
      <c r="F215" s="350"/>
      <c r="G215" s="350"/>
      <c r="H215" s="350"/>
      <c r="I215" s="350"/>
      <c r="J215" s="350"/>
      <c r="K215" s="350"/>
      <c r="L215" s="350"/>
      <c r="M215" s="350"/>
      <c r="N215" s="350"/>
      <c r="O215" s="350"/>
      <c r="P215" s="350"/>
      <c r="Q215" s="350"/>
      <c r="R215" s="350"/>
      <c r="S215" s="350"/>
      <c r="T215" s="351"/>
    </row>
    <row r="216" spans="1:20" ht="49.5" customHeight="1" thickTop="1">
      <c r="A216" s="352" t="s">
        <v>531</v>
      </c>
      <c r="B216" s="353"/>
      <c r="C216" s="193"/>
      <c r="D216" s="194" t="s">
        <v>338</v>
      </c>
      <c r="E216" s="171"/>
      <c r="F216" s="171"/>
      <c r="G216" s="171"/>
      <c r="H216" s="335"/>
      <c r="I216" s="336"/>
      <c r="J216" s="336"/>
      <c r="K216" s="336"/>
      <c r="L216" s="336"/>
      <c r="M216" s="336"/>
      <c r="N216" s="336"/>
      <c r="O216" s="337"/>
      <c r="P216" s="172"/>
      <c r="Q216" s="172"/>
      <c r="R216" s="172"/>
      <c r="S216" s="172"/>
      <c r="T216" s="172"/>
    </row>
    <row r="217" spans="1:20" ht="49.5" customHeight="1">
      <c r="A217" s="354"/>
      <c r="B217" s="355"/>
      <c r="C217" s="183"/>
      <c r="D217" s="194" t="s">
        <v>339</v>
      </c>
      <c r="E217" s="175"/>
      <c r="F217" s="175"/>
      <c r="G217" s="175"/>
      <c r="H217" s="338"/>
      <c r="I217" s="339"/>
      <c r="J217" s="339"/>
      <c r="K217" s="339"/>
      <c r="L217" s="339"/>
      <c r="M217" s="339"/>
      <c r="N217" s="339"/>
      <c r="O217" s="340"/>
      <c r="P217" s="176"/>
      <c r="Q217" s="176"/>
      <c r="R217" s="176"/>
      <c r="S217" s="176"/>
      <c r="T217" s="176"/>
    </row>
    <row r="218" spans="1:20" ht="49.5" customHeight="1" thickBot="1">
      <c r="A218" s="356"/>
      <c r="B218" s="357"/>
      <c r="C218" s="198"/>
      <c r="D218" s="199" t="s">
        <v>361</v>
      </c>
      <c r="E218" s="179"/>
      <c r="F218" s="179"/>
      <c r="G218" s="179"/>
      <c r="H218" s="341"/>
      <c r="I218" s="342"/>
      <c r="J218" s="342"/>
      <c r="K218" s="342"/>
      <c r="L218" s="342"/>
      <c r="M218" s="342"/>
      <c r="N218" s="342"/>
      <c r="O218" s="343"/>
      <c r="P218" s="180"/>
      <c r="Q218" s="180"/>
      <c r="R218" s="180"/>
      <c r="S218" s="180"/>
      <c r="T218" s="180"/>
    </row>
    <row r="219" spans="1:20" s="159" customFormat="1" ht="6.75" customHeight="1" thickBot="1" thickTop="1">
      <c r="A219" s="349"/>
      <c r="B219" s="350"/>
      <c r="C219" s="350"/>
      <c r="D219" s="350"/>
      <c r="E219" s="350"/>
      <c r="F219" s="350"/>
      <c r="G219" s="350"/>
      <c r="H219" s="350"/>
      <c r="I219" s="350"/>
      <c r="J219" s="350"/>
      <c r="K219" s="350"/>
      <c r="L219" s="350"/>
      <c r="M219" s="350"/>
      <c r="N219" s="350"/>
      <c r="O219" s="350"/>
      <c r="P219" s="350"/>
      <c r="Q219" s="350"/>
      <c r="R219" s="350"/>
      <c r="S219" s="350"/>
      <c r="T219" s="351"/>
    </row>
    <row r="220" spans="1:23" s="182" customFormat="1" ht="24.75" customHeight="1" thickBot="1" thickTop="1">
      <c r="A220" s="344" t="s">
        <v>297</v>
      </c>
      <c r="B220" s="345"/>
      <c r="C220" s="345"/>
      <c r="D220" s="345"/>
      <c r="E220" s="63">
        <f>COUNTIF('隠しシート（記入不要）'!BC3:BT3,"１")</f>
        <v>0</v>
      </c>
      <c r="F220" s="63">
        <f>COUNTIF('隠しシート（記入不要）'!BC3:BT3,"２")</f>
        <v>0</v>
      </c>
      <c r="G220" s="1">
        <f>COUNTIF('隠しシート（記入不要）'!BC3:BT3,"３")</f>
        <v>0</v>
      </c>
      <c r="H220" s="3"/>
      <c r="I220" s="3"/>
      <c r="J220" s="4"/>
      <c r="K220" s="4"/>
      <c r="L220" s="4"/>
      <c r="M220" s="4"/>
      <c r="N220" s="4"/>
      <c r="O220" s="4"/>
      <c r="P220" s="5"/>
      <c r="Q220" s="5"/>
      <c r="R220" s="5"/>
      <c r="S220" s="5"/>
      <c r="T220" s="2"/>
      <c r="U220" s="181"/>
      <c r="V220" s="181"/>
      <c r="W220" s="181"/>
    </row>
    <row r="221" spans="1:20" ht="24.75" customHeight="1" thickBot="1" thickTop="1">
      <c r="A221" s="168"/>
      <c r="B221" s="346" t="s">
        <v>78</v>
      </c>
      <c r="C221" s="347"/>
      <c r="D221" s="347"/>
      <c r="E221" s="347"/>
      <c r="F221" s="347"/>
      <c r="G221" s="347"/>
      <c r="H221" s="347"/>
      <c r="I221" s="347"/>
      <c r="J221" s="347"/>
      <c r="K221" s="347"/>
      <c r="L221" s="347"/>
      <c r="M221" s="347"/>
      <c r="N221" s="347"/>
      <c r="O221" s="347"/>
      <c r="P221" s="347"/>
      <c r="Q221" s="347"/>
      <c r="R221" s="347"/>
      <c r="S221" s="347"/>
      <c r="T221" s="348"/>
    </row>
    <row r="222" spans="1:20" s="159" customFormat="1" ht="6.75" customHeight="1" thickBot="1" thickTop="1">
      <c r="A222" s="349"/>
      <c r="B222" s="350"/>
      <c r="C222" s="350"/>
      <c r="D222" s="350"/>
      <c r="E222" s="350"/>
      <c r="F222" s="350"/>
      <c r="G222" s="350"/>
      <c r="H222" s="350"/>
      <c r="I222" s="350"/>
      <c r="J222" s="350"/>
      <c r="K222" s="350"/>
      <c r="L222" s="350"/>
      <c r="M222" s="350"/>
      <c r="N222" s="350"/>
      <c r="O222" s="350"/>
      <c r="P222" s="350"/>
      <c r="Q222" s="350"/>
      <c r="R222" s="350"/>
      <c r="S222" s="350"/>
      <c r="T222" s="351"/>
    </row>
    <row r="223" spans="1:20" ht="49.5" customHeight="1" thickTop="1">
      <c r="A223" s="352" t="s">
        <v>487</v>
      </c>
      <c r="B223" s="353"/>
      <c r="C223" s="193"/>
      <c r="D223" s="194" t="s">
        <v>79</v>
      </c>
      <c r="E223" s="171"/>
      <c r="F223" s="171"/>
      <c r="G223" s="171"/>
      <c r="H223" s="335"/>
      <c r="I223" s="336"/>
      <c r="J223" s="336"/>
      <c r="K223" s="336"/>
      <c r="L223" s="336"/>
      <c r="M223" s="336"/>
      <c r="N223" s="336"/>
      <c r="O223" s="337"/>
      <c r="P223" s="172"/>
      <c r="Q223" s="172"/>
      <c r="R223" s="172"/>
      <c r="S223" s="172"/>
      <c r="T223" s="172"/>
    </row>
    <row r="224" spans="1:20" ht="49.5" customHeight="1">
      <c r="A224" s="354"/>
      <c r="B224" s="355"/>
      <c r="C224" s="183"/>
      <c r="D224" s="194" t="s">
        <v>80</v>
      </c>
      <c r="E224" s="175"/>
      <c r="F224" s="175"/>
      <c r="G224" s="175"/>
      <c r="H224" s="338"/>
      <c r="I224" s="339"/>
      <c r="J224" s="339"/>
      <c r="K224" s="339"/>
      <c r="L224" s="339"/>
      <c r="M224" s="339"/>
      <c r="N224" s="339"/>
      <c r="O224" s="340"/>
      <c r="P224" s="176"/>
      <c r="Q224" s="176"/>
      <c r="R224" s="176"/>
      <c r="S224" s="176"/>
      <c r="T224" s="176"/>
    </row>
    <row r="225" spans="1:20" ht="49.5" customHeight="1" thickBot="1">
      <c r="A225" s="356"/>
      <c r="B225" s="357"/>
      <c r="C225" s="198"/>
      <c r="D225" s="200" t="s">
        <v>361</v>
      </c>
      <c r="E225" s="179"/>
      <c r="F225" s="179"/>
      <c r="G225" s="179"/>
      <c r="H225" s="341"/>
      <c r="I225" s="342"/>
      <c r="J225" s="342"/>
      <c r="K225" s="342"/>
      <c r="L225" s="342"/>
      <c r="M225" s="342"/>
      <c r="N225" s="342"/>
      <c r="O225" s="343"/>
      <c r="P225" s="180"/>
      <c r="Q225" s="180"/>
      <c r="R225" s="180"/>
      <c r="S225" s="180"/>
      <c r="T225" s="180"/>
    </row>
    <row r="226" spans="1:20" s="159" customFormat="1" ht="6.75" customHeight="1" thickBot="1" thickTop="1">
      <c r="A226" s="349"/>
      <c r="B226" s="350"/>
      <c r="C226" s="350"/>
      <c r="D226" s="350"/>
      <c r="E226" s="350"/>
      <c r="F226" s="350"/>
      <c r="G226" s="350"/>
      <c r="H226" s="350"/>
      <c r="I226" s="350"/>
      <c r="J226" s="350"/>
      <c r="K226" s="350"/>
      <c r="L226" s="350"/>
      <c r="M226" s="350"/>
      <c r="N226" s="350"/>
      <c r="O226" s="350"/>
      <c r="P226" s="350"/>
      <c r="Q226" s="350"/>
      <c r="R226" s="350"/>
      <c r="S226" s="350"/>
      <c r="T226" s="351"/>
    </row>
    <row r="227" spans="1:20" ht="49.5" customHeight="1" thickTop="1">
      <c r="A227" s="352" t="s">
        <v>137</v>
      </c>
      <c r="B227" s="353"/>
      <c r="C227" s="193"/>
      <c r="D227" s="194" t="s">
        <v>81</v>
      </c>
      <c r="E227" s="171"/>
      <c r="F227" s="171"/>
      <c r="G227" s="171"/>
      <c r="H227" s="335"/>
      <c r="I227" s="336"/>
      <c r="J227" s="336"/>
      <c r="K227" s="336"/>
      <c r="L227" s="336"/>
      <c r="M227" s="336"/>
      <c r="N227" s="336"/>
      <c r="O227" s="337"/>
      <c r="P227" s="172"/>
      <c r="Q227" s="172"/>
      <c r="R227" s="172"/>
      <c r="S227" s="172"/>
      <c r="T227" s="172"/>
    </row>
    <row r="228" spans="1:20" ht="49.5" customHeight="1">
      <c r="A228" s="358"/>
      <c r="B228" s="355"/>
      <c r="C228" s="183"/>
      <c r="D228" s="194" t="s">
        <v>340</v>
      </c>
      <c r="E228" s="175"/>
      <c r="F228" s="175"/>
      <c r="G228" s="175"/>
      <c r="H228" s="338"/>
      <c r="I228" s="339"/>
      <c r="J228" s="339"/>
      <c r="K228" s="339"/>
      <c r="L228" s="339"/>
      <c r="M228" s="339"/>
      <c r="N228" s="339"/>
      <c r="O228" s="340"/>
      <c r="P228" s="176"/>
      <c r="Q228" s="176"/>
      <c r="R228" s="176"/>
      <c r="S228" s="176"/>
      <c r="T228" s="176"/>
    </row>
    <row r="229" spans="1:20" ht="49.5" customHeight="1" thickBot="1">
      <c r="A229" s="356"/>
      <c r="B229" s="357"/>
      <c r="C229" s="177"/>
      <c r="D229" s="178" t="s">
        <v>361</v>
      </c>
      <c r="E229" s="179"/>
      <c r="F229" s="179"/>
      <c r="G229" s="179"/>
      <c r="H229" s="341"/>
      <c r="I229" s="342"/>
      <c r="J229" s="342"/>
      <c r="K229" s="342"/>
      <c r="L229" s="342"/>
      <c r="M229" s="342"/>
      <c r="N229" s="342"/>
      <c r="O229" s="343"/>
      <c r="P229" s="180"/>
      <c r="Q229" s="180"/>
      <c r="R229" s="180"/>
      <c r="S229" s="180"/>
      <c r="T229" s="180"/>
    </row>
    <row r="230" spans="1:20" s="159" customFormat="1" ht="6.75" customHeight="1" thickBot="1" thickTop="1">
      <c r="A230" s="349"/>
      <c r="B230" s="350"/>
      <c r="C230" s="350"/>
      <c r="D230" s="350"/>
      <c r="E230" s="350"/>
      <c r="F230" s="350"/>
      <c r="G230" s="350"/>
      <c r="H230" s="350"/>
      <c r="I230" s="350"/>
      <c r="J230" s="350"/>
      <c r="K230" s="350"/>
      <c r="L230" s="350"/>
      <c r="M230" s="350"/>
      <c r="N230" s="350"/>
      <c r="O230" s="350"/>
      <c r="P230" s="350"/>
      <c r="Q230" s="350"/>
      <c r="R230" s="350"/>
      <c r="S230" s="350"/>
      <c r="T230" s="351"/>
    </row>
    <row r="231" spans="1:20" ht="49.5" customHeight="1" thickTop="1">
      <c r="A231" s="352" t="s">
        <v>138</v>
      </c>
      <c r="B231" s="353"/>
      <c r="C231" s="193"/>
      <c r="D231" s="194" t="s">
        <v>82</v>
      </c>
      <c r="E231" s="171"/>
      <c r="F231" s="171"/>
      <c r="G231" s="171"/>
      <c r="H231" s="335"/>
      <c r="I231" s="336"/>
      <c r="J231" s="336"/>
      <c r="K231" s="336"/>
      <c r="L231" s="336"/>
      <c r="M231" s="336"/>
      <c r="N231" s="336"/>
      <c r="O231" s="337"/>
      <c r="P231" s="172"/>
      <c r="Q231" s="172"/>
      <c r="R231" s="172"/>
      <c r="S231" s="172"/>
      <c r="T231" s="172"/>
    </row>
    <row r="232" spans="1:20" ht="49.5" customHeight="1">
      <c r="A232" s="354"/>
      <c r="B232" s="355"/>
      <c r="C232" s="183"/>
      <c r="D232" s="194" t="s">
        <v>83</v>
      </c>
      <c r="E232" s="175"/>
      <c r="F232" s="175"/>
      <c r="G232" s="175"/>
      <c r="H232" s="338"/>
      <c r="I232" s="339"/>
      <c r="J232" s="339"/>
      <c r="K232" s="339"/>
      <c r="L232" s="339"/>
      <c r="M232" s="339"/>
      <c r="N232" s="339"/>
      <c r="O232" s="340"/>
      <c r="P232" s="176"/>
      <c r="Q232" s="176"/>
      <c r="R232" s="176"/>
      <c r="S232" s="176"/>
      <c r="T232" s="176"/>
    </row>
    <row r="233" spans="1:20" ht="67.5" customHeight="1">
      <c r="A233" s="354"/>
      <c r="B233" s="355"/>
      <c r="C233" s="195"/>
      <c r="D233" s="194" t="s">
        <v>84</v>
      </c>
      <c r="E233" s="175"/>
      <c r="F233" s="175"/>
      <c r="G233" s="175"/>
      <c r="H233" s="338"/>
      <c r="I233" s="339"/>
      <c r="J233" s="339"/>
      <c r="K233" s="339"/>
      <c r="L233" s="339"/>
      <c r="M233" s="339"/>
      <c r="N233" s="339"/>
      <c r="O233" s="340"/>
      <c r="P233" s="176"/>
      <c r="Q233" s="176"/>
      <c r="R233" s="176"/>
      <c r="S233" s="176"/>
      <c r="T233" s="176"/>
    </row>
    <row r="234" spans="1:20" ht="49.5" customHeight="1">
      <c r="A234" s="354"/>
      <c r="B234" s="355"/>
      <c r="C234" s="183"/>
      <c r="D234" s="194" t="s">
        <v>236</v>
      </c>
      <c r="E234" s="175"/>
      <c r="F234" s="175"/>
      <c r="G234" s="175"/>
      <c r="H234" s="338"/>
      <c r="I234" s="339"/>
      <c r="J234" s="339"/>
      <c r="K234" s="339"/>
      <c r="L234" s="339"/>
      <c r="M234" s="339"/>
      <c r="N234" s="339"/>
      <c r="O234" s="340"/>
      <c r="P234" s="176"/>
      <c r="Q234" s="176"/>
      <c r="R234" s="176"/>
      <c r="S234" s="176"/>
      <c r="T234" s="176"/>
    </row>
    <row r="235" spans="1:20" ht="49.5" customHeight="1" thickBot="1">
      <c r="A235" s="356"/>
      <c r="B235" s="357"/>
      <c r="C235" s="198"/>
      <c r="D235" s="199" t="s">
        <v>361</v>
      </c>
      <c r="E235" s="179"/>
      <c r="F235" s="179"/>
      <c r="G235" s="179"/>
      <c r="H235" s="341"/>
      <c r="I235" s="342"/>
      <c r="J235" s="342"/>
      <c r="K235" s="342"/>
      <c r="L235" s="342"/>
      <c r="M235" s="342"/>
      <c r="N235" s="342"/>
      <c r="O235" s="343"/>
      <c r="P235" s="180"/>
      <c r="Q235" s="180"/>
      <c r="R235" s="180"/>
      <c r="S235" s="180"/>
      <c r="T235" s="180"/>
    </row>
    <row r="236" spans="1:20" s="159" customFormat="1" ht="6.75" customHeight="1" thickBot="1" thickTop="1">
      <c r="A236" s="349"/>
      <c r="B236" s="350"/>
      <c r="C236" s="350"/>
      <c r="D236" s="350"/>
      <c r="E236" s="350"/>
      <c r="F236" s="350"/>
      <c r="G236" s="350"/>
      <c r="H236" s="350"/>
      <c r="I236" s="350"/>
      <c r="J236" s="350"/>
      <c r="K236" s="350"/>
      <c r="L236" s="350"/>
      <c r="M236" s="350"/>
      <c r="N236" s="350"/>
      <c r="O236" s="350"/>
      <c r="P236" s="350"/>
      <c r="Q236" s="350"/>
      <c r="R236" s="350"/>
      <c r="S236" s="350"/>
      <c r="T236" s="351"/>
    </row>
    <row r="237" spans="1:20" ht="49.5" customHeight="1" thickTop="1">
      <c r="A237" s="352" t="s">
        <v>163</v>
      </c>
      <c r="B237" s="353"/>
      <c r="C237" s="169"/>
      <c r="D237" s="201" t="s">
        <v>85</v>
      </c>
      <c r="E237" s="171"/>
      <c r="F237" s="171"/>
      <c r="G237" s="171"/>
      <c r="H237" s="335"/>
      <c r="I237" s="336"/>
      <c r="J237" s="336"/>
      <c r="K237" s="336"/>
      <c r="L237" s="336"/>
      <c r="M237" s="336"/>
      <c r="N237" s="336"/>
      <c r="O237" s="337"/>
      <c r="P237" s="172"/>
      <c r="Q237" s="172"/>
      <c r="R237" s="172"/>
      <c r="S237" s="172"/>
      <c r="T237" s="172"/>
    </row>
    <row r="238" spans="1:20" ht="49.5" customHeight="1">
      <c r="A238" s="354"/>
      <c r="B238" s="355"/>
      <c r="C238" s="183"/>
      <c r="D238" s="201" t="s">
        <v>159</v>
      </c>
      <c r="E238" s="175"/>
      <c r="F238" s="175"/>
      <c r="G238" s="175"/>
      <c r="H238" s="338"/>
      <c r="I238" s="339"/>
      <c r="J238" s="339"/>
      <c r="K238" s="339"/>
      <c r="L238" s="339"/>
      <c r="M238" s="339"/>
      <c r="N238" s="339"/>
      <c r="O238" s="340"/>
      <c r="P238" s="176"/>
      <c r="Q238" s="176"/>
      <c r="R238" s="176"/>
      <c r="S238" s="176"/>
      <c r="T238" s="176"/>
    </row>
    <row r="239" spans="1:20" ht="44.25" customHeight="1">
      <c r="A239" s="354"/>
      <c r="B239" s="355"/>
      <c r="C239" s="183"/>
      <c r="D239" s="201" t="s">
        <v>160</v>
      </c>
      <c r="E239" s="175"/>
      <c r="F239" s="175"/>
      <c r="G239" s="175"/>
      <c r="H239" s="338"/>
      <c r="I239" s="339"/>
      <c r="J239" s="339"/>
      <c r="K239" s="339"/>
      <c r="L239" s="339"/>
      <c r="M239" s="339"/>
      <c r="N239" s="339"/>
      <c r="O239" s="340"/>
      <c r="P239" s="176"/>
      <c r="Q239" s="176"/>
      <c r="R239" s="176"/>
      <c r="S239" s="176"/>
      <c r="T239" s="176"/>
    </row>
    <row r="240" spans="1:20" ht="49.5" customHeight="1">
      <c r="A240" s="354"/>
      <c r="B240" s="355"/>
      <c r="C240" s="173"/>
      <c r="D240" s="201" t="s">
        <v>161</v>
      </c>
      <c r="E240" s="175"/>
      <c r="F240" s="175"/>
      <c r="G240" s="175"/>
      <c r="H240" s="338"/>
      <c r="I240" s="339"/>
      <c r="J240" s="339"/>
      <c r="K240" s="339"/>
      <c r="L240" s="339"/>
      <c r="M240" s="339"/>
      <c r="N240" s="339"/>
      <c r="O240" s="340"/>
      <c r="P240" s="176"/>
      <c r="Q240" s="176"/>
      <c r="R240" s="176"/>
      <c r="S240" s="176"/>
      <c r="T240" s="176"/>
    </row>
    <row r="241" spans="1:20" ht="58.5" customHeight="1">
      <c r="A241" s="354"/>
      <c r="B241" s="355"/>
      <c r="C241" s="173"/>
      <c r="D241" s="201" t="s">
        <v>162</v>
      </c>
      <c r="E241" s="175"/>
      <c r="F241" s="175"/>
      <c r="G241" s="175"/>
      <c r="H241" s="338"/>
      <c r="I241" s="339"/>
      <c r="J241" s="339"/>
      <c r="K241" s="339"/>
      <c r="L241" s="339"/>
      <c r="M241" s="339"/>
      <c r="N241" s="339"/>
      <c r="O241" s="340"/>
      <c r="P241" s="176"/>
      <c r="Q241" s="176"/>
      <c r="R241" s="176"/>
      <c r="S241" s="176"/>
      <c r="T241" s="176"/>
    </row>
    <row r="242" spans="1:20" ht="36.75" customHeight="1" thickBot="1">
      <c r="A242" s="356"/>
      <c r="B242" s="357"/>
      <c r="C242" s="177"/>
      <c r="D242" s="178" t="s">
        <v>361</v>
      </c>
      <c r="E242" s="179"/>
      <c r="F242" s="179"/>
      <c r="G242" s="179"/>
      <c r="H242" s="341"/>
      <c r="I242" s="342"/>
      <c r="J242" s="342"/>
      <c r="K242" s="342"/>
      <c r="L242" s="342"/>
      <c r="M242" s="342"/>
      <c r="N242" s="342"/>
      <c r="O242" s="343"/>
      <c r="P242" s="180"/>
      <c r="Q242" s="180"/>
      <c r="R242" s="180"/>
      <c r="S242" s="180"/>
      <c r="T242" s="180"/>
    </row>
    <row r="243" spans="1:20" s="159" customFormat="1" ht="6.75" customHeight="1" thickBot="1" thickTop="1">
      <c r="A243" s="349"/>
      <c r="B243" s="350"/>
      <c r="C243" s="350"/>
      <c r="D243" s="350"/>
      <c r="E243" s="350"/>
      <c r="F243" s="350"/>
      <c r="G243" s="350"/>
      <c r="H243" s="350"/>
      <c r="I243" s="350"/>
      <c r="J243" s="350"/>
      <c r="K243" s="350"/>
      <c r="L243" s="350"/>
      <c r="M243" s="350"/>
      <c r="N243" s="350"/>
      <c r="O243" s="350"/>
      <c r="P243" s="350"/>
      <c r="Q243" s="350"/>
      <c r="R243" s="350"/>
      <c r="S243" s="350"/>
      <c r="T243" s="351"/>
    </row>
    <row r="244" spans="1:20" ht="57" customHeight="1" thickTop="1">
      <c r="A244" s="352" t="s">
        <v>139</v>
      </c>
      <c r="B244" s="353"/>
      <c r="C244" s="193"/>
      <c r="D244" s="194" t="s">
        <v>86</v>
      </c>
      <c r="E244" s="171"/>
      <c r="F244" s="171"/>
      <c r="G244" s="171"/>
      <c r="H244" s="335"/>
      <c r="I244" s="336"/>
      <c r="J244" s="336"/>
      <c r="K244" s="336"/>
      <c r="L244" s="336"/>
      <c r="M244" s="336"/>
      <c r="N244" s="336"/>
      <c r="O244" s="337"/>
      <c r="P244" s="172"/>
      <c r="Q244" s="172"/>
      <c r="R244" s="172"/>
      <c r="S244" s="172"/>
      <c r="T244" s="172"/>
    </row>
    <row r="245" spans="1:20" ht="60.75" customHeight="1">
      <c r="A245" s="354"/>
      <c r="B245" s="355"/>
      <c r="C245" s="202"/>
      <c r="D245" s="194" t="s">
        <v>87</v>
      </c>
      <c r="E245" s="175"/>
      <c r="F245" s="175"/>
      <c r="G245" s="175"/>
      <c r="H245" s="338"/>
      <c r="I245" s="339"/>
      <c r="J245" s="339"/>
      <c r="K245" s="339"/>
      <c r="L245" s="339"/>
      <c r="M245" s="339"/>
      <c r="N245" s="339"/>
      <c r="O245" s="340"/>
      <c r="P245" s="176"/>
      <c r="Q245" s="176"/>
      <c r="R245" s="176"/>
      <c r="S245" s="176"/>
      <c r="T245" s="176"/>
    </row>
    <row r="246" spans="1:20" ht="60.75" customHeight="1">
      <c r="A246" s="354"/>
      <c r="B246" s="355"/>
      <c r="C246" s="203"/>
      <c r="D246" s="194" t="s">
        <v>88</v>
      </c>
      <c r="E246" s="175"/>
      <c r="F246" s="175"/>
      <c r="G246" s="175"/>
      <c r="H246" s="338"/>
      <c r="I246" s="339"/>
      <c r="J246" s="339"/>
      <c r="K246" s="339"/>
      <c r="L246" s="339"/>
      <c r="M246" s="339"/>
      <c r="N246" s="339"/>
      <c r="O246" s="340"/>
      <c r="P246" s="176"/>
      <c r="Q246" s="176"/>
      <c r="R246" s="176"/>
      <c r="S246" s="176"/>
      <c r="T246" s="176"/>
    </row>
    <row r="247" spans="1:20" ht="60.75" customHeight="1">
      <c r="A247" s="354"/>
      <c r="B247" s="355"/>
      <c r="C247" s="202"/>
      <c r="D247" s="194" t="s">
        <v>237</v>
      </c>
      <c r="E247" s="175"/>
      <c r="F247" s="175"/>
      <c r="G247" s="175"/>
      <c r="H247" s="338"/>
      <c r="I247" s="339"/>
      <c r="J247" s="339"/>
      <c r="K247" s="339"/>
      <c r="L247" s="339"/>
      <c r="M247" s="339"/>
      <c r="N247" s="339"/>
      <c r="O247" s="340"/>
      <c r="P247" s="176"/>
      <c r="Q247" s="176"/>
      <c r="R247" s="176"/>
      <c r="S247" s="176"/>
      <c r="T247" s="176"/>
    </row>
    <row r="248" spans="1:20" ht="51.75" customHeight="1" thickBot="1">
      <c r="A248" s="356"/>
      <c r="B248" s="357"/>
      <c r="C248" s="177"/>
      <c r="D248" s="178" t="s">
        <v>361</v>
      </c>
      <c r="E248" s="179"/>
      <c r="F248" s="179"/>
      <c r="G248" s="179"/>
      <c r="H248" s="341"/>
      <c r="I248" s="342"/>
      <c r="J248" s="342"/>
      <c r="K248" s="342"/>
      <c r="L248" s="342"/>
      <c r="M248" s="342"/>
      <c r="N248" s="342"/>
      <c r="O248" s="343"/>
      <c r="P248" s="180"/>
      <c r="Q248" s="180"/>
      <c r="R248" s="180"/>
      <c r="S248" s="180"/>
      <c r="T248" s="180"/>
    </row>
    <row r="249" spans="1:20" s="159" customFormat="1" ht="6.75" customHeight="1" thickBot="1" thickTop="1">
      <c r="A249" s="349"/>
      <c r="B249" s="350"/>
      <c r="C249" s="350"/>
      <c r="D249" s="350"/>
      <c r="E249" s="350"/>
      <c r="F249" s="350"/>
      <c r="G249" s="350"/>
      <c r="H249" s="350"/>
      <c r="I249" s="350"/>
      <c r="J249" s="350"/>
      <c r="K249" s="350"/>
      <c r="L249" s="350"/>
      <c r="M249" s="350"/>
      <c r="N249" s="350"/>
      <c r="O249" s="350"/>
      <c r="P249" s="350"/>
      <c r="Q249" s="350"/>
      <c r="R249" s="350"/>
      <c r="S249" s="350"/>
      <c r="T249" s="351"/>
    </row>
    <row r="250" spans="1:23" s="182" customFormat="1" ht="24.75" customHeight="1" thickBot="1" thickTop="1">
      <c r="A250" s="344" t="s">
        <v>164</v>
      </c>
      <c r="B250" s="345"/>
      <c r="C250" s="345"/>
      <c r="D250" s="345"/>
      <c r="E250" s="63">
        <f>COUNTIF('隠しシート（記入不要）'!BU3:CD3,"１")</f>
        <v>0</v>
      </c>
      <c r="F250" s="63">
        <f>COUNTIF('隠しシート（記入不要）'!BU3:CD3,"２")</f>
        <v>0</v>
      </c>
      <c r="G250" s="1">
        <f>COUNTIF('隠しシート（記入不要）'!BU3:CD3,"３")</f>
        <v>0</v>
      </c>
      <c r="H250" s="3"/>
      <c r="I250" s="3"/>
      <c r="J250" s="4"/>
      <c r="K250" s="4"/>
      <c r="L250" s="4"/>
      <c r="M250" s="4"/>
      <c r="N250" s="4"/>
      <c r="O250" s="4"/>
      <c r="P250" s="5"/>
      <c r="Q250" s="5"/>
      <c r="R250" s="5"/>
      <c r="S250" s="5"/>
      <c r="T250" s="2"/>
      <c r="U250" s="181"/>
      <c r="V250" s="181"/>
      <c r="W250" s="181"/>
    </row>
    <row r="251" spans="1:23" s="182" customFormat="1" ht="24.75" customHeight="1" thickBot="1" thickTop="1">
      <c r="A251" s="344" t="s">
        <v>574</v>
      </c>
      <c r="B251" s="345"/>
      <c r="C251" s="345"/>
      <c r="D251" s="345"/>
      <c r="E251" s="63">
        <f>COUNTIF('隠しシート（記入不要）'!W3:CD3,"１")</f>
        <v>0</v>
      </c>
      <c r="F251" s="63">
        <f>COUNTIF('隠しシート（記入不要）'!W3:CD3,"２")</f>
        <v>0</v>
      </c>
      <c r="G251" s="1">
        <f>COUNTIF('隠しシート（記入不要）'!W3:CD3,"３")</f>
        <v>0</v>
      </c>
      <c r="H251" s="3"/>
      <c r="I251" s="3"/>
      <c r="J251" s="4"/>
      <c r="K251" s="4"/>
      <c r="L251" s="4"/>
      <c r="M251" s="4"/>
      <c r="N251" s="4"/>
      <c r="O251" s="4"/>
      <c r="P251" s="5"/>
      <c r="Q251" s="5"/>
      <c r="R251" s="5"/>
      <c r="S251" s="5"/>
      <c r="T251" s="2"/>
      <c r="U251" s="181"/>
      <c r="V251" s="181"/>
      <c r="W251" s="181"/>
    </row>
    <row r="252" spans="1:20" ht="24.75" customHeight="1" thickBot="1" thickTop="1">
      <c r="A252" s="168"/>
      <c r="B252" s="346" t="s">
        <v>152</v>
      </c>
      <c r="C252" s="347"/>
      <c r="D252" s="347"/>
      <c r="E252" s="347"/>
      <c r="F252" s="347"/>
      <c r="G252" s="347"/>
      <c r="H252" s="347"/>
      <c r="I252" s="347"/>
      <c r="J252" s="347"/>
      <c r="K252" s="347"/>
      <c r="L252" s="347"/>
      <c r="M252" s="347"/>
      <c r="N252" s="347"/>
      <c r="O252" s="347"/>
      <c r="P252" s="347"/>
      <c r="Q252" s="347"/>
      <c r="R252" s="347"/>
      <c r="S252" s="347"/>
      <c r="T252" s="348"/>
    </row>
    <row r="253" spans="1:20" s="159" customFormat="1" ht="6.75" customHeight="1" thickBot="1" thickTop="1">
      <c r="A253" s="349"/>
      <c r="B253" s="350"/>
      <c r="C253" s="350"/>
      <c r="D253" s="350"/>
      <c r="E253" s="350"/>
      <c r="F253" s="350"/>
      <c r="G253" s="350"/>
      <c r="H253" s="350"/>
      <c r="I253" s="350"/>
      <c r="J253" s="350"/>
      <c r="K253" s="350"/>
      <c r="L253" s="350"/>
      <c r="M253" s="350"/>
      <c r="N253" s="350"/>
      <c r="O253" s="350"/>
      <c r="P253" s="350"/>
      <c r="Q253" s="350"/>
      <c r="R253" s="350"/>
      <c r="S253" s="350"/>
      <c r="T253" s="351"/>
    </row>
    <row r="254" spans="1:20" ht="68.25" customHeight="1" thickTop="1">
      <c r="A254" s="352" t="s">
        <v>165</v>
      </c>
      <c r="B254" s="353"/>
      <c r="C254" s="202"/>
      <c r="D254" s="194" t="s">
        <v>89</v>
      </c>
      <c r="E254" s="171"/>
      <c r="F254" s="171"/>
      <c r="G254" s="171"/>
      <c r="H254" s="335"/>
      <c r="I254" s="336"/>
      <c r="J254" s="336"/>
      <c r="K254" s="336"/>
      <c r="L254" s="336"/>
      <c r="M254" s="336"/>
      <c r="N254" s="336"/>
      <c r="O254" s="337"/>
      <c r="P254" s="172"/>
      <c r="Q254" s="172"/>
      <c r="R254" s="172"/>
      <c r="S254" s="172"/>
      <c r="T254" s="172"/>
    </row>
    <row r="255" spans="1:20" ht="49.5" customHeight="1">
      <c r="A255" s="354"/>
      <c r="B255" s="355"/>
      <c r="C255" s="202"/>
      <c r="D255" s="194" t="s">
        <v>90</v>
      </c>
      <c r="E255" s="175"/>
      <c r="F255" s="175"/>
      <c r="G255" s="175"/>
      <c r="H255" s="338"/>
      <c r="I255" s="339"/>
      <c r="J255" s="339"/>
      <c r="K255" s="339"/>
      <c r="L255" s="339"/>
      <c r="M255" s="339"/>
      <c r="N255" s="339"/>
      <c r="O255" s="340"/>
      <c r="P255" s="176"/>
      <c r="Q255" s="176"/>
      <c r="R255" s="176"/>
      <c r="S255" s="176"/>
      <c r="T255" s="176"/>
    </row>
    <row r="256" spans="1:20" ht="49.5" customHeight="1">
      <c r="A256" s="354"/>
      <c r="B256" s="355"/>
      <c r="C256" s="202"/>
      <c r="D256" s="194" t="s">
        <v>200</v>
      </c>
      <c r="E256" s="175"/>
      <c r="F256" s="175"/>
      <c r="G256" s="175"/>
      <c r="H256" s="338"/>
      <c r="I256" s="339"/>
      <c r="J256" s="339"/>
      <c r="K256" s="339"/>
      <c r="L256" s="339"/>
      <c r="M256" s="339"/>
      <c r="N256" s="339"/>
      <c r="O256" s="340"/>
      <c r="P256" s="176"/>
      <c r="Q256" s="176"/>
      <c r="R256" s="176"/>
      <c r="S256" s="176"/>
      <c r="T256" s="176"/>
    </row>
    <row r="257" spans="1:20" ht="49.5" customHeight="1">
      <c r="A257" s="354"/>
      <c r="B257" s="355"/>
      <c r="C257" s="202"/>
      <c r="D257" s="194" t="s">
        <v>91</v>
      </c>
      <c r="E257" s="175"/>
      <c r="F257" s="175"/>
      <c r="G257" s="175"/>
      <c r="H257" s="338"/>
      <c r="I257" s="339"/>
      <c r="J257" s="339"/>
      <c r="K257" s="339"/>
      <c r="L257" s="339"/>
      <c r="M257" s="339"/>
      <c r="N257" s="339"/>
      <c r="O257" s="340"/>
      <c r="P257" s="176"/>
      <c r="Q257" s="176"/>
      <c r="R257" s="176"/>
      <c r="S257" s="176"/>
      <c r="T257" s="176"/>
    </row>
    <row r="258" spans="1:20" ht="49.5" customHeight="1">
      <c r="A258" s="354"/>
      <c r="B258" s="355"/>
      <c r="C258" s="202"/>
      <c r="D258" s="194" t="s">
        <v>92</v>
      </c>
      <c r="E258" s="175"/>
      <c r="F258" s="175"/>
      <c r="G258" s="175"/>
      <c r="H258" s="338"/>
      <c r="I258" s="339"/>
      <c r="J258" s="339"/>
      <c r="K258" s="339"/>
      <c r="L258" s="339"/>
      <c r="M258" s="339"/>
      <c r="N258" s="339"/>
      <c r="O258" s="340"/>
      <c r="P258" s="176"/>
      <c r="Q258" s="176"/>
      <c r="R258" s="176"/>
      <c r="S258" s="176"/>
      <c r="T258" s="176"/>
    </row>
    <row r="259" spans="1:20" ht="49.5" customHeight="1" thickBot="1">
      <c r="A259" s="356"/>
      <c r="B259" s="357"/>
      <c r="C259" s="177"/>
      <c r="D259" s="178" t="s">
        <v>361</v>
      </c>
      <c r="E259" s="179"/>
      <c r="F259" s="179"/>
      <c r="G259" s="179"/>
      <c r="H259" s="341"/>
      <c r="I259" s="342"/>
      <c r="J259" s="342"/>
      <c r="K259" s="342"/>
      <c r="L259" s="342"/>
      <c r="M259" s="342"/>
      <c r="N259" s="342"/>
      <c r="O259" s="343"/>
      <c r="P259" s="180"/>
      <c r="Q259" s="180"/>
      <c r="R259" s="180"/>
      <c r="S259" s="180"/>
      <c r="T259" s="180"/>
    </row>
    <row r="260" spans="1:20" s="159" customFormat="1" ht="6.75" customHeight="1" thickBot="1" thickTop="1">
      <c r="A260" s="349"/>
      <c r="B260" s="350"/>
      <c r="C260" s="350"/>
      <c r="D260" s="350"/>
      <c r="E260" s="350"/>
      <c r="F260" s="350"/>
      <c r="G260" s="350"/>
      <c r="H260" s="350"/>
      <c r="I260" s="350"/>
      <c r="J260" s="350"/>
      <c r="K260" s="350"/>
      <c r="L260" s="350"/>
      <c r="M260" s="350"/>
      <c r="N260" s="350"/>
      <c r="O260" s="350"/>
      <c r="P260" s="350"/>
      <c r="Q260" s="350"/>
      <c r="R260" s="350"/>
      <c r="S260" s="350"/>
      <c r="T260" s="351"/>
    </row>
    <row r="261" spans="1:20" ht="49.5" customHeight="1" thickTop="1">
      <c r="A261" s="352" t="s">
        <v>140</v>
      </c>
      <c r="B261" s="353"/>
      <c r="C261" s="202"/>
      <c r="D261" s="194" t="s">
        <v>93</v>
      </c>
      <c r="E261" s="171"/>
      <c r="F261" s="171"/>
      <c r="G261" s="171"/>
      <c r="H261" s="335"/>
      <c r="I261" s="336"/>
      <c r="J261" s="336"/>
      <c r="K261" s="336"/>
      <c r="L261" s="336"/>
      <c r="M261" s="336"/>
      <c r="N261" s="336"/>
      <c r="O261" s="337"/>
      <c r="P261" s="172"/>
      <c r="Q261" s="172"/>
      <c r="R261" s="172"/>
      <c r="S261" s="172"/>
      <c r="T261" s="172"/>
    </row>
    <row r="262" spans="1:20" ht="49.5" customHeight="1">
      <c r="A262" s="354"/>
      <c r="B262" s="355"/>
      <c r="C262" s="202"/>
      <c r="D262" s="194" t="s">
        <v>94</v>
      </c>
      <c r="E262" s="175"/>
      <c r="F262" s="175"/>
      <c r="G262" s="175"/>
      <c r="H262" s="338"/>
      <c r="I262" s="339"/>
      <c r="J262" s="339"/>
      <c r="K262" s="339"/>
      <c r="L262" s="339"/>
      <c r="M262" s="339"/>
      <c r="N262" s="339"/>
      <c r="O262" s="340"/>
      <c r="P262" s="176"/>
      <c r="Q262" s="176"/>
      <c r="R262" s="176"/>
      <c r="S262" s="176"/>
      <c r="T262" s="176"/>
    </row>
    <row r="263" spans="1:20" ht="49.5" customHeight="1">
      <c r="A263" s="354"/>
      <c r="B263" s="355"/>
      <c r="C263" s="202"/>
      <c r="D263" s="194" t="s">
        <v>197</v>
      </c>
      <c r="E263" s="175"/>
      <c r="F263" s="175"/>
      <c r="G263" s="175"/>
      <c r="H263" s="338"/>
      <c r="I263" s="339"/>
      <c r="J263" s="339"/>
      <c r="K263" s="339"/>
      <c r="L263" s="339"/>
      <c r="M263" s="339"/>
      <c r="N263" s="339"/>
      <c r="O263" s="340"/>
      <c r="P263" s="176"/>
      <c r="Q263" s="176"/>
      <c r="R263" s="176"/>
      <c r="S263" s="176"/>
      <c r="T263" s="176"/>
    </row>
    <row r="264" spans="1:20" ht="49.5" customHeight="1">
      <c r="A264" s="354"/>
      <c r="B264" s="355"/>
      <c r="C264" s="202"/>
      <c r="D264" s="194" t="s">
        <v>552</v>
      </c>
      <c r="E264" s="175"/>
      <c r="F264" s="175"/>
      <c r="G264" s="175"/>
      <c r="H264" s="338"/>
      <c r="I264" s="339"/>
      <c r="J264" s="339"/>
      <c r="K264" s="339"/>
      <c r="L264" s="339"/>
      <c r="M264" s="339"/>
      <c r="N264" s="339"/>
      <c r="O264" s="340"/>
      <c r="P264" s="176"/>
      <c r="Q264" s="176"/>
      <c r="R264" s="176"/>
      <c r="S264" s="176"/>
      <c r="T264" s="176"/>
    </row>
    <row r="265" spans="1:20" ht="49.5" customHeight="1" thickBot="1">
      <c r="A265" s="356"/>
      <c r="B265" s="357"/>
      <c r="C265" s="177"/>
      <c r="D265" s="178" t="s">
        <v>361</v>
      </c>
      <c r="E265" s="179"/>
      <c r="F265" s="179"/>
      <c r="G265" s="179"/>
      <c r="H265" s="341"/>
      <c r="I265" s="342"/>
      <c r="J265" s="342"/>
      <c r="K265" s="342"/>
      <c r="L265" s="342"/>
      <c r="M265" s="342"/>
      <c r="N265" s="342"/>
      <c r="O265" s="343"/>
      <c r="P265" s="180"/>
      <c r="Q265" s="180"/>
      <c r="R265" s="180"/>
      <c r="S265" s="180"/>
      <c r="T265" s="180"/>
    </row>
    <row r="266" spans="1:20" s="159" customFormat="1" ht="6.75" customHeight="1" thickBot="1" thickTop="1">
      <c r="A266" s="349"/>
      <c r="B266" s="350"/>
      <c r="C266" s="350"/>
      <c r="D266" s="350"/>
      <c r="E266" s="350"/>
      <c r="F266" s="350"/>
      <c r="G266" s="350"/>
      <c r="H266" s="350"/>
      <c r="I266" s="350"/>
      <c r="J266" s="350"/>
      <c r="K266" s="350"/>
      <c r="L266" s="350"/>
      <c r="M266" s="350"/>
      <c r="N266" s="350"/>
      <c r="O266" s="350"/>
      <c r="P266" s="350"/>
      <c r="Q266" s="350"/>
      <c r="R266" s="350"/>
      <c r="S266" s="350"/>
      <c r="T266" s="351"/>
    </row>
    <row r="267" spans="1:20" ht="55.5" customHeight="1" thickTop="1">
      <c r="A267" s="352" t="s">
        <v>141</v>
      </c>
      <c r="B267" s="353"/>
      <c r="C267" s="202"/>
      <c r="D267" s="194" t="s">
        <v>238</v>
      </c>
      <c r="E267" s="171"/>
      <c r="F267" s="171"/>
      <c r="G267" s="171"/>
      <c r="H267" s="335"/>
      <c r="I267" s="336"/>
      <c r="J267" s="336"/>
      <c r="K267" s="336"/>
      <c r="L267" s="336"/>
      <c r="M267" s="336"/>
      <c r="N267" s="336"/>
      <c r="O267" s="337"/>
      <c r="P267" s="172"/>
      <c r="Q267" s="172"/>
      <c r="R267" s="172"/>
      <c r="S267" s="172"/>
      <c r="T267" s="172"/>
    </row>
    <row r="268" spans="1:20" ht="49.5" customHeight="1">
      <c r="A268" s="354"/>
      <c r="B268" s="355"/>
      <c r="C268" s="202"/>
      <c r="D268" s="194" t="s">
        <v>254</v>
      </c>
      <c r="E268" s="175"/>
      <c r="F268" s="175"/>
      <c r="G268" s="175"/>
      <c r="H268" s="338"/>
      <c r="I268" s="339"/>
      <c r="J268" s="339"/>
      <c r="K268" s="339"/>
      <c r="L268" s="339"/>
      <c r="M268" s="339"/>
      <c r="N268" s="339"/>
      <c r="O268" s="340"/>
      <c r="P268" s="176"/>
      <c r="Q268" s="176"/>
      <c r="R268" s="176"/>
      <c r="S268" s="176"/>
      <c r="T268" s="176"/>
    </row>
    <row r="269" spans="1:20" ht="49.5" customHeight="1">
      <c r="A269" s="354"/>
      <c r="B269" s="355"/>
      <c r="C269" s="202"/>
      <c r="D269" s="194" t="s">
        <v>255</v>
      </c>
      <c r="E269" s="175"/>
      <c r="F269" s="175"/>
      <c r="G269" s="175"/>
      <c r="H269" s="338"/>
      <c r="I269" s="339"/>
      <c r="J269" s="339"/>
      <c r="K269" s="339"/>
      <c r="L269" s="339"/>
      <c r="M269" s="339"/>
      <c r="N269" s="339"/>
      <c r="O269" s="340"/>
      <c r="P269" s="176"/>
      <c r="Q269" s="176"/>
      <c r="R269" s="176"/>
      <c r="S269" s="176"/>
      <c r="T269" s="176"/>
    </row>
    <row r="270" spans="1:20" ht="49.5" customHeight="1" thickBot="1">
      <c r="A270" s="356"/>
      <c r="B270" s="357"/>
      <c r="C270" s="177"/>
      <c r="D270" s="178" t="s">
        <v>361</v>
      </c>
      <c r="E270" s="179"/>
      <c r="F270" s="179"/>
      <c r="G270" s="179"/>
      <c r="H270" s="341"/>
      <c r="I270" s="342"/>
      <c r="J270" s="342"/>
      <c r="K270" s="342"/>
      <c r="L270" s="342"/>
      <c r="M270" s="342"/>
      <c r="N270" s="342"/>
      <c r="O270" s="343"/>
      <c r="P270" s="180"/>
      <c r="Q270" s="180"/>
      <c r="R270" s="180"/>
      <c r="S270" s="180"/>
      <c r="T270" s="180"/>
    </row>
    <row r="271" spans="1:20" s="159" customFormat="1" ht="6.75" customHeight="1" thickBot="1" thickTop="1">
      <c r="A271" s="349"/>
      <c r="B271" s="350"/>
      <c r="C271" s="350"/>
      <c r="D271" s="350"/>
      <c r="E271" s="350"/>
      <c r="F271" s="350"/>
      <c r="G271" s="350"/>
      <c r="H271" s="350"/>
      <c r="I271" s="350"/>
      <c r="J271" s="350"/>
      <c r="K271" s="350"/>
      <c r="L271" s="350"/>
      <c r="M271" s="350"/>
      <c r="N271" s="350"/>
      <c r="O271" s="350"/>
      <c r="P271" s="350"/>
      <c r="Q271" s="350"/>
      <c r="R271" s="350"/>
      <c r="S271" s="350"/>
      <c r="T271" s="351"/>
    </row>
    <row r="272" spans="1:20" ht="49.5" customHeight="1" thickTop="1">
      <c r="A272" s="352" t="s">
        <v>166</v>
      </c>
      <c r="B272" s="353"/>
      <c r="C272" s="202"/>
      <c r="D272" s="194" t="s">
        <v>201</v>
      </c>
      <c r="E272" s="171"/>
      <c r="F272" s="171"/>
      <c r="G272" s="171"/>
      <c r="H272" s="335"/>
      <c r="I272" s="336"/>
      <c r="J272" s="336"/>
      <c r="K272" s="336"/>
      <c r="L272" s="336"/>
      <c r="M272" s="336"/>
      <c r="N272" s="336"/>
      <c r="O272" s="337"/>
      <c r="P272" s="172"/>
      <c r="Q272" s="172"/>
      <c r="R272" s="172"/>
      <c r="S272" s="172"/>
      <c r="T272" s="172"/>
    </row>
    <row r="273" spans="1:20" ht="49.5" customHeight="1">
      <c r="A273" s="354"/>
      <c r="B273" s="355"/>
      <c r="C273" s="203"/>
      <c r="D273" s="194" t="s">
        <v>256</v>
      </c>
      <c r="E273" s="175"/>
      <c r="F273" s="175"/>
      <c r="G273" s="175"/>
      <c r="H273" s="338"/>
      <c r="I273" s="339"/>
      <c r="J273" s="339"/>
      <c r="K273" s="339"/>
      <c r="L273" s="339"/>
      <c r="M273" s="339"/>
      <c r="N273" s="339"/>
      <c r="O273" s="340"/>
      <c r="P273" s="176"/>
      <c r="Q273" s="176"/>
      <c r="R273" s="176"/>
      <c r="S273" s="176"/>
      <c r="T273" s="176"/>
    </row>
    <row r="274" spans="1:20" ht="49.5" customHeight="1">
      <c r="A274" s="354"/>
      <c r="B274" s="355"/>
      <c r="C274" s="203"/>
      <c r="D274" s="194" t="s">
        <v>202</v>
      </c>
      <c r="E274" s="175"/>
      <c r="F274" s="175"/>
      <c r="G274" s="175"/>
      <c r="H274" s="338"/>
      <c r="I274" s="339"/>
      <c r="J274" s="339"/>
      <c r="K274" s="339"/>
      <c r="L274" s="339"/>
      <c r="M274" s="339"/>
      <c r="N274" s="339"/>
      <c r="O274" s="340"/>
      <c r="P274" s="176"/>
      <c r="Q274" s="176"/>
      <c r="R274" s="176"/>
      <c r="S274" s="176"/>
      <c r="T274" s="176"/>
    </row>
    <row r="275" spans="1:20" ht="49.5" customHeight="1" thickBot="1">
      <c r="A275" s="356"/>
      <c r="B275" s="357"/>
      <c r="C275" s="177"/>
      <c r="D275" s="178" t="s">
        <v>361</v>
      </c>
      <c r="E275" s="179"/>
      <c r="F275" s="179"/>
      <c r="G275" s="179"/>
      <c r="H275" s="341"/>
      <c r="I275" s="342"/>
      <c r="J275" s="342"/>
      <c r="K275" s="342"/>
      <c r="L275" s="342"/>
      <c r="M275" s="342"/>
      <c r="N275" s="342"/>
      <c r="O275" s="343"/>
      <c r="P275" s="180"/>
      <c r="Q275" s="180"/>
      <c r="R275" s="180"/>
      <c r="S275" s="180"/>
      <c r="T275" s="180"/>
    </row>
    <row r="276" spans="1:20" s="159" customFormat="1" ht="6.75" customHeight="1" thickBot="1" thickTop="1">
      <c r="A276" s="349"/>
      <c r="B276" s="350"/>
      <c r="C276" s="350"/>
      <c r="D276" s="350"/>
      <c r="E276" s="350"/>
      <c r="F276" s="350"/>
      <c r="G276" s="350"/>
      <c r="H276" s="350"/>
      <c r="I276" s="350"/>
      <c r="J276" s="350"/>
      <c r="K276" s="350"/>
      <c r="L276" s="350"/>
      <c r="M276" s="350"/>
      <c r="N276" s="350"/>
      <c r="O276" s="350"/>
      <c r="P276" s="350"/>
      <c r="Q276" s="350"/>
      <c r="R276" s="350"/>
      <c r="S276" s="350"/>
      <c r="T276" s="351"/>
    </row>
    <row r="277" spans="1:20" ht="58.5" customHeight="1" thickTop="1">
      <c r="A277" s="352" t="s">
        <v>167</v>
      </c>
      <c r="B277" s="353"/>
      <c r="C277" s="202"/>
      <c r="D277" s="194" t="s">
        <v>153</v>
      </c>
      <c r="E277" s="171"/>
      <c r="F277" s="171"/>
      <c r="G277" s="171"/>
      <c r="H277" s="335"/>
      <c r="I277" s="336"/>
      <c r="J277" s="336"/>
      <c r="K277" s="336"/>
      <c r="L277" s="336"/>
      <c r="M277" s="336"/>
      <c r="N277" s="336"/>
      <c r="O277" s="337"/>
      <c r="P277" s="172"/>
      <c r="Q277" s="172"/>
      <c r="R277" s="172"/>
      <c r="S277" s="172"/>
      <c r="T277" s="172"/>
    </row>
    <row r="278" spans="1:20" ht="49.5" customHeight="1">
      <c r="A278" s="354"/>
      <c r="B278" s="355"/>
      <c r="C278" s="202"/>
      <c r="D278" s="194" t="s">
        <v>203</v>
      </c>
      <c r="E278" s="175"/>
      <c r="F278" s="175"/>
      <c r="G278" s="175"/>
      <c r="H278" s="338"/>
      <c r="I278" s="339"/>
      <c r="J278" s="339"/>
      <c r="K278" s="339"/>
      <c r="L278" s="339"/>
      <c r="M278" s="339"/>
      <c r="N278" s="339"/>
      <c r="O278" s="340"/>
      <c r="P278" s="176"/>
      <c r="Q278" s="176"/>
      <c r="R278" s="176"/>
      <c r="S278" s="176"/>
      <c r="T278" s="176"/>
    </row>
    <row r="279" spans="1:20" ht="49.5" customHeight="1" thickBot="1">
      <c r="A279" s="356"/>
      <c r="B279" s="357"/>
      <c r="C279" s="177"/>
      <c r="D279" s="178" t="s">
        <v>361</v>
      </c>
      <c r="E279" s="179"/>
      <c r="F279" s="179"/>
      <c r="G279" s="179"/>
      <c r="H279" s="341"/>
      <c r="I279" s="342"/>
      <c r="J279" s="342"/>
      <c r="K279" s="342"/>
      <c r="L279" s="342"/>
      <c r="M279" s="342"/>
      <c r="N279" s="342"/>
      <c r="O279" s="343"/>
      <c r="P279" s="180"/>
      <c r="Q279" s="180"/>
      <c r="R279" s="180"/>
      <c r="S279" s="180"/>
      <c r="T279" s="180"/>
    </row>
    <row r="280" spans="1:20" s="159" customFormat="1" ht="6.75" customHeight="1" thickBot="1" thickTop="1">
      <c r="A280" s="349"/>
      <c r="B280" s="350"/>
      <c r="C280" s="350"/>
      <c r="D280" s="350"/>
      <c r="E280" s="350"/>
      <c r="F280" s="350"/>
      <c r="G280" s="350"/>
      <c r="H280" s="350"/>
      <c r="I280" s="350"/>
      <c r="J280" s="350"/>
      <c r="K280" s="350"/>
      <c r="L280" s="350"/>
      <c r="M280" s="350"/>
      <c r="N280" s="350"/>
      <c r="O280" s="350"/>
      <c r="P280" s="350"/>
      <c r="Q280" s="350"/>
      <c r="R280" s="350"/>
      <c r="S280" s="350"/>
      <c r="T280" s="351"/>
    </row>
    <row r="281" spans="1:23" s="182" customFormat="1" ht="24.75" customHeight="1" thickBot="1" thickTop="1">
      <c r="A281" s="344" t="s">
        <v>298</v>
      </c>
      <c r="B281" s="345"/>
      <c r="C281" s="345"/>
      <c r="D281" s="345"/>
      <c r="E281" s="63">
        <f>COUNTIF('隠しシート（記入不要）'!CE3:CN3,"１")</f>
        <v>0</v>
      </c>
      <c r="F281" s="63">
        <f>COUNTIF('隠しシート（記入不要）'!CE3:CN3,"２")</f>
        <v>0</v>
      </c>
      <c r="G281" s="1">
        <f>COUNTIF('隠しシート（記入不要）'!CE3:CN3,"３")</f>
        <v>0</v>
      </c>
      <c r="H281" s="3"/>
      <c r="I281" s="3"/>
      <c r="J281" s="4"/>
      <c r="K281" s="4"/>
      <c r="L281" s="4"/>
      <c r="M281" s="4"/>
      <c r="N281" s="4"/>
      <c r="O281" s="4"/>
      <c r="P281" s="5"/>
      <c r="Q281" s="5"/>
      <c r="R281" s="5"/>
      <c r="S281" s="5"/>
      <c r="T281" s="2"/>
      <c r="U281" s="181"/>
      <c r="V281" s="181"/>
      <c r="W281" s="181"/>
    </row>
    <row r="282" spans="1:20" ht="24.75" customHeight="1" thickBot="1" thickTop="1">
      <c r="A282" s="168"/>
      <c r="B282" s="346" t="s">
        <v>15</v>
      </c>
      <c r="C282" s="347"/>
      <c r="D282" s="347"/>
      <c r="E282" s="347"/>
      <c r="F282" s="347"/>
      <c r="G282" s="347"/>
      <c r="H282" s="347"/>
      <c r="I282" s="347"/>
      <c r="J282" s="347"/>
      <c r="K282" s="347"/>
      <c r="L282" s="347"/>
      <c r="M282" s="347"/>
      <c r="N282" s="347"/>
      <c r="O282" s="347"/>
      <c r="P282" s="347"/>
      <c r="Q282" s="347"/>
      <c r="R282" s="347"/>
      <c r="S282" s="347"/>
      <c r="T282" s="348"/>
    </row>
    <row r="283" spans="1:20" s="159" customFormat="1" ht="6.75" customHeight="1" thickBot="1" thickTop="1">
      <c r="A283" s="349"/>
      <c r="B283" s="350"/>
      <c r="C283" s="350"/>
      <c r="D283" s="350"/>
      <c r="E283" s="350"/>
      <c r="F283" s="350"/>
      <c r="G283" s="350"/>
      <c r="H283" s="350"/>
      <c r="I283" s="350"/>
      <c r="J283" s="350"/>
      <c r="K283" s="350"/>
      <c r="L283" s="350"/>
      <c r="M283" s="350"/>
      <c r="N283" s="350"/>
      <c r="O283" s="350"/>
      <c r="P283" s="350"/>
      <c r="Q283" s="350"/>
      <c r="R283" s="350"/>
      <c r="S283" s="350"/>
      <c r="T283" s="351"/>
    </row>
    <row r="284" spans="1:20" ht="49.5" customHeight="1" thickTop="1">
      <c r="A284" s="352" t="s">
        <v>168</v>
      </c>
      <c r="B284" s="353"/>
      <c r="C284" s="203"/>
      <c r="D284" s="194" t="s">
        <v>95</v>
      </c>
      <c r="E284" s="171"/>
      <c r="F284" s="171"/>
      <c r="G284" s="171"/>
      <c r="H284" s="335"/>
      <c r="I284" s="336"/>
      <c r="J284" s="336"/>
      <c r="K284" s="336"/>
      <c r="L284" s="336"/>
      <c r="M284" s="336"/>
      <c r="N284" s="336"/>
      <c r="O284" s="337"/>
      <c r="P284" s="172"/>
      <c r="Q284" s="172"/>
      <c r="R284" s="172"/>
      <c r="S284" s="172"/>
      <c r="T284" s="172"/>
    </row>
    <row r="285" spans="1:20" ht="49.5" customHeight="1">
      <c r="A285" s="358"/>
      <c r="B285" s="355"/>
      <c r="C285" s="203"/>
      <c r="D285" s="194" t="s">
        <v>257</v>
      </c>
      <c r="E285" s="175"/>
      <c r="F285" s="175"/>
      <c r="G285" s="175"/>
      <c r="H285" s="338"/>
      <c r="I285" s="339"/>
      <c r="J285" s="339"/>
      <c r="K285" s="339"/>
      <c r="L285" s="339"/>
      <c r="M285" s="339"/>
      <c r="N285" s="339"/>
      <c r="O285" s="340"/>
      <c r="P285" s="176"/>
      <c r="Q285" s="176"/>
      <c r="R285" s="176"/>
      <c r="S285" s="176"/>
      <c r="T285" s="176"/>
    </row>
    <row r="286" spans="1:20" ht="49.5" customHeight="1">
      <c r="A286" s="358"/>
      <c r="B286" s="355"/>
      <c r="C286" s="203"/>
      <c r="D286" s="194" t="s">
        <v>190</v>
      </c>
      <c r="E286" s="175"/>
      <c r="F286" s="175"/>
      <c r="G286" s="175"/>
      <c r="H286" s="338"/>
      <c r="I286" s="339"/>
      <c r="J286" s="339"/>
      <c r="K286" s="339"/>
      <c r="L286" s="339"/>
      <c r="M286" s="339"/>
      <c r="N286" s="339"/>
      <c r="O286" s="340"/>
      <c r="P286" s="176"/>
      <c r="Q286" s="176"/>
      <c r="R286" s="176"/>
      <c r="S286" s="176"/>
      <c r="T286" s="176"/>
    </row>
    <row r="287" spans="1:20" ht="49.5" customHeight="1">
      <c r="A287" s="358"/>
      <c r="B287" s="355"/>
      <c r="C287" s="203"/>
      <c r="D287" s="194" t="s">
        <v>414</v>
      </c>
      <c r="E287" s="175"/>
      <c r="F287" s="175"/>
      <c r="G287" s="175"/>
      <c r="H287" s="338"/>
      <c r="I287" s="339"/>
      <c r="J287" s="339"/>
      <c r="K287" s="339"/>
      <c r="L287" s="339"/>
      <c r="M287" s="339"/>
      <c r="N287" s="339"/>
      <c r="O287" s="340"/>
      <c r="P287" s="176"/>
      <c r="Q287" s="176"/>
      <c r="R287" s="176"/>
      <c r="S287" s="176"/>
      <c r="T287" s="176"/>
    </row>
    <row r="288" spans="1:20" ht="49.5" customHeight="1">
      <c r="A288" s="358"/>
      <c r="B288" s="355"/>
      <c r="C288" s="203"/>
      <c r="D288" s="194" t="s">
        <v>189</v>
      </c>
      <c r="E288" s="175"/>
      <c r="F288" s="175"/>
      <c r="G288" s="175"/>
      <c r="H288" s="338"/>
      <c r="I288" s="339"/>
      <c r="J288" s="339"/>
      <c r="K288" s="339"/>
      <c r="L288" s="339"/>
      <c r="M288" s="339"/>
      <c r="N288" s="339"/>
      <c r="O288" s="340"/>
      <c r="P288" s="176"/>
      <c r="Q288" s="176"/>
      <c r="R288" s="176"/>
      <c r="S288" s="176"/>
      <c r="T288" s="176"/>
    </row>
    <row r="289" spans="1:20" ht="49.5" customHeight="1" thickBot="1">
      <c r="A289" s="356"/>
      <c r="B289" s="357"/>
      <c r="C289" s="177"/>
      <c r="D289" s="178" t="s">
        <v>361</v>
      </c>
      <c r="E289" s="179"/>
      <c r="F289" s="179"/>
      <c r="G289" s="179"/>
      <c r="H289" s="341"/>
      <c r="I289" s="342"/>
      <c r="J289" s="342"/>
      <c r="K289" s="342"/>
      <c r="L289" s="342"/>
      <c r="M289" s="342"/>
      <c r="N289" s="342"/>
      <c r="O289" s="343"/>
      <c r="P289" s="180"/>
      <c r="Q289" s="180"/>
      <c r="R289" s="180"/>
      <c r="S289" s="180"/>
      <c r="T289" s="180"/>
    </row>
    <row r="290" spans="1:20" s="159" customFormat="1" ht="6.75" customHeight="1" thickBot="1" thickTop="1">
      <c r="A290" s="349"/>
      <c r="B290" s="350"/>
      <c r="C290" s="350"/>
      <c r="D290" s="350"/>
      <c r="E290" s="350"/>
      <c r="F290" s="350"/>
      <c r="G290" s="350"/>
      <c r="H290" s="350"/>
      <c r="I290" s="350"/>
      <c r="J290" s="350"/>
      <c r="K290" s="350"/>
      <c r="L290" s="350"/>
      <c r="M290" s="350"/>
      <c r="N290" s="350"/>
      <c r="O290" s="350"/>
      <c r="P290" s="350"/>
      <c r="Q290" s="350"/>
      <c r="R290" s="350"/>
      <c r="S290" s="350"/>
      <c r="T290" s="351"/>
    </row>
    <row r="291" spans="1:20" ht="49.5" customHeight="1" thickTop="1">
      <c r="A291" s="352" t="s">
        <v>142</v>
      </c>
      <c r="B291" s="353"/>
      <c r="C291" s="202"/>
      <c r="D291" s="194" t="s">
        <v>114</v>
      </c>
      <c r="E291" s="171"/>
      <c r="F291" s="171"/>
      <c r="G291" s="171"/>
      <c r="H291" s="335"/>
      <c r="I291" s="336"/>
      <c r="J291" s="336"/>
      <c r="K291" s="336"/>
      <c r="L291" s="336"/>
      <c r="M291" s="336"/>
      <c r="N291" s="336"/>
      <c r="O291" s="337"/>
      <c r="P291" s="172"/>
      <c r="Q291" s="172"/>
      <c r="R291" s="172"/>
      <c r="S291" s="172"/>
      <c r="T291" s="172"/>
    </row>
    <row r="292" spans="1:20" ht="49.5" customHeight="1">
      <c r="A292" s="354"/>
      <c r="B292" s="355"/>
      <c r="C292" s="203"/>
      <c r="D292" s="194" t="s">
        <v>115</v>
      </c>
      <c r="E292" s="175"/>
      <c r="F292" s="175"/>
      <c r="G292" s="175"/>
      <c r="H292" s="338"/>
      <c r="I292" s="339"/>
      <c r="J292" s="339"/>
      <c r="K292" s="339"/>
      <c r="L292" s="339"/>
      <c r="M292" s="339"/>
      <c r="N292" s="339"/>
      <c r="O292" s="340"/>
      <c r="P292" s="176"/>
      <c r="Q292" s="176"/>
      <c r="R292" s="176"/>
      <c r="S292" s="176"/>
      <c r="T292" s="176"/>
    </row>
    <row r="293" spans="1:20" ht="49.5" customHeight="1">
      <c r="A293" s="354"/>
      <c r="B293" s="355"/>
      <c r="C293" s="203"/>
      <c r="D293" s="194" t="s">
        <v>116</v>
      </c>
      <c r="E293" s="175"/>
      <c r="F293" s="175"/>
      <c r="G293" s="175"/>
      <c r="H293" s="338"/>
      <c r="I293" s="339"/>
      <c r="J293" s="339"/>
      <c r="K293" s="339"/>
      <c r="L293" s="339"/>
      <c r="M293" s="339"/>
      <c r="N293" s="339"/>
      <c r="O293" s="340"/>
      <c r="P293" s="176"/>
      <c r="Q293" s="176"/>
      <c r="R293" s="176"/>
      <c r="S293" s="176"/>
      <c r="T293" s="176"/>
    </row>
    <row r="294" spans="1:20" ht="49.5" customHeight="1" thickBot="1">
      <c r="A294" s="356"/>
      <c r="B294" s="357"/>
      <c r="C294" s="177"/>
      <c r="D294" s="178" t="s">
        <v>361</v>
      </c>
      <c r="E294" s="179"/>
      <c r="F294" s="179"/>
      <c r="G294" s="179"/>
      <c r="H294" s="341"/>
      <c r="I294" s="342"/>
      <c r="J294" s="342"/>
      <c r="K294" s="342"/>
      <c r="L294" s="342"/>
      <c r="M294" s="342"/>
      <c r="N294" s="342"/>
      <c r="O294" s="343"/>
      <c r="P294" s="180"/>
      <c r="Q294" s="180"/>
      <c r="R294" s="180"/>
      <c r="S294" s="180"/>
      <c r="T294" s="180"/>
    </row>
    <row r="295" spans="1:20" s="159" customFormat="1" ht="6.75" customHeight="1" thickBot="1" thickTop="1">
      <c r="A295" s="349"/>
      <c r="B295" s="350"/>
      <c r="C295" s="350"/>
      <c r="D295" s="350"/>
      <c r="E295" s="350"/>
      <c r="F295" s="350"/>
      <c r="G295" s="350"/>
      <c r="H295" s="350"/>
      <c r="I295" s="350"/>
      <c r="J295" s="350"/>
      <c r="K295" s="350"/>
      <c r="L295" s="350"/>
      <c r="M295" s="350"/>
      <c r="N295" s="350"/>
      <c r="O295" s="350"/>
      <c r="P295" s="350"/>
      <c r="Q295" s="350"/>
      <c r="R295" s="350"/>
      <c r="S295" s="350"/>
      <c r="T295" s="351"/>
    </row>
    <row r="296" spans="1:23" s="182" customFormat="1" ht="24.75" customHeight="1" thickBot="1" thickTop="1">
      <c r="A296" s="344" t="s">
        <v>345</v>
      </c>
      <c r="B296" s="345"/>
      <c r="C296" s="345"/>
      <c r="D296" s="345"/>
      <c r="E296" s="63">
        <f>COUNTIF('隠しシート（記入不要）'!CO3:CR3,"１")</f>
        <v>0</v>
      </c>
      <c r="F296" s="63">
        <f>COUNTIF('隠しシート（記入不要）'!CO3:CR3,"２")</f>
        <v>0</v>
      </c>
      <c r="G296" s="1">
        <f>COUNTIF('隠しシート（記入不要）'!CO3:CR3,"３")</f>
        <v>0</v>
      </c>
      <c r="H296" s="3"/>
      <c r="I296" s="3"/>
      <c r="J296" s="4"/>
      <c r="K296" s="4"/>
      <c r="L296" s="4"/>
      <c r="M296" s="4"/>
      <c r="N296" s="4"/>
      <c r="O296" s="4"/>
      <c r="P296" s="5"/>
      <c r="Q296" s="5"/>
      <c r="R296" s="5"/>
      <c r="S296" s="5"/>
      <c r="T296" s="2"/>
      <c r="U296" s="181"/>
      <c r="V296" s="181"/>
      <c r="W296" s="181"/>
    </row>
    <row r="297" spans="1:20" s="159" customFormat="1" ht="24.75" customHeight="1" thickBot="1" thickTop="1">
      <c r="A297" s="346" t="s">
        <v>366</v>
      </c>
      <c r="B297" s="347"/>
      <c r="C297" s="347"/>
      <c r="D297" s="347"/>
      <c r="E297" s="347"/>
      <c r="F297" s="347"/>
      <c r="G297" s="347"/>
      <c r="H297" s="347"/>
      <c r="I297" s="347"/>
      <c r="J297" s="347"/>
      <c r="K297" s="347"/>
      <c r="L297" s="347"/>
      <c r="M297" s="347"/>
      <c r="N297" s="347"/>
      <c r="O297" s="347"/>
      <c r="P297" s="347"/>
      <c r="Q297" s="347"/>
      <c r="R297" s="347"/>
      <c r="S297" s="347"/>
      <c r="T297" s="348"/>
    </row>
    <row r="298" spans="1:20" s="159" customFormat="1" ht="24.75" customHeight="1" thickBot="1" thickTop="1">
      <c r="A298" s="168"/>
      <c r="B298" s="346" t="s">
        <v>367</v>
      </c>
      <c r="C298" s="347"/>
      <c r="D298" s="347"/>
      <c r="E298" s="347"/>
      <c r="F298" s="347"/>
      <c r="G298" s="347"/>
      <c r="H298" s="347"/>
      <c r="I298" s="347"/>
      <c r="J298" s="347"/>
      <c r="K298" s="347"/>
      <c r="L298" s="347"/>
      <c r="M298" s="347"/>
      <c r="N298" s="347"/>
      <c r="O298" s="347"/>
      <c r="P298" s="347"/>
      <c r="Q298" s="347"/>
      <c r="R298" s="347"/>
      <c r="S298" s="347"/>
      <c r="T298" s="348"/>
    </row>
    <row r="299" spans="1:20" s="159" customFormat="1" ht="6.75" customHeight="1" thickBot="1" thickTop="1">
      <c r="A299" s="349"/>
      <c r="B299" s="350"/>
      <c r="C299" s="350"/>
      <c r="D299" s="350"/>
      <c r="E299" s="350"/>
      <c r="F299" s="350"/>
      <c r="G299" s="350"/>
      <c r="H299" s="350"/>
      <c r="I299" s="350"/>
      <c r="J299" s="350"/>
      <c r="K299" s="350"/>
      <c r="L299" s="350"/>
      <c r="M299" s="350"/>
      <c r="N299" s="350"/>
      <c r="O299" s="350"/>
      <c r="P299" s="350"/>
      <c r="Q299" s="350"/>
      <c r="R299" s="350"/>
      <c r="S299" s="350"/>
      <c r="T299" s="351"/>
    </row>
    <row r="300" spans="1:20" ht="49.5" customHeight="1" thickTop="1">
      <c r="A300" s="352" t="s">
        <v>169</v>
      </c>
      <c r="B300" s="353"/>
      <c r="C300" s="203"/>
      <c r="D300" s="194" t="s">
        <v>258</v>
      </c>
      <c r="E300" s="171"/>
      <c r="F300" s="171"/>
      <c r="G300" s="171"/>
      <c r="H300" s="335"/>
      <c r="I300" s="336"/>
      <c r="J300" s="336"/>
      <c r="K300" s="336"/>
      <c r="L300" s="336"/>
      <c r="M300" s="336"/>
      <c r="N300" s="336"/>
      <c r="O300" s="337"/>
      <c r="P300" s="172"/>
      <c r="Q300" s="172"/>
      <c r="R300" s="172"/>
      <c r="S300" s="172"/>
      <c r="T300" s="172"/>
    </row>
    <row r="301" spans="1:20" ht="49.5" customHeight="1">
      <c r="A301" s="358"/>
      <c r="B301" s="355"/>
      <c r="C301" s="202"/>
      <c r="D301" s="194" t="s">
        <v>259</v>
      </c>
      <c r="E301" s="175"/>
      <c r="F301" s="175"/>
      <c r="G301" s="175"/>
      <c r="H301" s="338"/>
      <c r="I301" s="339"/>
      <c r="J301" s="339"/>
      <c r="K301" s="339"/>
      <c r="L301" s="339"/>
      <c r="M301" s="339"/>
      <c r="N301" s="339"/>
      <c r="O301" s="340"/>
      <c r="P301" s="176"/>
      <c r="Q301" s="176"/>
      <c r="R301" s="176"/>
      <c r="S301" s="176"/>
      <c r="T301" s="176"/>
    </row>
    <row r="302" spans="1:20" ht="49.5" customHeight="1">
      <c r="A302" s="358"/>
      <c r="B302" s="355"/>
      <c r="C302" s="202"/>
      <c r="D302" s="194" t="s">
        <v>260</v>
      </c>
      <c r="E302" s="175"/>
      <c r="F302" s="175"/>
      <c r="G302" s="175"/>
      <c r="H302" s="338"/>
      <c r="I302" s="339"/>
      <c r="J302" s="339"/>
      <c r="K302" s="339"/>
      <c r="L302" s="339"/>
      <c r="M302" s="339"/>
      <c r="N302" s="339"/>
      <c r="O302" s="340"/>
      <c r="P302" s="176"/>
      <c r="Q302" s="176"/>
      <c r="R302" s="176"/>
      <c r="S302" s="176"/>
      <c r="T302" s="176"/>
    </row>
    <row r="303" spans="1:20" ht="49.5" customHeight="1">
      <c r="A303" s="358"/>
      <c r="B303" s="355"/>
      <c r="C303" s="202"/>
      <c r="D303" s="194" t="s">
        <v>226</v>
      </c>
      <c r="E303" s="175"/>
      <c r="F303" s="175"/>
      <c r="G303" s="175"/>
      <c r="H303" s="338"/>
      <c r="I303" s="339"/>
      <c r="J303" s="339"/>
      <c r="K303" s="339"/>
      <c r="L303" s="339"/>
      <c r="M303" s="339"/>
      <c r="N303" s="339"/>
      <c r="O303" s="340"/>
      <c r="P303" s="176"/>
      <c r="Q303" s="176"/>
      <c r="R303" s="176"/>
      <c r="S303" s="176"/>
      <c r="T303" s="176"/>
    </row>
    <row r="304" spans="1:20" ht="49.5" customHeight="1">
      <c r="A304" s="358"/>
      <c r="B304" s="355"/>
      <c r="C304" s="202"/>
      <c r="D304" s="194" t="s">
        <v>261</v>
      </c>
      <c r="E304" s="175"/>
      <c r="F304" s="175"/>
      <c r="G304" s="175"/>
      <c r="H304" s="338"/>
      <c r="I304" s="339"/>
      <c r="J304" s="339"/>
      <c r="K304" s="339"/>
      <c r="L304" s="339"/>
      <c r="M304" s="339"/>
      <c r="N304" s="339"/>
      <c r="O304" s="340"/>
      <c r="P304" s="176"/>
      <c r="Q304" s="176"/>
      <c r="R304" s="176"/>
      <c r="S304" s="176"/>
      <c r="T304" s="176"/>
    </row>
    <row r="305" spans="1:20" ht="49.5" customHeight="1">
      <c r="A305" s="358"/>
      <c r="B305" s="355"/>
      <c r="C305" s="202"/>
      <c r="D305" s="194" t="s">
        <v>262</v>
      </c>
      <c r="E305" s="175"/>
      <c r="F305" s="175"/>
      <c r="G305" s="175"/>
      <c r="H305" s="338"/>
      <c r="I305" s="339"/>
      <c r="J305" s="339"/>
      <c r="K305" s="339"/>
      <c r="L305" s="339"/>
      <c r="M305" s="339"/>
      <c r="N305" s="339"/>
      <c r="O305" s="340"/>
      <c r="P305" s="176"/>
      <c r="Q305" s="176"/>
      <c r="R305" s="176"/>
      <c r="S305" s="176"/>
      <c r="T305" s="176"/>
    </row>
    <row r="306" spans="1:20" ht="49.5" customHeight="1" thickBot="1">
      <c r="A306" s="356"/>
      <c r="B306" s="357"/>
      <c r="C306" s="177"/>
      <c r="D306" s="178" t="s">
        <v>361</v>
      </c>
      <c r="E306" s="179"/>
      <c r="F306" s="179"/>
      <c r="G306" s="179"/>
      <c r="H306" s="341"/>
      <c r="I306" s="342"/>
      <c r="J306" s="342"/>
      <c r="K306" s="342"/>
      <c r="L306" s="342"/>
      <c r="M306" s="342"/>
      <c r="N306" s="342"/>
      <c r="O306" s="343"/>
      <c r="P306" s="180"/>
      <c r="Q306" s="180"/>
      <c r="R306" s="180"/>
      <c r="S306" s="180"/>
      <c r="T306" s="180"/>
    </row>
    <row r="307" spans="1:20" s="159" customFormat="1" ht="6.75" customHeight="1" thickBot="1" thickTop="1">
      <c r="A307" s="349"/>
      <c r="B307" s="350"/>
      <c r="C307" s="350"/>
      <c r="D307" s="350"/>
      <c r="E307" s="350"/>
      <c r="F307" s="350"/>
      <c r="G307" s="350"/>
      <c r="H307" s="350"/>
      <c r="I307" s="350"/>
      <c r="J307" s="350"/>
      <c r="K307" s="350"/>
      <c r="L307" s="350"/>
      <c r="M307" s="350"/>
      <c r="N307" s="350"/>
      <c r="O307" s="350"/>
      <c r="P307" s="350"/>
      <c r="Q307" s="350"/>
      <c r="R307" s="350"/>
      <c r="S307" s="350"/>
      <c r="T307" s="351"/>
    </row>
    <row r="308" spans="1:20" ht="49.5" customHeight="1" thickTop="1">
      <c r="A308" s="352" t="s">
        <v>170</v>
      </c>
      <c r="B308" s="353"/>
      <c r="C308" s="202"/>
      <c r="D308" s="194" t="s">
        <v>390</v>
      </c>
      <c r="E308" s="171"/>
      <c r="F308" s="171"/>
      <c r="G308" s="171"/>
      <c r="H308" s="335"/>
      <c r="I308" s="336"/>
      <c r="J308" s="336"/>
      <c r="K308" s="336"/>
      <c r="L308" s="336"/>
      <c r="M308" s="336"/>
      <c r="N308" s="336"/>
      <c r="O308" s="337"/>
      <c r="P308" s="172"/>
      <c r="Q308" s="172"/>
      <c r="R308" s="172"/>
      <c r="S308" s="172"/>
      <c r="T308" s="172"/>
    </row>
    <row r="309" spans="1:20" ht="49.5" customHeight="1">
      <c r="A309" s="354"/>
      <c r="B309" s="355"/>
      <c r="C309" s="202"/>
      <c r="D309" s="194" t="s">
        <v>391</v>
      </c>
      <c r="E309" s="175"/>
      <c r="F309" s="175"/>
      <c r="G309" s="175"/>
      <c r="H309" s="338"/>
      <c r="I309" s="339"/>
      <c r="J309" s="339"/>
      <c r="K309" s="339"/>
      <c r="L309" s="339"/>
      <c r="M309" s="339"/>
      <c r="N309" s="339"/>
      <c r="O309" s="340"/>
      <c r="P309" s="176"/>
      <c r="Q309" s="176"/>
      <c r="R309" s="176"/>
      <c r="S309" s="176"/>
      <c r="T309" s="176"/>
    </row>
    <row r="310" spans="1:20" ht="49.5" customHeight="1" thickBot="1">
      <c r="A310" s="356"/>
      <c r="B310" s="357"/>
      <c r="C310" s="177"/>
      <c r="D310" s="178" t="s">
        <v>361</v>
      </c>
      <c r="E310" s="179"/>
      <c r="F310" s="179"/>
      <c r="G310" s="179"/>
      <c r="H310" s="341"/>
      <c r="I310" s="342"/>
      <c r="J310" s="342"/>
      <c r="K310" s="342"/>
      <c r="L310" s="342"/>
      <c r="M310" s="342"/>
      <c r="N310" s="342"/>
      <c r="O310" s="343"/>
      <c r="P310" s="180"/>
      <c r="Q310" s="180"/>
      <c r="R310" s="180"/>
      <c r="S310" s="180"/>
      <c r="T310" s="180"/>
    </row>
    <row r="311" spans="1:20" s="159" customFormat="1" ht="6.75" customHeight="1" thickBot="1" thickTop="1">
      <c r="A311" s="349"/>
      <c r="B311" s="350"/>
      <c r="C311" s="350"/>
      <c r="D311" s="350"/>
      <c r="E311" s="350"/>
      <c r="F311" s="350"/>
      <c r="G311" s="350"/>
      <c r="H311" s="350"/>
      <c r="I311" s="350"/>
      <c r="J311" s="350"/>
      <c r="K311" s="350"/>
      <c r="L311" s="350"/>
      <c r="M311" s="350"/>
      <c r="N311" s="350"/>
      <c r="O311" s="350"/>
      <c r="P311" s="350"/>
      <c r="Q311" s="350"/>
      <c r="R311" s="350"/>
      <c r="S311" s="350"/>
      <c r="T311" s="351"/>
    </row>
    <row r="312" spans="1:20" ht="49.5" customHeight="1" thickTop="1">
      <c r="A312" s="352" t="s">
        <v>171</v>
      </c>
      <c r="B312" s="353"/>
      <c r="C312" s="202"/>
      <c r="D312" s="194" t="s">
        <v>263</v>
      </c>
      <c r="E312" s="171"/>
      <c r="F312" s="171"/>
      <c r="G312" s="171"/>
      <c r="H312" s="335"/>
      <c r="I312" s="336"/>
      <c r="J312" s="336"/>
      <c r="K312" s="336"/>
      <c r="L312" s="336"/>
      <c r="M312" s="336"/>
      <c r="N312" s="336"/>
      <c r="O312" s="337"/>
      <c r="P312" s="172"/>
      <c r="Q312" s="172"/>
      <c r="R312" s="172"/>
      <c r="S312" s="172"/>
      <c r="T312" s="172"/>
    </row>
    <row r="313" spans="1:20" ht="49.5" customHeight="1">
      <c r="A313" s="354"/>
      <c r="B313" s="355"/>
      <c r="C313" s="202"/>
      <c r="D313" s="194" t="s">
        <v>264</v>
      </c>
      <c r="E313" s="175"/>
      <c r="F313" s="175"/>
      <c r="G313" s="175"/>
      <c r="H313" s="338"/>
      <c r="I313" s="339"/>
      <c r="J313" s="339"/>
      <c r="K313" s="339"/>
      <c r="L313" s="339"/>
      <c r="M313" s="339"/>
      <c r="N313" s="339"/>
      <c r="O313" s="340"/>
      <c r="P313" s="176"/>
      <c r="Q313" s="176"/>
      <c r="R313" s="176"/>
      <c r="S313" s="176"/>
      <c r="T313" s="176"/>
    </row>
    <row r="314" spans="1:20" ht="49.5" customHeight="1" thickBot="1">
      <c r="A314" s="356"/>
      <c r="B314" s="357"/>
      <c r="C314" s="177"/>
      <c r="D314" s="178" t="s">
        <v>361</v>
      </c>
      <c r="E314" s="179"/>
      <c r="F314" s="179"/>
      <c r="G314" s="179"/>
      <c r="H314" s="341"/>
      <c r="I314" s="342"/>
      <c r="J314" s="342"/>
      <c r="K314" s="342"/>
      <c r="L314" s="342"/>
      <c r="M314" s="342"/>
      <c r="N314" s="342"/>
      <c r="O314" s="343"/>
      <c r="P314" s="180"/>
      <c r="Q314" s="180"/>
      <c r="R314" s="180"/>
      <c r="S314" s="180"/>
      <c r="T314" s="180"/>
    </row>
    <row r="315" spans="1:20" s="159" customFormat="1" ht="6.75" customHeight="1" thickBot="1" thickTop="1">
      <c r="A315" s="349"/>
      <c r="B315" s="350"/>
      <c r="C315" s="350"/>
      <c r="D315" s="350"/>
      <c r="E315" s="350"/>
      <c r="F315" s="350"/>
      <c r="G315" s="350"/>
      <c r="H315" s="350"/>
      <c r="I315" s="350"/>
      <c r="J315" s="350"/>
      <c r="K315" s="350"/>
      <c r="L315" s="350"/>
      <c r="M315" s="350"/>
      <c r="N315" s="350"/>
      <c r="O315" s="350"/>
      <c r="P315" s="350"/>
      <c r="Q315" s="350"/>
      <c r="R315" s="350"/>
      <c r="S315" s="350"/>
      <c r="T315" s="351"/>
    </row>
    <row r="316" spans="1:23" s="182" customFormat="1" ht="24.75" customHeight="1" thickBot="1" thickTop="1">
      <c r="A316" s="344" t="s">
        <v>532</v>
      </c>
      <c r="B316" s="345"/>
      <c r="C316" s="345"/>
      <c r="D316" s="345"/>
      <c r="E316" s="63">
        <f>COUNTIF('隠しシート（記入不要）'!CS3:CX3,"１")</f>
        <v>0</v>
      </c>
      <c r="F316" s="63">
        <f>COUNTIF('隠しシート（記入不要）'!CS3:CX3,"２")</f>
        <v>0</v>
      </c>
      <c r="G316" s="1">
        <f>COUNTIF('隠しシート（記入不要）'!CS3:CX3,"３")</f>
        <v>0</v>
      </c>
      <c r="H316" s="3"/>
      <c r="I316" s="3"/>
      <c r="J316" s="4"/>
      <c r="K316" s="4"/>
      <c r="L316" s="4"/>
      <c r="M316" s="4"/>
      <c r="N316" s="4"/>
      <c r="O316" s="4"/>
      <c r="P316" s="5"/>
      <c r="Q316" s="5"/>
      <c r="R316" s="5"/>
      <c r="S316" s="5"/>
      <c r="T316" s="2"/>
      <c r="U316" s="181"/>
      <c r="V316" s="181"/>
      <c r="W316" s="181"/>
    </row>
    <row r="317" spans="1:20" ht="24.75" customHeight="1" thickBot="1" thickTop="1">
      <c r="A317" s="168"/>
      <c r="B317" s="346" t="s">
        <v>368</v>
      </c>
      <c r="C317" s="347"/>
      <c r="D317" s="347"/>
      <c r="E317" s="347"/>
      <c r="F317" s="347"/>
      <c r="G317" s="347"/>
      <c r="H317" s="347"/>
      <c r="I317" s="347"/>
      <c r="J317" s="347"/>
      <c r="K317" s="347"/>
      <c r="L317" s="347"/>
      <c r="M317" s="347"/>
      <c r="N317" s="347"/>
      <c r="O317" s="347"/>
      <c r="P317" s="347"/>
      <c r="Q317" s="347"/>
      <c r="R317" s="347"/>
      <c r="S317" s="347"/>
      <c r="T317" s="348"/>
    </row>
    <row r="318" spans="1:20" s="159" customFormat="1" ht="6.75" customHeight="1" thickBot="1" thickTop="1">
      <c r="A318" s="349"/>
      <c r="B318" s="350"/>
      <c r="C318" s="350"/>
      <c r="D318" s="350"/>
      <c r="E318" s="350"/>
      <c r="F318" s="350"/>
      <c r="G318" s="350"/>
      <c r="H318" s="350"/>
      <c r="I318" s="350"/>
      <c r="J318" s="350"/>
      <c r="K318" s="350"/>
      <c r="L318" s="350"/>
      <c r="M318" s="350"/>
      <c r="N318" s="350"/>
      <c r="O318" s="350"/>
      <c r="P318" s="350"/>
      <c r="Q318" s="350"/>
      <c r="R318" s="350"/>
      <c r="S318" s="350"/>
      <c r="T318" s="351"/>
    </row>
    <row r="319" spans="1:20" ht="49.5" customHeight="1" thickTop="1">
      <c r="A319" s="352" t="s">
        <v>172</v>
      </c>
      <c r="B319" s="353"/>
      <c r="C319" s="203"/>
      <c r="D319" s="194" t="s">
        <v>204</v>
      </c>
      <c r="E319" s="171"/>
      <c r="F319" s="171"/>
      <c r="G319" s="171"/>
      <c r="H319" s="335"/>
      <c r="I319" s="336"/>
      <c r="J319" s="336"/>
      <c r="K319" s="336"/>
      <c r="L319" s="336"/>
      <c r="M319" s="336"/>
      <c r="N319" s="336"/>
      <c r="O319" s="337"/>
      <c r="P319" s="172"/>
      <c r="Q319" s="172"/>
      <c r="R319" s="172"/>
      <c r="S319" s="172"/>
      <c r="T319" s="172"/>
    </row>
    <row r="320" spans="1:20" ht="49.5" customHeight="1">
      <c r="A320" s="358"/>
      <c r="B320" s="355"/>
      <c r="C320" s="203"/>
      <c r="D320" s="194" t="s">
        <v>265</v>
      </c>
      <c r="E320" s="175"/>
      <c r="F320" s="175"/>
      <c r="G320" s="175"/>
      <c r="H320" s="338"/>
      <c r="I320" s="339"/>
      <c r="J320" s="339"/>
      <c r="K320" s="339"/>
      <c r="L320" s="339"/>
      <c r="M320" s="339"/>
      <c r="N320" s="339"/>
      <c r="O320" s="340"/>
      <c r="P320" s="176"/>
      <c r="Q320" s="176"/>
      <c r="R320" s="176"/>
      <c r="S320" s="176"/>
      <c r="T320" s="176"/>
    </row>
    <row r="321" spans="1:20" ht="49.5" customHeight="1" thickBot="1">
      <c r="A321" s="356"/>
      <c r="B321" s="357"/>
      <c r="C321" s="177"/>
      <c r="D321" s="178" t="s">
        <v>361</v>
      </c>
      <c r="E321" s="179"/>
      <c r="F321" s="179"/>
      <c r="G321" s="179"/>
      <c r="H321" s="341"/>
      <c r="I321" s="342"/>
      <c r="J321" s="342"/>
      <c r="K321" s="342"/>
      <c r="L321" s="342"/>
      <c r="M321" s="342"/>
      <c r="N321" s="342"/>
      <c r="O321" s="343"/>
      <c r="P321" s="180"/>
      <c r="Q321" s="180"/>
      <c r="R321" s="180"/>
      <c r="S321" s="180"/>
      <c r="T321" s="180"/>
    </row>
    <row r="322" spans="1:20" s="159" customFormat="1" ht="6.75" customHeight="1" thickBot="1" thickTop="1">
      <c r="A322" s="349"/>
      <c r="B322" s="350"/>
      <c r="C322" s="350"/>
      <c r="D322" s="350"/>
      <c r="E322" s="350"/>
      <c r="F322" s="350"/>
      <c r="G322" s="350"/>
      <c r="H322" s="350"/>
      <c r="I322" s="350"/>
      <c r="J322" s="350"/>
      <c r="K322" s="350"/>
      <c r="L322" s="350"/>
      <c r="M322" s="350"/>
      <c r="N322" s="350"/>
      <c r="O322" s="350"/>
      <c r="P322" s="350"/>
      <c r="Q322" s="350"/>
      <c r="R322" s="350"/>
      <c r="S322" s="350"/>
      <c r="T322" s="351"/>
    </row>
    <row r="323" spans="1:20" ht="57.75" customHeight="1" thickTop="1">
      <c r="A323" s="352" t="s">
        <v>173</v>
      </c>
      <c r="B323" s="353"/>
      <c r="C323" s="189"/>
      <c r="D323" s="170" t="s">
        <v>266</v>
      </c>
      <c r="E323" s="171"/>
      <c r="F323" s="171"/>
      <c r="G323" s="171"/>
      <c r="H323" s="335"/>
      <c r="I323" s="336"/>
      <c r="J323" s="336"/>
      <c r="K323" s="336"/>
      <c r="L323" s="336"/>
      <c r="M323" s="336"/>
      <c r="N323" s="336"/>
      <c r="O323" s="337"/>
      <c r="P323" s="172"/>
      <c r="Q323" s="172"/>
      <c r="R323" s="172"/>
      <c r="S323" s="172"/>
      <c r="T323" s="172"/>
    </row>
    <row r="324" spans="1:20" ht="49.5" customHeight="1" thickBot="1">
      <c r="A324" s="356"/>
      <c r="B324" s="357"/>
      <c r="C324" s="177"/>
      <c r="D324" s="178" t="s">
        <v>361</v>
      </c>
      <c r="E324" s="179"/>
      <c r="F324" s="179"/>
      <c r="G324" s="179"/>
      <c r="H324" s="341"/>
      <c r="I324" s="342"/>
      <c r="J324" s="342"/>
      <c r="K324" s="342"/>
      <c r="L324" s="342"/>
      <c r="M324" s="342"/>
      <c r="N324" s="342"/>
      <c r="O324" s="343"/>
      <c r="P324" s="180"/>
      <c r="Q324" s="180"/>
      <c r="R324" s="180"/>
      <c r="S324" s="180"/>
      <c r="T324" s="180"/>
    </row>
    <row r="325" spans="1:20" s="159" customFormat="1" ht="6.75" customHeight="1" thickBot="1" thickTop="1">
      <c r="A325" s="349"/>
      <c r="B325" s="350"/>
      <c r="C325" s="350"/>
      <c r="D325" s="350"/>
      <c r="E325" s="350"/>
      <c r="F325" s="350"/>
      <c r="G325" s="350"/>
      <c r="H325" s="350"/>
      <c r="I325" s="350"/>
      <c r="J325" s="350"/>
      <c r="K325" s="350"/>
      <c r="L325" s="350"/>
      <c r="M325" s="350"/>
      <c r="N325" s="350"/>
      <c r="O325" s="350"/>
      <c r="P325" s="350"/>
      <c r="Q325" s="350"/>
      <c r="R325" s="350"/>
      <c r="S325" s="350"/>
      <c r="T325" s="351"/>
    </row>
    <row r="326" spans="1:20" ht="69.75" customHeight="1" thickTop="1">
      <c r="A326" s="352" t="s">
        <v>174</v>
      </c>
      <c r="B326" s="353"/>
      <c r="C326" s="202"/>
      <c r="D326" s="194" t="s">
        <v>267</v>
      </c>
      <c r="E326" s="171"/>
      <c r="F326" s="171"/>
      <c r="G326" s="171"/>
      <c r="H326" s="335"/>
      <c r="I326" s="336"/>
      <c r="J326" s="336"/>
      <c r="K326" s="336"/>
      <c r="L326" s="336"/>
      <c r="M326" s="336"/>
      <c r="N326" s="336"/>
      <c r="O326" s="337"/>
      <c r="P326" s="172"/>
      <c r="Q326" s="172"/>
      <c r="R326" s="172"/>
      <c r="S326" s="172"/>
      <c r="T326" s="172"/>
    </row>
    <row r="327" spans="1:20" ht="74.25" customHeight="1">
      <c r="A327" s="354"/>
      <c r="B327" s="355"/>
      <c r="C327" s="202"/>
      <c r="D327" s="194" t="s">
        <v>268</v>
      </c>
      <c r="E327" s="175"/>
      <c r="F327" s="175"/>
      <c r="G327" s="175"/>
      <c r="H327" s="338"/>
      <c r="I327" s="339"/>
      <c r="J327" s="339"/>
      <c r="K327" s="339"/>
      <c r="L327" s="339"/>
      <c r="M327" s="339"/>
      <c r="N327" s="339"/>
      <c r="O327" s="340"/>
      <c r="P327" s="176"/>
      <c r="Q327" s="176"/>
      <c r="R327" s="176"/>
      <c r="S327" s="176"/>
      <c r="T327" s="176"/>
    </row>
    <row r="328" spans="1:20" ht="49.5" customHeight="1" thickBot="1">
      <c r="A328" s="356"/>
      <c r="B328" s="357"/>
      <c r="C328" s="177"/>
      <c r="D328" s="178" t="s">
        <v>361</v>
      </c>
      <c r="E328" s="179"/>
      <c r="F328" s="179"/>
      <c r="G328" s="179"/>
      <c r="H328" s="341"/>
      <c r="I328" s="342"/>
      <c r="J328" s="342"/>
      <c r="K328" s="342"/>
      <c r="L328" s="342"/>
      <c r="M328" s="342"/>
      <c r="N328" s="342"/>
      <c r="O328" s="343"/>
      <c r="P328" s="180"/>
      <c r="Q328" s="180"/>
      <c r="R328" s="180"/>
      <c r="S328" s="180"/>
      <c r="T328" s="180"/>
    </row>
    <row r="329" spans="1:20" s="159" customFormat="1" ht="6.75" customHeight="1" thickBot="1" thickTop="1">
      <c r="A329" s="349"/>
      <c r="B329" s="350"/>
      <c r="C329" s="350"/>
      <c r="D329" s="350"/>
      <c r="E329" s="350"/>
      <c r="F329" s="350"/>
      <c r="G329" s="350"/>
      <c r="H329" s="350"/>
      <c r="I329" s="350"/>
      <c r="J329" s="350"/>
      <c r="K329" s="350"/>
      <c r="L329" s="350"/>
      <c r="M329" s="350"/>
      <c r="N329" s="350"/>
      <c r="O329" s="350"/>
      <c r="P329" s="350"/>
      <c r="Q329" s="350"/>
      <c r="R329" s="350"/>
      <c r="S329" s="350"/>
      <c r="T329" s="351"/>
    </row>
    <row r="330" spans="1:23" s="182" customFormat="1" ht="24.75" customHeight="1" thickBot="1" thickTop="1">
      <c r="A330" s="344" t="s">
        <v>369</v>
      </c>
      <c r="B330" s="345"/>
      <c r="C330" s="345"/>
      <c r="D330" s="345"/>
      <c r="E330" s="63">
        <f>COUNTIF('隠しシート（記入不要）'!CY3:DD3,"１")</f>
        <v>0</v>
      </c>
      <c r="F330" s="63">
        <f>COUNTIF('隠しシート（記入不要）'!CY3:DD3,"２")</f>
        <v>0</v>
      </c>
      <c r="G330" s="1">
        <f>COUNTIF('隠しシート（記入不要）'!CY3:DD3,"３")</f>
        <v>0</v>
      </c>
      <c r="H330" s="3"/>
      <c r="I330" s="3"/>
      <c r="J330" s="4"/>
      <c r="K330" s="4"/>
      <c r="L330" s="4"/>
      <c r="M330" s="4"/>
      <c r="N330" s="4"/>
      <c r="O330" s="4"/>
      <c r="P330" s="5"/>
      <c r="Q330" s="5"/>
      <c r="R330" s="5"/>
      <c r="S330" s="5"/>
      <c r="T330" s="2"/>
      <c r="U330" s="181"/>
      <c r="V330" s="181"/>
      <c r="W330" s="181"/>
    </row>
    <row r="331" spans="1:20" ht="24.75" customHeight="1" thickBot="1" thickTop="1">
      <c r="A331" s="168"/>
      <c r="B331" s="346" t="s">
        <v>370</v>
      </c>
      <c r="C331" s="347"/>
      <c r="D331" s="347"/>
      <c r="E331" s="347"/>
      <c r="F331" s="347"/>
      <c r="G331" s="347"/>
      <c r="H331" s="347"/>
      <c r="I331" s="347"/>
      <c r="J331" s="347"/>
      <c r="K331" s="347"/>
      <c r="L331" s="347"/>
      <c r="M331" s="347"/>
      <c r="N331" s="347"/>
      <c r="O331" s="347"/>
      <c r="P331" s="347"/>
      <c r="Q331" s="347"/>
      <c r="R331" s="347"/>
      <c r="S331" s="347"/>
      <c r="T331" s="348"/>
    </row>
    <row r="332" spans="1:20" s="159" customFormat="1" ht="6.75" customHeight="1" thickBot="1" thickTop="1">
      <c r="A332" s="349"/>
      <c r="B332" s="350"/>
      <c r="C332" s="350"/>
      <c r="D332" s="350"/>
      <c r="E332" s="350"/>
      <c r="F332" s="350"/>
      <c r="G332" s="350"/>
      <c r="H332" s="350"/>
      <c r="I332" s="350"/>
      <c r="J332" s="350"/>
      <c r="K332" s="350"/>
      <c r="L332" s="350"/>
      <c r="M332" s="350"/>
      <c r="N332" s="350"/>
      <c r="O332" s="350"/>
      <c r="P332" s="350"/>
      <c r="Q332" s="350"/>
      <c r="R332" s="350"/>
      <c r="S332" s="350"/>
      <c r="T332" s="351"/>
    </row>
    <row r="333" spans="1:20" ht="49.5" customHeight="1" thickTop="1">
      <c r="A333" s="352" t="s">
        <v>175</v>
      </c>
      <c r="B333" s="353"/>
      <c r="C333" s="202"/>
      <c r="D333" s="194" t="s">
        <v>269</v>
      </c>
      <c r="E333" s="171"/>
      <c r="F333" s="171"/>
      <c r="G333" s="171"/>
      <c r="H333" s="335"/>
      <c r="I333" s="336"/>
      <c r="J333" s="336"/>
      <c r="K333" s="336"/>
      <c r="L333" s="336"/>
      <c r="M333" s="336"/>
      <c r="N333" s="336"/>
      <c r="O333" s="337"/>
      <c r="P333" s="172"/>
      <c r="Q333" s="172"/>
      <c r="R333" s="172"/>
      <c r="S333" s="172"/>
      <c r="T333" s="172"/>
    </row>
    <row r="334" spans="1:20" ht="49.5" customHeight="1">
      <c r="A334" s="354"/>
      <c r="B334" s="355"/>
      <c r="C334" s="202"/>
      <c r="D334" s="194" t="s">
        <v>270</v>
      </c>
      <c r="E334" s="175"/>
      <c r="F334" s="175"/>
      <c r="G334" s="175"/>
      <c r="H334" s="338"/>
      <c r="I334" s="339"/>
      <c r="J334" s="339"/>
      <c r="K334" s="339"/>
      <c r="L334" s="339"/>
      <c r="M334" s="339"/>
      <c r="N334" s="339"/>
      <c r="O334" s="340"/>
      <c r="P334" s="176"/>
      <c r="Q334" s="176"/>
      <c r="R334" s="176"/>
      <c r="S334" s="176"/>
      <c r="T334" s="176"/>
    </row>
    <row r="335" spans="1:20" ht="49.5" customHeight="1">
      <c r="A335" s="354"/>
      <c r="B335" s="355"/>
      <c r="C335" s="202"/>
      <c r="D335" s="194" t="s">
        <v>191</v>
      </c>
      <c r="E335" s="175"/>
      <c r="F335" s="175"/>
      <c r="G335" s="175"/>
      <c r="H335" s="338"/>
      <c r="I335" s="339"/>
      <c r="J335" s="339"/>
      <c r="K335" s="339"/>
      <c r="L335" s="339"/>
      <c r="M335" s="339"/>
      <c r="N335" s="339"/>
      <c r="O335" s="340"/>
      <c r="P335" s="176"/>
      <c r="Q335" s="176"/>
      <c r="R335" s="176"/>
      <c r="S335" s="176"/>
      <c r="T335" s="176"/>
    </row>
    <row r="336" spans="1:20" ht="49.5" customHeight="1" thickBot="1">
      <c r="A336" s="356"/>
      <c r="B336" s="357"/>
      <c r="C336" s="177"/>
      <c r="D336" s="178" t="s">
        <v>361</v>
      </c>
      <c r="E336" s="179"/>
      <c r="F336" s="179"/>
      <c r="G336" s="179"/>
      <c r="H336" s="341"/>
      <c r="I336" s="342"/>
      <c r="J336" s="342"/>
      <c r="K336" s="342"/>
      <c r="L336" s="342"/>
      <c r="M336" s="342"/>
      <c r="N336" s="342"/>
      <c r="O336" s="343"/>
      <c r="P336" s="180"/>
      <c r="Q336" s="180"/>
      <c r="R336" s="180"/>
      <c r="S336" s="180"/>
      <c r="T336" s="180"/>
    </row>
    <row r="337" spans="1:20" s="159" customFormat="1" ht="6.75" customHeight="1" thickBot="1" thickTop="1">
      <c r="A337" s="349"/>
      <c r="B337" s="350"/>
      <c r="C337" s="350"/>
      <c r="D337" s="350"/>
      <c r="E337" s="350"/>
      <c r="F337" s="350"/>
      <c r="G337" s="350"/>
      <c r="H337" s="350"/>
      <c r="I337" s="350"/>
      <c r="J337" s="350"/>
      <c r="K337" s="350"/>
      <c r="L337" s="350"/>
      <c r="M337" s="350"/>
      <c r="N337" s="350"/>
      <c r="O337" s="350"/>
      <c r="P337" s="350"/>
      <c r="Q337" s="350"/>
      <c r="R337" s="350"/>
      <c r="S337" s="350"/>
      <c r="T337" s="351"/>
    </row>
    <row r="338" spans="1:23" s="182" customFormat="1" ht="24.75" customHeight="1" thickBot="1" thickTop="1">
      <c r="A338" s="344" t="s">
        <v>371</v>
      </c>
      <c r="B338" s="345"/>
      <c r="C338" s="345"/>
      <c r="D338" s="345"/>
      <c r="E338" s="63">
        <f>COUNTIF('隠しシート（記入不要）'!DE3:DF3,"１")</f>
        <v>0</v>
      </c>
      <c r="F338" s="63">
        <f>COUNTIF('隠しシート（記入不要）'!DE3:DF3,"２")</f>
        <v>0</v>
      </c>
      <c r="G338" s="1">
        <f>COUNTIF('隠しシート（記入不要）'!DE3:DF3,"３")</f>
        <v>0</v>
      </c>
      <c r="H338" s="3"/>
      <c r="I338" s="3"/>
      <c r="J338" s="4"/>
      <c r="K338" s="4"/>
      <c r="L338" s="4"/>
      <c r="M338" s="4"/>
      <c r="N338" s="4"/>
      <c r="O338" s="4"/>
      <c r="P338" s="5"/>
      <c r="Q338" s="5"/>
      <c r="R338" s="5"/>
      <c r="S338" s="5"/>
      <c r="T338" s="2"/>
      <c r="U338" s="181"/>
      <c r="V338" s="181"/>
      <c r="W338" s="181"/>
    </row>
    <row r="339" spans="1:20" ht="24.75" customHeight="1" thickBot="1" thickTop="1">
      <c r="A339" s="204"/>
      <c r="B339" s="359" t="s">
        <v>117</v>
      </c>
      <c r="C339" s="360"/>
      <c r="D339" s="360"/>
      <c r="E339" s="360"/>
      <c r="F339" s="360"/>
      <c r="G339" s="360"/>
      <c r="H339" s="360"/>
      <c r="I339" s="360"/>
      <c r="J339" s="360"/>
      <c r="K339" s="360"/>
      <c r="L339" s="360"/>
      <c r="M339" s="360"/>
      <c r="N339" s="360"/>
      <c r="O339" s="360"/>
      <c r="P339" s="360"/>
      <c r="Q339" s="360"/>
      <c r="R339" s="360"/>
      <c r="S339" s="360"/>
      <c r="T339" s="361"/>
    </row>
    <row r="340" spans="1:20" s="159" customFormat="1" ht="6.75" customHeight="1" thickBot="1" thickTop="1">
      <c r="A340" s="349"/>
      <c r="B340" s="350"/>
      <c r="C340" s="350"/>
      <c r="D340" s="350"/>
      <c r="E340" s="350"/>
      <c r="F340" s="350"/>
      <c r="G340" s="350"/>
      <c r="H340" s="350"/>
      <c r="I340" s="350"/>
      <c r="J340" s="350"/>
      <c r="K340" s="350"/>
      <c r="L340" s="350"/>
      <c r="M340" s="350"/>
      <c r="N340" s="350"/>
      <c r="O340" s="350"/>
      <c r="P340" s="350"/>
      <c r="Q340" s="350"/>
      <c r="R340" s="350"/>
      <c r="S340" s="350"/>
      <c r="T340" s="351"/>
    </row>
    <row r="341" spans="1:20" ht="49.5" customHeight="1" thickTop="1">
      <c r="A341" s="352" t="s">
        <v>176</v>
      </c>
      <c r="B341" s="353"/>
      <c r="C341" s="202"/>
      <c r="D341" s="194" t="s">
        <v>271</v>
      </c>
      <c r="E341" s="171"/>
      <c r="F341" s="171"/>
      <c r="G341" s="171"/>
      <c r="H341" s="335"/>
      <c r="I341" s="336"/>
      <c r="J341" s="336"/>
      <c r="K341" s="336"/>
      <c r="L341" s="336"/>
      <c r="M341" s="336"/>
      <c r="N341" s="336"/>
      <c r="O341" s="337"/>
      <c r="P341" s="172"/>
      <c r="Q341" s="172"/>
      <c r="R341" s="172"/>
      <c r="S341" s="172"/>
      <c r="T341" s="172"/>
    </row>
    <row r="342" spans="1:20" ht="63.75" customHeight="1">
      <c r="A342" s="354"/>
      <c r="B342" s="355"/>
      <c r="C342" s="202"/>
      <c r="D342" s="194" t="s">
        <v>192</v>
      </c>
      <c r="E342" s="175"/>
      <c r="F342" s="175"/>
      <c r="G342" s="175"/>
      <c r="H342" s="338"/>
      <c r="I342" s="339"/>
      <c r="J342" s="339"/>
      <c r="K342" s="339"/>
      <c r="L342" s="339"/>
      <c r="M342" s="339"/>
      <c r="N342" s="339"/>
      <c r="O342" s="340"/>
      <c r="P342" s="176"/>
      <c r="Q342" s="176"/>
      <c r="R342" s="176"/>
      <c r="S342" s="176"/>
      <c r="T342" s="176"/>
    </row>
    <row r="343" spans="1:20" ht="49.5" customHeight="1">
      <c r="A343" s="354"/>
      <c r="B343" s="355"/>
      <c r="C343" s="202"/>
      <c r="D343" s="194" t="s">
        <v>272</v>
      </c>
      <c r="E343" s="175"/>
      <c r="F343" s="175"/>
      <c r="G343" s="175"/>
      <c r="H343" s="338"/>
      <c r="I343" s="339"/>
      <c r="J343" s="339"/>
      <c r="K343" s="339"/>
      <c r="L343" s="339"/>
      <c r="M343" s="339"/>
      <c r="N343" s="339"/>
      <c r="O343" s="340"/>
      <c r="P343" s="176"/>
      <c r="Q343" s="176"/>
      <c r="R343" s="176"/>
      <c r="S343" s="176"/>
      <c r="T343" s="176"/>
    </row>
    <row r="344" spans="1:20" ht="49.5" customHeight="1" thickBot="1">
      <c r="A344" s="356"/>
      <c r="B344" s="357"/>
      <c r="C344" s="177"/>
      <c r="D344" s="178" t="s">
        <v>361</v>
      </c>
      <c r="E344" s="179"/>
      <c r="F344" s="179"/>
      <c r="G344" s="179"/>
      <c r="H344" s="341"/>
      <c r="I344" s="342"/>
      <c r="J344" s="342"/>
      <c r="K344" s="342"/>
      <c r="L344" s="342"/>
      <c r="M344" s="342"/>
      <c r="N344" s="342"/>
      <c r="O344" s="343"/>
      <c r="P344" s="180"/>
      <c r="Q344" s="180"/>
      <c r="R344" s="180"/>
      <c r="S344" s="180"/>
      <c r="T344" s="180"/>
    </row>
    <row r="345" spans="1:20" s="159" customFormat="1" ht="6.75" customHeight="1" thickBot="1" thickTop="1">
      <c r="A345" s="349"/>
      <c r="B345" s="350"/>
      <c r="C345" s="350"/>
      <c r="D345" s="350"/>
      <c r="E345" s="350"/>
      <c r="F345" s="350"/>
      <c r="G345" s="350"/>
      <c r="H345" s="350"/>
      <c r="I345" s="350"/>
      <c r="J345" s="350"/>
      <c r="K345" s="350"/>
      <c r="L345" s="350"/>
      <c r="M345" s="350"/>
      <c r="N345" s="350"/>
      <c r="O345" s="350"/>
      <c r="P345" s="350"/>
      <c r="Q345" s="350"/>
      <c r="R345" s="350"/>
      <c r="S345" s="350"/>
      <c r="T345" s="351"/>
    </row>
    <row r="346" spans="1:23" s="182" customFormat="1" ht="24.75" customHeight="1" thickBot="1" thickTop="1">
      <c r="A346" s="344" t="s">
        <v>299</v>
      </c>
      <c r="B346" s="345"/>
      <c r="C346" s="345"/>
      <c r="D346" s="345"/>
      <c r="E346" s="63">
        <f>COUNTIF('隠しシート（記入不要）'!DG3:DH3,"１")</f>
        <v>0</v>
      </c>
      <c r="F346" s="63">
        <f>COUNTIF('隠しシート（記入不要）'!DG3:DH3,"２")</f>
        <v>0</v>
      </c>
      <c r="G346" s="1">
        <f>COUNTIF('隠しシート（記入不要）'!DG3:DH3,"３")</f>
        <v>0</v>
      </c>
      <c r="H346" s="3"/>
      <c r="I346" s="3"/>
      <c r="J346" s="4"/>
      <c r="K346" s="4"/>
      <c r="L346" s="4"/>
      <c r="M346" s="4"/>
      <c r="N346" s="4"/>
      <c r="O346" s="4"/>
      <c r="P346" s="5"/>
      <c r="Q346" s="5"/>
      <c r="R346" s="5"/>
      <c r="S346" s="5"/>
      <c r="T346" s="2"/>
      <c r="U346" s="181"/>
      <c r="V346" s="181"/>
      <c r="W346" s="181"/>
    </row>
    <row r="347" spans="1:20" ht="24.75" customHeight="1" thickBot="1" thickTop="1">
      <c r="A347" s="204"/>
      <c r="B347" s="359" t="s">
        <v>227</v>
      </c>
      <c r="C347" s="360"/>
      <c r="D347" s="360"/>
      <c r="E347" s="360"/>
      <c r="F347" s="360"/>
      <c r="G347" s="360"/>
      <c r="H347" s="360"/>
      <c r="I347" s="360"/>
      <c r="J347" s="360"/>
      <c r="K347" s="360"/>
      <c r="L347" s="360"/>
      <c r="M347" s="360"/>
      <c r="N347" s="360"/>
      <c r="O347" s="360"/>
      <c r="P347" s="360"/>
      <c r="Q347" s="360"/>
      <c r="R347" s="360"/>
      <c r="S347" s="360"/>
      <c r="T347" s="361"/>
    </row>
    <row r="348" spans="1:20" s="159" customFormat="1" ht="6.75" customHeight="1" thickBot="1" thickTop="1">
      <c r="A348" s="349"/>
      <c r="B348" s="350"/>
      <c r="C348" s="350"/>
      <c r="D348" s="350"/>
      <c r="E348" s="350"/>
      <c r="F348" s="350"/>
      <c r="G348" s="350"/>
      <c r="H348" s="350"/>
      <c r="I348" s="350"/>
      <c r="J348" s="350"/>
      <c r="K348" s="350"/>
      <c r="L348" s="350"/>
      <c r="M348" s="350"/>
      <c r="N348" s="350"/>
      <c r="O348" s="350"/>
      <c r="P348" s="350"/>
      <c r="Q348" s="350"/>
      <c r="R348" s="350"/>
      <c r="S348" s="350"/>
      <c r="T348" s="351"/>
    </row>
    <row r="349" spans="1:20" ht="49.5" customHeight="1" thickTop="1">
      <c r="A349" s="352" t="s">
        <v>177</v>
      </c>
      <c r="B349" s="353"/>
      <c r="C349" s="202"/>
      <c r="D349" s="194" t="s">
        <v>205</v>
      </c>
      <c r="E349" s="171"/>
      <c r="F349" s="171"/>
      <c r="G349" s="171"/>
      <c r="H349" s="335"/>
      <c r="I349" s="336"/>
      <c r="J349" s="336"/>
      <c r="K349" s="336"/>
      <c r="L349" s="336"/>
      <c r="M349" s="336"/>
      <c r="N349" s="336"/>
      <c r="O349" s="337"/>
      <c r="P349" s="172"/>
      <c r="Q349" s="172"/>
      <c r="R349" s="172"/>
      <c r="S349" s="172"/>
      <c r="T349" s="172"/>
    </row>
    <row r="350" spans="1:20" ht="49.5" customHeight="1" thickBot="1">
      <c r="A350" s="356"/>
      <c r="B350" s="357"/>
      <c r="C350" s="177"/>
      <c r="D350" s="178" t="s">
        <v>361</v>
      </c>
      <c r="E350" s="179"/>
      <c r="F350" s="179"/>
      <c r="G350" s="179"/>
      <c r="H350" s="341"/>
      <c r="I350" s="342"/>
      <c r="J350" s="342"/>
      <c r="K350" s="342"/>
      <c r="L350" s="342"/>
      <c r="M350" s="342"/>
      <c r="N350" s="342"/>
      <c r="O350" s="343"/>
      <c r="P350" s="180"/>
      <c r="Q350" s="180"/>
      <c r="R350" s="180"/>
      <c r="S350" s="180"/>
      <c r="T350" s="180"/>
    </row>
    <row r="351" spans="1:20" s="159" customFormat="1" ht="6.75" customHeight="1" thickBot="1" thickTop="1">
      <c r="A351" s="349"/>
      <c r="B351" s="350"/>
      <c r="C351" s="350"/>
      <c r="D351" s="350"/>
      <c r="E351" s="350"/>
      <c r="F351" s="350"/>
      <c r="G351" s="350"/>
      <c r="H351" s="350"/>
      <c r="I351" s="350"/>
      <c r="J351" s="350"/>
      <c r="K351" s="350"/>
      <c r="L351" s="350"/>
      <c r="M351" s="350"/>
      <c r="N351" s="350"/>
      <c r="O351" s="350"/>
      <c r="P351" s="350"/>
      <c r="Q351" s="350"/>
      <c r="R351" s="350"/>
      <c r="S351" s="350"/>
      <c r="T351" s="351"/>
    </row>
    <row r="352" spans="1:20" ht="49.5" customHeight="1" thickTop="1">
      <c r="A352" s="352" t="s">
        <v>178</v>
      </c>
      <c r="B352" s="353"/>
      <c r="C352" s="203"/>
      <c r="D352" s="194" t="s">
        <v>206</v>
      </c>
      <c r="E352" s="171"/>
      <c r="F352" s="171"/>
      <c r="G352" s="171"/>
      <c r="H352" s="335"/>
      <c r="I352" s="336"/>
      <c r="J352" s="336"/>
      <c r="K352" s="336"/>
      <c r="L352" s="336"/>
      <c r="M352" s="336"/>
      <c r="N352" s="336"/>
      <c r="O352" s="337"/>
      <c r="P352" s="172"/>
      <c r="Q352" s="172"/>
      <c r="R352" s="172"/>
      <c r="S352" s="172"/>
      <c r="T352" s="172"/>
    </row>
    <row r="353" spans="1:20" ht="49.5" customHeight="1" thickBot="1">
      <c r="A353" s="356"/>
      <c r="B353" s="357"/>
      <c r="C353" s="177"/>
      <c r="D353" s="178" t="s">
        <v>361</v>
      </c>
      <c r="E353" s="179"/>
      <c r="F353" s="179"/>
      <c r="G353" s="179"/>
      <c r="H353" s="341"/>
      <c r="I353" s="342"/>
      <c r="J353" s="342"/>
      <c r="K353" s="342"/>
      <c r="L353" s="342"/>
      <c r="M353" s="342"/>
      <c r="N353" s="342"/>
      <c r="O353" s="343"/>
      <c r="P353" s="180"/>
      <c r="Q353" s="180"/>
      <c r="R353" s="180"/>
      <c r="S353" s="180"/>
      <c r="T353" s="180"/>
    </row>
    <row r="354" spans="1:20" s="159" customFormat="1" ht="6.75" customHeight="1" thickBot="1" thickTop="1">
      <c r="A354" s="349"/>
      <c r="B354" s="350"/>
      <c r="C354" s="350"/>
      <c r="D354" s="350"/>
      <c r="E354" s="350"/>
      <c r="F354" s="350"/>
      <c r="G354" s="350"/>
      <c r="H354" s="350"/>
      <c r="I354" s="350"/>
      <c r="J354" s="350"/>
      <c r="K354" s="350"/>
      <c r="L354" s="350"/>
      <c r="M354" s="350"/>
      <c r="N354" s="350"/>
      <c r="O354" s="350"/>
      <c r="P354" s="350"/>
      <c r="Q354" s="350"/>
      <c r="R354" s="350"/>
      <c r="S354" s="350"/>
      <c r="T354" s="351"/>
    </row>
    <row r="355" spans="1:20" ht="49.5" customHeight="1" thickTop="1">
      <c r="A355" s="352" t="s">
        <v>179</v>
      </c>
      <c r="B355" s="353"/>
      <c r="C355" s="202"/>
      <c r="D355" s="194" t="s">
        <v>207</v>
      </c>
      <c r="E355" s="171"/>
      <c r="F355" s="171"/>
      <c r="G355" s="171"/>
      <c r="H355" s="335"/>
      <c r="I355" s="336"/>
      <c r="J355" s="336"/>
      <c r="K355" s="336"/>
      <c r="L355" s="336"/>
      <c r="M355" s="336"/>
      <c r="N355" s="336"/>
      <c r="O355" s="337"/>
      <c r="P355" s="172"/>
      <c r="Q355" s="172"/>
      <c r="R355" s="172"/>
      <c r="S355" s="172"/>
      <c r="T355" s="172"/>
    </row>
    <row r="356" spans="1:20" ht="49.5" customHeight="1">
      <c r="A356" s="354"/>
      <c r="B356" s="355"/>
      <c r="C356" s="203"/>
      <c r="D356" s="194" t="s">
        <v>273</v>
      </c>
      <c r="E356" s="175"/>
      <c r="F356" s="175"/>
      <c r="G356" s="175"/>
      <c r="H356" s="338"/>
      <c r="I356" s="339"/>
      <c r="J356" s="339"/>
      <c r="K356" s="339"/>
      <c r="L356" s="339"/>
      <c r="M356" s="339"/>
      <c r="N356" s="339"/>
      <c r="O356" s="340"/>
      <c r="P356" s="176"/>
      <c r="Q356" s="176"/>
      <c r="R356" s="176"/>
      <c r="S356" s="176"/>
      <c r="T356" s="176"/>
    </row>
    <row r="357" spans="1:20" ht="49.5" customHeight="1" thickBot="1">
      <c r="A357" s="356"/>
      <c r="B357" s="357"/>
      <c r="C357" s="177"/>
      <c r="D357" s="178" t="s">
        <v>361</v>
      </c>
      <c r="E357" s="179"/>
      <c r="F357" s="179"/>
      <c r="G357" s="179"/>
      <c r="H357" s="341"/>
      <c r="I357" s="342"/>
      <c r="J357" s="342"/>
      <c r="K357" s="342"/>
      <c r="L357" s="342"/>
      <c r="M357" s="342"/>
      <c r="N357" s="342"/>
      <c r="O357" s="343"/>
      <c r="P357" s="180"/>
      <c r="Q357" s="180"/>
      <c r="R357" s="180"/>
      <c r="S357" s="180"/>
      <c r="T357" s="180"/>
    </row>
    <row r="358" spans="1:20" s="159" customFormat="1" ht="6.75" customHeight="1" thickBot="1" thickTop="1">
      <c r="A358" s="349"/>
      <c r="B358" s="350"/>
      <c r="C358" s="350"/>
      <c r="D358" s="350"/>
      <c r="E358" s="350"/>
      <c r="F358" s="350"/>
      <c r="G358" s="350"/>
      <c r="H358" s="350"/>
      <c r="I358" s="350"/>
      <c r="J358" s="350"/>
      <c r="K358" s="350"/>
      <c r="L358" s="350"/>
      <c r="M358" s="350"/>
      <c r="N358" s="350"/>
      <c r="O358" s="350"/>
      <c r="P358" s="350"/>
      <c r="Q358" s="350"/>
      <c r="R358" s="350"/>
      <c r="S358" s="350"/>
      <c r="T358" s="351"/>
    </row>
    <row r="359" spans="1:23" s="182" customFormat="1" ht="24.75" customHeight="1" thickBot="1" thickTop="1">
      <c r="A359" s="344" t="s">
        <v>300</v>
      </c>
      <c r="B359" s="345"/>
      <c r="C359" s="345"/>
      <c r="D359" s="345"/>
      <c r="E359" s="63">
        <f>COUNTIF('隠しシート（記入不要）'!DI3:DN3,"１")</f>
        <v>0</v>
      </c>
      <c r="F359" s="63">
        <f>COUNTIF('隠しシート（記入不要）'!DI3:DN3,"２")</f>
        <v>0</v>
      </c>
      <c r="G359" s="1">
        <f>COUNTIF('隠しシート（記入不要）'!DI3:DN3,"３")</f>
        <v>0</v>
      </c>
      <c r="H359" s="3"/>
      <c r="I359" s="3"/>
      <c r="J359" s="4"/>
      <c r="K359" s="4"/>
      <c r="L359" s="4"/>
      <c r="M359" s="4"/>
      <c r="N359" s="4"/>
      <c r="O359" s="4"/>
      <c r="P359" s="5"/>
      <c r="Q359" s="5"/>
      <c r="R359" s="5"/>
      <c r="S359" s="5"/>
      <c r="T359" s="2"/>
      <c r="U359" s="181"/>
      <c r="V359" s="181"/>
      <c r="W359" s="181"/>
    </row>
    <row r="360" spans="1:20" ht="24.75" customHeight="1" thickBot="1" thickTop="1">
      <c r="A360" s="204"/>
      <c r="B360" s="359" t="s">
        <v>305</v>
      </c>
      <c r="C360" s="360"/>
      <c r="D360" s="360"/>
      <c r="E360" s="360"/>
      <c r="F360" s="360"/>
      <c r="G360" s="360"/>
      <c r="H360" s="360"/>
      <c r="I360" s="360"/>
      <c r="J360" s="360"/>
      <c r="K360" s="360"/>
      <c r="L360" s="360"/>
      <c r="M360" s="360"/>
      <c r="N360" s="360"/>
      <c r="O360" s="360"/>
      <c r="P360" s="360"/>
      <c r="Q360" s="360"/>
      <c r="R360" s="360"/>
      <c r="S360" s="360"/>
      <c r="T360" s="361"/>
    </row>
    <row r="361" spans="1:20" s="159" customFormat="1" ht="6.75" customHeight="1" thickBot="1" thickTop="1">
      <c r="A361" s="349"/>
      <c r="B361" s="350"/>
      <c r="C361" s="350"/>
      <c r="D361" s="350"/>
      <c r="E361" s="350"/>
      <c r="F361" s="350"/>
      <c r="G361" s="350"/>
      <c r="H361" s="350"/>
      <c r="I361" s="350"/>
      <c r="J361" s="350"/>
      <c r="K361" s="350"/>
      <c r="L361" s="350"/>
      <c r="M361" s="350"/>
      <c r="N361" s="350"/>
      <c r="O361" s="350"/>
      <c r="P361" s="350"/>
      <c r="Q361" s="350"/>
      <c r="R361" s="350"/>
      <c r="S361" s="350"/>
      <c r="T361" s="351"/>
    </row>
    <row r="362" spans="1:20" ht="49.5" customHeight="1" thickTop="1">
      <c r="A362" s="352" t="s">
        <v>180</v>
      </c>
      <c r="B362" s="353"/>
      <c r="C362" s="205"/>
      <c r="D362" s="197" t="s">
        <v>208</v>
      </c>
      <c r="E362" s="171"/>
      <c r="F362" s="171"/>
      <c r="G362" s="171"/>
      <c r="H362" s="335"/>
      <c r="I362" s="336"/>
      <c r="J362" s="336"/>
      <c r="K362" s="336"/>
      <c r="L362" s="336"/>
      <c r="M362" s="336"/>
      <c r="N362" s="336"/>
      <c r="O362" s="337"/>
      <c r="P362" s="172"/>
      <c r="Q362" s="172"/>
      <c r="R362" s="172"/>
      <c r="S362" s="172"/>
      <c r="T362" s="172"/>
    </row>
    <row r="363" spans="1:20" ht="49.5" customHeight="1">
      <c r="A363" s="354"/>
      <c r="B363" s="355"/>
      <c r="C363" s="206"/>
      <c r="D363" s="207" t="s">
        <v>40</v>
      </c>
      <c r="E363" s="175"/>
      <c r="F363" s="175"/>
      <c r="G363" s="175"/>
      <c r="H363" s="338"/>
      <c r="I363" s="339"/>
      <c r="J363" s="339"/>
      <c r="K363" s="339"/>
      <c r="L363" s="339"/>
      <c r="M363" s="339"/>
      <c r="N363" s="339"/>
      <c r="O363" s="340"/>
      <c r="P363" s="176"/>
      <c r="Q363" s="176"/>
      <c r="R363" s="176"/>
      <c r="S363" s="176"/>
      <c r="T363" s="176"/>
    </row>
    <row r="364" spans="1:20" ht="49.5" customHeight="1">
      <c r="A364" s="354"/>
      <c r="B364" s="355"/>
      <c r="C364" s="203"/>
      <c r="D364" s="194" t="s">
        <v>41</v>
      </c>
      <c r="E364" s="175"/>
      <c r="F364" s="175"/>
      <c r="G364" s="175"/>
      <c r="H364" s="338"/>
      <c r="I364" s="339"/>
      <c r="J364" s="339"/>
      <c r="K364" s="339"/>
      <c r="L364" s="339"/>
      <c r="M364" s="339"/>
      <c r="N364" s="339"/>
      <c r="O364" s="340"/>
      <c r="P364" s="176"/>
      <c r="Q364" s="176"/>
      <c r="R364" s="176"/>
      <c r="S364" s="176"/>
      <c r="T364" s="176"/>
    </row>
    <row r="365" spans="1:20" ht="49.5" customHeight="1">
      <c r="A365" s="354"/>
      <c r="B365" s="355"/>
      <c r="C365" s="203"/>
      <c r="D365" s="194" t="s">
        <v>42</v>
      </c>
      <c r="E365" s="175"/>
      <c r="F365" s="175"/>
      <c r="G365" s="175"/>
      <c r="H365" s="338"/>
      <c r="I365" s="339"/>
      <c r="J365" s="339"/>
      <c r="K365" s="339"/>
      <c r="L365" s="339"/>
      <c r="M365" s="339"/>
      <c r="N365" s="339"/>
      <c r="O365" s="340"/>
      <c r="P365" s="176"/>
      <c r="Q365" s="176"/>
      <c r="R365" s="176"/>
      <c r="S365" s="176"/>
      <c r="T365" s="176"/>
    </row>
    <row r="366" spans="1:20" ht="49.5" customHeight="1">
      <c r="A366" s="354"/>
      <c r="B366" s="355"/>
      <c r="C366" s="203"/>
      <c r="D366" s="194" t="s">
        <v>43</v>
      </c>
      <c r="E366" s="175"/>
      <c r="F366" s="175"/>
      <c r="G366" s="175"/>
      <c r="H366" s="338"/>
      <c r="I366" s="339"/>
      <c r="J366" s="339"/>
      <c r="K366" s="339"/>
      <c r="L366" s="339"/>
      <c r="M366" s="339"/>
      <c r="N366" s="339"/>
      <c r="O366" s="340"/>
      <c r="P366" s="176"/>
      <c r="Q366" s="176"/>
      <c r="R366" s="176"/>
      <c r="S366" s="176"/>
      <c r="T366" s="176"/>
    </row>
    <row r="367" spans="1:20" ht="49.5" customHeight="1" thickBot="1">
      <c r="A367" s="356"/>
      <c r="B367" s="357"/>
      <c r="C367" s="177"/>
      <c r="D367" s="178" t="s">
        <v>361</v>
      </c>
      <c r="E367" s="179"/>
      <c r="F367" s="179"/>
      <c r="G367" s="179"/>
      <c r="H367" s="341"/>
      <c r="I367" s="342"/>
      <c r="J367" s="342"/>
      <c r="K367" s="342"/>
      <c r="L367" s="342"/>
      <c r="M367" s="342"/>
      <c r="N367" s="342"/>
      <c r="O367" s="343"/>
      <c r="P367" s="180"/>
      <c r="Q367" s="180"/>
      <c r="R367" s="180"/>
      <c r="S367" s="180"/>
      <c r="T367" s="180"/>
    </row>
    <row r="368" spans="1:20" s="159" customFormat="1" ht="6.75" customHeight="1" thickBot="1" thickTop="1">
      <c r="A368" s="349"/>
      <c r="B368" s="350"/>
      <c r="C368" s="350"/>
      <c r="D368" s="350"/>
      <c r="E368" s="350"/>
      <c r="F368" s="350"/>
      <c r="G368" s="350"/>
      <c r="H368" s="350"/>
      <c r="I368" s="350"/>
      <c r="J368" s="350"/>
      <c r="K368" s="350"/>
      <c r="L368" s="350"/>
      <c r="M368" s="350"/>
      <c r="N368" s="350"/>
      <c r="O368" s="350"/>
      <c r="P368" s="350"/>
      <c r="Q368" s="350"/>
      <c r="R368" s="350"/>
      <c r="S368" s="350"/>
      <c r="T368" s="351"/>
    </row>
    <row r="369" spans="1:23" s="182" customFormat="1" ht="24.75" customHeight="1" thickBot="1" thickTop="1">
      <c r="A369" s="344" t="s">
        <v>301</v>
      </c>
      <c r="B369" s="345"/>
      <c r="C369" s="345"/>
      <c r="D369" s="345"/>
      <c r="E369" s="63">
        <f>COUNTIF('隠しシート（記入不要）'!DO3:DP3,"１")</f>
        <v>0</v>
      </c>
      <c r="F369" s="63">
        <f>COUNTIF('隠しシート（記入不要）'!DO3:DP3,"２")</f>
        <v>0</v>
      </c>
      <c r="G369" s="1">
        <f>COUNTIF('隠しシート（記入不要）'!DO3:DP3,"３")</f>
        <v>0</v>
      </c>
      <c r="H369" s="3"/>
      <c r="I369" s="3"/>
      <c r="J369" s="4"/>
      <c r="K369" s="4"/>
      <c r="L369" s="4"/>
      <c r="M369" s="4"/>
      <c r="N369" s="4"/>
      <c r="O369" s="4"/>
      <c r="P369" s="5"/>
      <c r="Q369" s="5"/>
      <c r="R369" s="5"/>
      <c r="S369" s="5"/>
      <c r="T369" s="2"/>
      <c r="U369" s="181"/>
      <c r="V369" s="181"/>
      <c r="W369" s="181"/>
    </row>
    <row r="370" spans="1:20" s="159" customFormat="1" ht="24.75" customHeight="1" thickBot="1" thickTop="1">
      <c r="A370" s="346" t="s">
        <v>372</v>
      </c>
      <c r="B370" s="347"/>
      <c r="C370" s="347"/>
      <c r="D370" s="347"/>
      <c r="E370" s="347"/>
      <c r="F370" s="347"/>
      <c r="G370" s="347"/>
      <c r="H370" s="347"/>
      <c r="I370" s="347"/>
      <c r="J370" s="347"/>
      <c r="K370" s="347"/>
      <c r="L370" s="347"/>
      <c r="M370" s="347"/>
      <c r="N370" s="347"/>
      <c r="O370" s="347"/>
      <c r="P370" s="347"/>
      <c r="Q370" s="347"/>
      <c r="R370" s="347"/>
      <c r="S370" s="347"/>
      <c r="T370" s="348"/>
    </row>
    <row r="371" spans="1:20" s="159" customFormat="1" ht="24.75" customHeight="1" thickBot="1" thickTop="1">
      <c r="A371" s="168"/>
      <c r="B371" s="346" t="s">
        <v>373</v>
      </c>
      <c r="C371" s="347"/>
      <c r="D371" s="347"/>
      <c r="E371" s="347"/>
      <c r="F371" s="347"/>
      <c r="G371" s="347"/>
      <c r="H371" s="347"/>
      <c r="I371" s="347"/>
      <c r="J371" s="347"/>
      <c r="K371" s="347"/>
      <c r="L371" s="347"/>
      <c r="M371" s="347"/>
      <c r="N371" s="347"/>
      <c r="O371" s="347"/>
      <c r="P371" s="347"/>
      <c r="Q371" s="347"/>
      <c r="R371" s="347"/>
      <c r="S371" s="347"/>
      <c r="T371" s="348"/>
    </row>
    <row r="372" spans="1:20" s="159" customFormat="1" ht="6.75" customHeight="1" thickBot="1" thickTop="1">
      <c r="A372" s="349"/>
      <c r="B372" s="350"/>
      <c r="C372" s="350"/>
      <c r="D372" s="350"/>
      <c r="E372" s="350"/>
      <c r="F372" s="350"/>
      <c r="G372" s="350"/>
      <c r="H372" s="350"/>
      <c r="I372" s="350"/>
      <c r="J372" s="350"/>
      <c r="K372" s="350"/>
      <c r="L372" s="350"/>
      <c r="M372" s="350"/>
      <c r="N372" s="350"/>
      <c r="O372" s="350"/>
      <c r="P372" s="350"/>
      <c r="Q372" s="350"/>
      <c r="R372" s="350"/>
      <c r="S372" s="350"/>
      <c r="T372" s="351"/>
    </row>
    <row r="373" spans="1:20" ht="49.5" customHeight="1" thickTop="1">
      <c r="A373" s="352" t="s">
        <v>181</v>
      </c>
      <c r="B373" s="353"/>
      <c r="C373" s="208"/>
      <c r="D373" s="194" t="s">
        <v>274</v>
      </c>
      <c r="E373" s="171"/>
      <c r="F373" s="171"/>
      <c r="G373" s="171"/>
      <c r="H373" s="335"/>
      <c r="I373" s="336"/>
      <c r="J373" s="336"/>
      <c r="K373" s="336"/>
      <c r="L373" s="336"/>
      <c r="M373" s="336"/>
      <c r="N373" s="336"/>
      <c r="O373" s="337"/>
      <c r="P373" s="172"/>
      <c r="Q373" s="172"/>
      <c r="R373" s="172"/>
      <c r="S373" s="172"/>
      <c r="T373" s="172"/>
    </row>
    <row r="374" spans="1:20" ht="49.5" customHeight="1">
      <c r="A374" s="354"/>
      <c r="B374" s="355"/>
      <c r="C374" s="202"/>
      <c r="D374" s="194" t="s">
        <v>209</v>
      </c>
      <c r="E374" s="175"/>
      <c r="F374" s="175"/>
      <c r="G374" s="175"/>
      <c r="H374" s="338"/>
      <c r="I374" s="339"/>
      <c r="J374" s="339"/>
      <c r="K374" s="339"/>
      <c r="L374" s="339"/>
      <c r="M374" s="339"/>
      <c r="N374" s="339"/>
      <c r="O374" s="340"/>
      <c r="P374" s="176"/>
      <c r="Q374" s="176"/>
      <c r="R374" s="176"/>
      <c r="S374" s="176"/>
      <c r="T374" s="176"/>
    </row>
    <row r="375" spans="1:20" ht="49.5" customHeight="1">
      <c r="A375" s="354"/>
      <c r="B375" s="355"/>
      <c r="C375" s="203"/>
      <c r="D375" s="194" t="s">
        <v>210</v>
      </c>
      <c r="E375" s="175"/>
      <c r="F375" s="175"/>
      <c r="G375" s="175"/>
      <c r="H375" s="338"/>
      <c r="I375" s="339"/>
      <c r="J375" s="339"/>
      <c r="K375" s="339"/>
      <c r="L375" s="339"/>
      <c r="M375" s="339"/>
      <c r="N375" s="339"/>
      <c r="O375" s="340"/>
      <c r="P375" s="176"/>
      <c r="Q375" s="176"/>
      <c r="R375" s="176"/>
      <c r="S375" s="176"/>
      <c r="T375" s="176"/>
    </row>
    <row r="376" spans="1:20" ht="49.5" customHeight="1">
      <c r="A376" s="354"/>
      <c r="B376" s="355"/>
      <c r="C376" s="202"/>
      <c r="D376" s="194" t="s">
        <v>275</v>
      </c>
      <c r="E376" s="175"/>
      <c r="F376" s="175"/>
      <c r="G376" s="175"/>
      <c r="H376" s="338"/>
      <c r="I376" s="339"/>
      <c r="J376" s="339"/>
      <c r="K376" s="339"/>
      <c r="L376" s="339"/>
      <c r="M376" s="339"/>
      <c r="N376" s="339"/>
      <c r="O376" s="340"/>
      <c r="P376" s="176"/>
      <c r="Q376" s="176"/>
      <c r="R376" s="176"/>
      <c r="S376" s="176"/>
      <c r="T376" s="176"/>
    </row>
    <row r="377" spans="1:20" ht="54" customHeight="1">
      <c r="A377" s="354"/>
      <c r="B377" s="355"/>
      <c r="C377" s="209"/>
      <c r="D377" s="194" t="s">
        <v>198</v>
      </c>
      <c r="E377" s="175"/>
      <c r="F377" s="175"/>
      <c r="G377" s="175"/>
      <c r="H377" s="338"/>
      <c r="I377" s="339"/>
      <c r="J377" s="339"/>
      <c r="K377" s="339"/>
      <c r="L377" s="339"/>
      <c r="M377" s="339"/>
      <c r="N377" s="339"/>
      <c r="O377" s="340"/>
      <c r="P377" s="176"/>
      <c r="Q377" s="176"/>
      <c r="R377" s="176"/>
      <c r="S377" s="176"/>
      <c r="T377" s="176"/>
    </row>
    <row r="378" spans="1:20" ht="49.5" customHeight="1" thickBot="1">
      <c r="A378" s="356"/>
      <c r="B378" s="357"/>
      <c r="C378" s="177"/>
      <c r="D378" s="178" t="s">
        <v>361</v>
      </c>
      <c r="E378" s="179"/>
      <c r="F378" s="179"/>
      <c r="G378" s="179"/>
      <c r="H378" s="341"/>
      <c r="I378" s="342"/>
      <c r="J378" s="342"/>
      <c r="K378" s="342"/>
      <c r="L378" s="342"/>
      <c r="M378" s="342"/>
      <c r="N378" s="342"/>
      <c r="O378" s="343"/>
      <c r="P378" s="180"/>
      <c r="Q378" s="180"/>
      <c r="R378" s="180"/>
      <c r="S378" s="180"/>
      <c r="T378" s="180"/>
    </row>
    <row r="379" spans="1:20" s="159" customFormat="1" ht="6.75" customHeight="1" thickBot="1" thickTop="1">
      <c r="A379" s="349"/>
      <c r="B379" s="350"/>
      <c r="C379" s="350"/>
      <c r="D379" s="350"/>
      <c r="E379" s="350"/>
      <c r="F379" s="350"/>
      <c r="G379" s="350"/>
      <c r="H379" s="350"/>
      <c r="I379" s="350"/>
      <c r="J379" s="350"/>
      <c r="K379" s="350"/>
      <c r="L379" s="350"/>
      <c r="M379" s="350"/>
      <c r="N379" s="350"/>
      <c r="O379" s="350"/>
      <c r="P379" s="350"/>
      <c r="Q379" s="350"/>
      <c r="R379" s="350"/>
      <c r="S379" s="350"/>
      <c r="T379" s="351"/>
    </row>
    <row r="380" spans="1:20" ht="49.5" customHeight="1" thickTop="1">
      <c r="A380" s="352" t="s">
        <v>143</v>
      </c>
      <c r="B380" s="353"/>
      <c r="C380" s="208"/>
      <c r="D380" s="210" t="s">
        <v>276</v>
      </c>
      <c r="E380" s="171"/>
      <c r="F380" s="171"/>
      <c r="G380" s="171"/>
      <c r="H380" s="335"/>
      <c r="I380" s="336"/>
      <c r="J380" s="336"/>
      <c r="K380" s="336"/>
      <c r="L380" s="336"/>
      <c r="M380" s="336"/>
      <c r="N380" s="336"/>
      <c r="O380" s="337"/>
      <c r="P380" s="172"/>
      <c r="Q380" s="172"/>
      <c r="R380" s="172"/>
      <c r="S380" s="172"/>
      <c r="T380" s="172"/>
    </row>
    <row r="381" spans="1:20" ht="49.5" customHeight="1">
      <c r="A381" s="354"/>
      <c r="B381" s="355"/>
      <c r="C381" s="202"/>
      <c r="D381" s="194" t="s">
        <v>228</v>
      </c>
      <c r="E381" s="175"/>
      <c r="F381" s="175"/>
      <c r="G381" s="175"/>
      <c r="H381" s="338"/>
      <c r="I381" s="339"/>
      <c r="J381" s="339"/>
      <c r="K381" s="339"/>
      <c r="L381" s="339"/>
      <c r="M381" s="339"/>
      <c r="N381" s="339"/>
      <c r="O381" s="340"/>
      <c r="P381" s="176"/>
      <c r="Q381" s="176"/>
      <c r="R381" s="176"/>
      <c r="S381" s="176"/>
      <c r="T381" s="176"/>
    </row>
    <row r="382" spans="1:20" ht="49.5" customHeight="1">
      <c r="A382" s="354"/>
      <c r="B382" s="355"/>
      <c r="C382" s="202"/>
      <c r="D382" s="194" t="s">
        <v>211</v>
      </c>
      <c r="E382" s="175"/>
      <c r="F382" s="175"/>
      <c r="G382" s="175"/>
      <c r="H382" s="338"/>
      <c r="I382" s="339"/>
      <c r="J382" s="339"/>
      <c r="K382" s="339"/>
      <c r="L382" s="339"/>
      <c r="M382" s="339"/>
      <c r="N382" s="339"/>
      <c r="O382" s="340"/>
      <c r="P382" s="176"/>
      <c r="Q382" s="176"/>
      <c r="R382" s="176"/>
      <c r="S382" s="176"/>
      <c r="T382" s="176"/>
    </row>
    <row r="383" spans="1:20" ht="49.5" customHeight="1">
      <c r="A383" s="354"/>
      <c r="B383" s="355"/>
      <c r="C383" s="202"/>
      <c r="D383" s="194" t="s">
        <v>212</v>
      </c>
      <c r="E383" s="175"/>
      <c r="F383" s="175"/>
      <c r="G383" s="175"/>
      <c r="H383" s="338"/>
      <c r="I383" s="339"/>
      <c r="J383" s="339"/>
      <c r="K383" s="339"/>
      <c r="L383" s="339"/>
      <c r="M383" s="339"/>
      <c r="N383" s="339"/>
      <c r="O383" s="340"/>
      <c r="P383" s="176"/>
      <c r="Q383" s="176"/>
      <c r="R383" s="176"/>
      <c r="S383" s="176"/>
      <c r="T383" s="176"/>
    </row>
    <row r="384" spans="1:20" ht="49.5" customHeight="1">
      <c r="A384" s="354"/>
      <c r="B384" s="355"/>
      <c r="C384" s="202"/>
      <c r="D384" s="194" t="s">
        <v>213</v>
      </c>
      <c r="E384" s="175"/>
      <c r="F384" s="175"/>
      <c r="G384" s="175"/>
      <c r="H384" s="338"/>
      <c r="I384" s="339"/>
      <c r="J384" s="339"/>
      <c r="K384" s="339"/>
      <c r="L384" s="339"/>
      <c r="M384" s="339"/>
      <c r="N384" s="339"/>
      <c r="O384" s="340"/>
      <c r="P384" s="176"/>
      <c r="Q384" s="176"/>
      <c r="R384" s="176"/>
      <c r="S384" s="176"/>
      <c r="T384" s="176"/>
    </row>
    <row r="385" spans="1:20" ht="42" customHeight="1">
      <c r="A385" s="354"/>
      <c r="B385" s="355"/>
      <c r="C385" s="202"/>
      <c r="D385" s="194" t="s">
        <v>214</v>
      </c>
      <c r="E385" s="175"/>
      <c r="F385" s="175"/>
      <c r="G385" s="175"/>
      <c r="H385" s="338"/>
      <c r="I385" s="339"/>
      <c r="J385" s="339"/>
      <c r="K385" s="339"/>
      <c r="L385" s="339"/>
      <c r="M385" s="339"/>
      <c r="N385" s="339"/>
      <c r="O385" s="340"/>
      <c r="P385" s="176"/>
      <c r="Q385" s="176"/>
      <c r="R385" s="176"/>
      <c r="S385" s="176"/>
      <c r="T385" s="176"/>
    </row>
    <row r="386" spans="1:20" ht="49.5" customHeight="1">
      <c r="A386" s="354"/>
      <c r="B386" s="355"/>
      <c r="C386" s="202"/>
      <c r="D386" s="194" t="s">
        <v>277</v>
      </c>
      <c r="E386" s="175"/>
      <c r="F386" s="175"/>
      <c r="G386" s="175"/>
      <c r="H386" s="338"/>
      <c r="I386" s="339"/>
      <c r="J386" s="339"/>
      <c r="K386" s="339"/>
      <c r="L386" s="339"/>
      <c r="M386" s="339"/>
      <c r="N386" s="339"/>
      <c r="O386" s="340"/>
      <c r="P386" s="176"/>
      <c r="Q386" s="176"/>
      <c r="R386" s="176"/>
      <c r="S386" s="176"/>
      <c r="T386" s="176"/>
    </row>
    <row r="387" spans="1:20" ht="49.5" customHeight="1" thickBot="1">
      <c r="A387" s="356"/>
      <c r="B387" s="357"/>
      <c r="C387" s="211"/>
      <c r="D387" s="212" t="s">
        <v>118</v>
      </c>
      <c r="E387" s="179"/>
      <c r="F387" s="179"/>
      <c r="G387" s="179"/>
      <c r="H387" s="341"/>
      <c r="I387" s="342"/>
      <c r="J387" s="342"/>
      <c r="K387" s="342"/>
      <c r="L387" s="342"/>
      <c r="M387" s="342"/>
      <c r="N387" s="342"/>
      <c r="O387" s="343"/>
      <c r="P387" s="180"/>
      <c r="Q387" s="180"/>
      <c r="R387" s="180"/>
      <c r="S387" s="180"/>
      <c r="T387" s="180"/>
    </row>
    <row r="388" spans="1:20" s="159" customFormat="1" ht="6.75" customHeight="1" thickBot="1" thickTop="1">
      <c r="A388" s="349"/>
      <c r="B388" s="350"/>
      <c r="C388" s="350"/>
      <c r="D388" s="350"/>
      <c r="E388" s="350"/>
      <c r="F388" s="350"/>
      <c r="G388" s="350"/>
      <c r="H388" s="350"/>
      <c r="I388" s="350"/>
      <c r="J388" s="350"/>
      <c r="K388" s="350"/>
      <c r="L388" s="350"/>
      <c r="M388" s="350"/>
      <c r="N388" s="350"/>
      <c r="O388" s="350"/>
      <c r="P388" s="350"/>
      <c r="Q388" s="350"/>
      <c r="R388" s="350"/>
      <c r="S388" s="350"/>
      <c r="T388" s="351"/>
    </row>
    <row r="389" spans="1:20" ht="49.5" customHeight="1" thickTop="1">
      <c r="A389" s="352" t="s">
        <v>143</v>
      </c>
      <c r="B389" s="353"/>
      <c r="C389" s="209"/>
      <c r="D389" s="197" t="s">
        <v>547</v>
      </c>
      <c r="E389" s="175"/>
      <c r="F389" s="175"/>
      <c r="G389" s="175"/>
      <c r="H389" s="335"/>
      <c r="I389" s="336"/>
      <c r="J389" s="336"/>
      <c r="K389" s="336"/>
      <c r="L389" s="336"/>
      <c r="M389" s="336"/>
      <c r="N389" s="336"/>
      <c r="O389" s="337"/>
      <c r="P389" s="176"/>
      <c r="Q389" s="176"/>
      <c r="R389" s="176"/>
      <c r="S389" s="176"/>
      <c r="T389" s="176"/>
    </row>
    <row r="390" spans="1:20" ht="49.5" customHeight="1" thickBot="1">
      <c r="A390" s="356"/>
      <c r="B390" s="357"/>
      <c r="C390" s="177"/>
      <c r="D390" s="178" t="s">
        <v>361</v>
      </c>
      <c r="E390" s="179"/>
      <c r="F390" s="179"/>
      <c r="G390" s="179"/>
      <c r="H390" s="341"/>
      <c r="I390" s="342"/>
      <c r="J390" s="342"/>
      <c r="K390" s="342"/>
      <c r="L390" s="342"/>
      <c r="M390" s="342"/>
      <c r="N390" s="342"/>
      <c r="O390" s="343"/>
      <c r="P390" s="180"/>
      <c r="Q390" s="180"/>
      <c r="R390" s="180"/>
      <c r="S390" s="180"/>
      <c r="T390" s="180"/>
    </row>
    <row r="391" spans="1:20" s="159" customFormat="1" ht="6.75" customHeight="1" thickBot="1" thickTop="1">
      <c r="A391" s="349"/>
      <c r="B391" s="350"/>
      <c r="C391" s="350"/>
      <c r="D391" s="350"/>
      <c r="E391" s="350"/>
      <c r="F391" s="350"/>
      <c r="G391" s="350"/>
      <c r="H391" s="350"/>
      <c r="I391" s="350"/>
      <c r="J391" s="350"/>
      <c r="K391" s="350"/>
      <c r="L391" s="350"/>
      <c r="M391" s="350"/>
      <c r="N391" s="350"/>
      <c r="O391" s="350"/>
      <c r="P391" s="350"/>
      <c r="Q391" s="350"/>
      <c r="R391" s="350"/>
      <c r="S391" s="350"/>
      <c r="T391" s="351"/>
    </row>
    <row r="392" spans="1:23" s="182" customFormat="1" ht="24.75" customHeight="1" thickBot="1" thickTop="1">
      <c r="A392" s="344" t="s">
        <v>533</v>
      </c>
      <c r="B392" s="345"/>
      <c r="C392" s="345"/>
      <c r="D392" s="345"/>
      <c r="E392" s="63">
        <f>COUNTIF('隠しシート（記入不要）'!DQ3:DT3,"１")</f>
        <v>0</v>
      </c>
      <c r="F392" s="63">
        <f>COUNTIF('隠しシート（記入不要）'!DQ3:DT3,"２")</f>
        <v>0</v>
      </c>
      <c r="G392" s="1">
        <f>COUNTIF('隠しシート（記入不要）'!DQ3:DT3,"３")</f>
        <v>0</v>
      </c>
      <c r="H392" s="3"/>
      <c r="I392" s="3"/>
      <c r="J392" s="4"/>
      <c r="K392" s="4"/>
      <c r="L392" s="4"/>
      <c r="M392" s="4"/>
      <c r="N392" s="4"/>
      <c r="O392" s="4"/>
      <c r="P392" s="5"/>
      <c r="Q392" s="5"/>
      <c r="R392" s="5"/>
      <c r="S392" s="5"/>
      <c r="T392" s="2"/>
      <c r="U392" s="181"/>
      <c r="V392" s="181"/>
      <c r="W392" s="181"/>
    </row>
    <row r="393" spans="1:20" s="159" customFormat="1" ht="24.75" customHeight="1" thickBot="1" thickTop="1">
      <c r="A393" s="168"/>
      <c r="B393" s="346" t="s">
        <v>383</v>
      </c>
      <c r="C393" s="347"/>
      <c r="D393" s="347"/>
      <c r="E393" s="347"/>
      <c r="F393" s="347"/>
      <c r="G393" s="347"/>
      <c r="H393" s="347"/>
      <c r="I393" s="347"/>
      <c r="J393" s="347"/>
      <c r="K393" s="347"/>
      <c r="L393" s="347"/>
      <c r="M393" s="347"/>
      <c r="N393" s="347"/>
      <c r="O393" s="347"/>
      <c r="P393" s="347"/>
      <c r="Q393" s="347"/>
      <c r="R393" s="347"/>
      <c r="S393" s="347"/>
      <c r="T393" s="348"/>
    </row>
    <row r="394" spans="1:20" s="159" customFormat="1" ht="6.75" customHeight="1" thickBot="1" thickTop="1">
      <c r="A394" s="349"/>
      <c r="B394" s="350"/>
      <c r="C394" s="350"/>
      <c r="D394" s="350"/>
      <c r="E394" s="350"/>
      <c r="F394" s="350"/>
      <c r="G394" s="350"/>
      <c r="H394" s="350"/>
      <c r="I394" s="350"/>
      <c r="J394" s="350"/>
      <c r="K394" s="350"/>
      <c r="L394" s="350"/>
      <c r="M394" s="350"/>
      <c r="N394" s="350"/>
      <c r="O394" s="350"/>
      <c r="P394" s="350"/>
      <c r="Q394" s="350"/>
      <c r="R394" s="350"/>
      <c r="S394" s="350"/>
      <c r="T394" s="351"/>
    </row>
    <row r="395" spans="1:20" ht="49.5" customHeight="1" thickTop="1">
      <c r="A395" s="352" t="s">
        <v>182</v>
      </c>
      <c r="B395" s="353"/>
      <c r="C395" s="205"/>
      <c r="D395" s="210" t="s">
        <v>215</v>
      </c>
      <c r="E395" s="171"/>
      <c r="F395" s="171"/>
      <c r="G395" s="171"/>
      <c r="H395" s="335"/>
      <c r="I395" s="336"/>
      <c r="J395" s="336"/>
      <c r="K395" s="336"/>
      <c r="L395" s="336"/>
      <c r="M395" s="336"/>
      <c r="N395" s="336"/>
      <c r="O395" s="337"/>
      <c r="P395" s="172"/>
      <c r="Q395" s="172"/>
      <c r="R395" s="172"/>
      <c r="S395" s="172"/>
      <c r="T395" s="172"/>
    </row>
    <row r="396" spans="1:20" ht="49.5" customHeight="1">
      <c r="A396" s="354"/>
      <c r="B396" s="355"/>
      <c r="C396" s="202"/>
      <c r="D396" s="194" t="s">
        <v>278</v>
      </c>
      <c r="E396" s="175"/>
      <c r="F396" s="175"/>
      <c r="G396" s="175"/>
      <c r="H396" s="338"/>
      <c r="I396" s="339"/>
      <c r="J396" s="339"/>
      <c r="K396" s="339"/>
      <c r="L396" s="339"/>
      <c r="M396" s="339"/>
      <c r="N396" s="339"/>
      <c r="O396" s="340"/>
      <c r="P396" s="176"/>
      <c r="Q396" s="176"/>
      <c r="R396" s="176"/>
      <c r="S396" s="176"/>
      <c r="T396" s="176"/>
    </row>
    <row r="397" spans="1:20" ht="49.5" customHeight="1">
      <c r="A397" s="354"/>
      <c r="B397" s="355"/>
      <c r="C397" s="202"/>
      <c r="D397" s="194" t="s">
        <v>216</v>
      </c>
      <c r="E397" s="175"/>
      <c r="F397" s="175"/>
      <c r="G397" s="175"/>
      <c r="H397" s="338"/>
      <c r="I397" s="339"/>
      <c r="J397" s="339"/>
      <c r="K397" s="339"/>
      <c r="L397" s="339"/>
      <c r="M397" s="339"/>
      <c r="N397" s="339"/>
      <c r="O397" s="340"/>
      <c r="P397" s="176"/>
      <c r="Q397" s="176"/>
      <c r="R397" s="176"/>
      <c r="S397" s="176"/>
      <c r="T397" s="176"/>
    </row>
    <row r="398" spans="1:20" ht="46.5" customHeight="1">
      <c r="A398" s="354"/>
      <c r="B398" s="355"/>
      <c r="C398" s="202"/>
      <c r="D398" s="194" t="s">
        <v>279</v>
      </c>
      <c r="E398" s="175"/>
      <c r="F398" s="175"/>
      <c r="G398" s="175"/>
      <c r="H398" s="338"/>
      <c r="I398" s="339"/>
      <c r="J398" s="339"/>
      <c r="K398" s="339"/>
      <c r="L398" s="339"/>
      <c r="M398" s="339"/>
      <c r="N398" s="339"/>
      <c r="O398" s="340"/>
      <c r="P398" s="176"/>
      <c r="Q398" s="176"/>
      <c r="R398" s="176"/>
      <c r="S398" s="176"/>
      <c r="T398" s="176"/>
    </row>
    <row r="399" spans="1:20" ht="44.25" customHeight="1">
      <c r="A399" s="354"/>
      <c r="B399" s="355"/>
      <c r="C399" s="209"/>
      <c r="D399" s="197" t="s">
        <v>280</v>
      </c>
      <c r="E399" s="175"/>
      <c r="F399" s="175"/>
      <c r="G399" s="175"/>
      <c r="H399" s="338"/>
      <c r="I399" s="339"/>
      <c r="J399" s="339"/>
      <c r="K399" s="339"/>
      <c r="L399" s="339"/>
      <c r="M399" s="339"/>
      <c r="N399" s="339"/>
      <c r="O399" s="340"/>
      <c r="P399" s="176"/>
      <c r="Q399" s="176"/>
      <c r="R399" s="176"/>
      <c r="S399" s="176"/>
      <c r="T399" s="176"/>
    </row>
    <row r="400" spans="1:20" ht="49.5" customHeight="1">
      <c r="A400" s="354"/>
      <c r="B400" s="355"/>
      <c r="C400" s="202"/>
      <c r="D400" s="213" t="s">
        <v>154</v>
      </c>
      <c r="E400" s="175"/>
      <c r="F400" s="175"/>
      <c r="G400" s="175"/>
      <c r="H400" s="338"/>
      <c r="I400" s="339"/>
      <c r="J400" s="339"/>
      <c r="K400" s="339"/>
      <c r="L400" s="339"/>
      <c r="M400" s="339"/>
      <c r="N400" s="339"/>
      <c r="O400" s="340"/>
      <c r="P400" s="176"/>
      <c r="Q400" s="176"/>
      <c r="R400" s="176"/>
      <c r="S400" s="176"/>
      <c r="T400" s="176"/>
    </row>
    <row r="401" spans="1:20" ht="49.5" customHeight="1">
      <c r="A401" s="354"/>
      <c r="B401" s="355"/>
      <c r="C401" s="214"/>
      <c r="D401" s="215" t="s">
        <v>392</v>
      </c>
      <c r="E401" s="175"/>
      <c r="F401" s="175"/>
      <c r="G401" s="175"/>
      <c r="H401" s="338"/>
      <c r="I401" s="339"/>
      <c r="J401" s="339"/>
      <c r="K401" s="339"/>
      <c r="L401" s="339"/>
      <c r="M401" s="339"/>
      <c r="N401" s="339"/>
      <c r="O401" s="340"/>
      <c r="P401" s="176"/>
      <c r="Q401" s="176"/>
      <c r="R401" s="176"/>
      <c r="S401" s="176"/>
      <c r="T401" s="176"/>
    </row>
    <row r="402" spans="1:20" ht="49.5" customHeight="1" thickBot="1">
      <c r="A402" s="356"/>
      <c r="B402" s="357"/>
      <c r="C402" s="211"/>
      <c r="D402" s="212" t="s">
        <v>119</v>
      </c>
      <c r="E402" s="179"/>
      <c r="F402" s="179"/>
      <c r="G402" s="179"/>
      <c r="H402" s="341"/>
      <c r="I402" s="342"/>
      <c r="J402" s="342"/>
      <c r="K402" s="342"/>
      <c r="L402" s="342"/>
      <c r="M402" s="342"/>
      <c r="N402" s="342"/>
      <c r="O402" s="343"/>
      <c r="P402" s="180"/>
      <c r="Q402" s="180"/>
      <c r="R402" s="180"/>
      <c r="S402" s="180"/>
      <c r="T402" s="180"/>
    </row>
    <row r="403" spans="1:20" s="159" customFormat="1" ht="6.75" customHeight="1" thickBot="1" thickTop="1">
      <c r="A403" s="349"/>
      <c r="B403" s="350"/>
      <c r="C403" s="350"/>
      <c r="D403" s="350"/>
      <c r="E403" s="350"/>
      <c r="F403" s="350"/>
      <c r="G403" s="350"/>
      <c r="H403" s="350"/>
      <c r="I403" s="350"/>
      <c r="J403" s="350"/>
      <c r="K403" s="350"/>
      <c r="L403" s="350"/>
      <c r="M403" s="350"/>
      <c r="N403" s="350"/>
      <c r="O403" s="350"/>
      <c r="P403" s="350"/>
      <c r="Q403" s="350"/>
      <c r="R403" s="350"/>
      <c r="S403" s="350"/>
      <c r="T403" s="351"/>
    </row>
    <row r="404" spans="1:20" ht="49.5" customHeight="1" thickTop="1">
      <c r="A404" s="352" t="s">
        <v>182</v>
      </c>
      <c r="B404" s="353"/>
      <c r="C404" s="203"/>
      <c r="D404" s="194" t="s">
        <v>393</v>
      </c>
      <c r="E404" s="175"/>
      <c r="F404" s="175"/>
      <c r="G404" s="175"/>
      <c r="H404" s="335"/>
      <c r="I404" s="336"/>
      <c r="J404" s="336"/>
      <c r="K404" s="336"/>
      <c r="L404" s="336"/>
      <c r="M404" s="336"/>
      <c r="N404" s="336"/>
      <c r="O404" s="337"/>
      <c r="P404" s="176"/>
      <c r="Q404" s="176"/>
      <c r="R404" s="176"/>
      <c r="S404" s="176"/>
      <c r="T404" s="176"/>
    </row>
    <row r="405" spans="1:20" ht="49.5" customHeight="1" thickBot="1">
      <c r="A405" s="356"/>
      <c r="B405" s="357"/>
      <c r="C405" s="177"/>
      <c r="D405" s="178" t="s">
        <v>361</v>
      </c>
      <c r="E405" s="179"/>
      <c r="F405" s="179"/>
      <c r="G405" s="179"/>
      <c r="H405" s="341"/>
      <c r="I405" s="342"/>
      <c r="J405" s="342"/>
      <c r="K405" s="342"/>
      <c r="L405" s="342"/>
      <c r="M405" s="342"/>
      <c r="N405" s="342"/>
      <c r="O405" s="343"/>
      <c r="P405" s="180"/>
      <c r="Q405" s="180"/>
      <c r="R405" s="180"/>
      <c r="S405" s="180"/>
      <c r="T405" s="180"/>
    </row>
    <row r="406" spans="1:20" s="159" customFormat="1" ht="6.75" customHeight="1" thickBot="1" thickTop="1">
      <c r="A406" s="349"/>
      <c r="B406" s="350"/>
      <c r="C406" s="350"/>
      <c r="D406" s="350"/>
      <c r="E406" s="350"/>
      <c r="F406" s="350"/>
      <c r="G406" s="350"/>
      <c r="H406" s="350"/>
      <c r="I406" s="350"/>
      <c r="J406" s="350"/>
      <c r="K406" s="350"/>
      <c r="L406" s="350"/>
      <c r="M406" s="350"/>
      <c r="N406" s="350"/>
      <c r="O406" s="350"/>
      <c r="P406" s="350"/>
      <c r="Q406" s="350"/>
      <c r="R406" s="350"/>
      <c r="S406" s="350"/>
      <c r="T406" s="351"/>
    </row>
    <row r="407" spans="1:23" s="182" customFormat="1" ht="24.75" customHeight="1" thickBot="1" thickTop="1">
      <c r="A407" s="344" t="s">
        <v>302</v>
      </c>
      <c r="B407" s="345"/>
      <c r="C407" s="345"/>
      <c r="D407" s="345"/>
      <c r="E407" s="63">
        <f>COUNTIF('隠しシート（記入不要）'!DU3:DV3,"１")</f>
        <v>0</v>
      </c>
      <c r="F407" s="63">
        <f>COUNTIF('隠しシート（記入不要）'!DU3:DV3,"２")</f>
        <v>0</v>
      </c>
      <c r="G407" s="1">
        <f>COUNTIF('隠しシート（記入不要）'!DU3:DV3,"３")</f>
        <v>0</v>
      </c>
      <c r="H407" s="3"/>
      <c r="I407" s="3"/>
      <c r="J407" s="4"/>
      <c r="K407" s="4"/>
      <c r="L407" s="4"/>
      <c r="M407" s="4"/>
      <c r="N407" s="4"/>
      <c r="O407" s="4"/>
      <c r="P407" s="5"/>
      <c r="Q407" s="5"/>
      <c r="R407" s="5"/>
      <c r="S407" s="5"/>
      <c r="T407" s="2"/>
      <c r="U407" s="181"/>
      <c r="V407" s="181"/>
      <c r="W407" s="181"/>
    </row>
    <row r="408" spans="1:20" s="159" customFormat="1" ht="24.75" customHeight="1" thickBot="1" thickTop="1">
      <c r="A408" s="168"/>
      <c r="B408" s="346" t="s">
        <v>233</v>
      </c>
      <c r="C408" s="347"/>
      <c r="D408" s="347"/>
      <c r="E408" s="347"/>
      <c r="F408" s="347"/>
      <c r="G408" s="347"/>
      <c r="H408" s="347"/>
      <c r="I408" s="347"/>
      <c r="J408" s="347"/>
      <c r="K408" s="347"/>
      <c r="L408" s="347"/>
      <c r="M408" s="347"/>
      <c r="N408" s="347"/>
      <c r="O408" s="347"/>
      <c r="P408" s="347"/>
      <c r="Q408" s="347"/>
      <c r="R408" s="347"/>
      <c r="S408" s="347"/>
      <c r="T408" s="348"/>
    </row>
    <row r="409" spans="1:20" s="159" customFormat="1" ht="6.75" customHeight="1" thickBot="1" thickTop="1">
      <c r="A409" s="349"/>
      <c r="B409" s="350"/>
      <c r="C409" s="350"/>
      <c r="D409" s="350"/>
      <c r="E409" s="350"/>
      <c r="F409" s="350"/>
      <c r="G409" s="350"/>
      <c r="H409" s="350"/>
      <c r="I409" s="350"/>
      <c r="J409" s="350"/>
      <c r="K409" s="350"/>
      <c r="L409" s="350"/>
      <c r="M409" s="350"/>
      <c r="N409" s="350"/>
      <c r="O409" s="350"/>
      <c r="P409" s="350"/>
      <c r="Q409" s="350"/>
      <c r="R409" s="350"/>
      <c r="S409" s="350"/>
      <c r="T409" s="351"/>
    </row>
    <row r="410" spans="1:20" ht="49.5" customHeight="1" thickTop="1">
      <c r="A410" s="352" t="s">
        <v>144</v>
      </c>
      <c r="B410" s="353"/>
      <c r="C410" s="208"/>
      <c r="D410" s="194" t="s">
        <v>281</v>
      </c>
      <c r="E410" s="171"/>
      <c r="F410" s="171"/>
      <c r="G410" s="171"/>
      <c r="H410" s="335"/>
      <c r="I410" s="336"/>
      <c r="J410" s="336"/>
      <c r="K410" s="336"/>
      <c r="L410" s="336"/>
      <c r="M410" s="336"/>
      <c r="N410" s="336"/>
      <c r="O410" s="337"/>
      <c r="P410" s="172"/>
      <c r="Q410" s="172"/>
      <c r="R410" s="172"/>
      <c r="S410" s="172"/>
      <c r="T410" s="172"/>
    </row>
    <row r="411" spans="1:20" ht="49.5" customHeight="1">
      <c r="A411" s="354"/>
      <c r="B411" s="355"/>
      <c r="C411" s="202"/>
      <c r="D411" s="194" t="s">
        <v>229</v>
      </c>
      <c r="E411" s="175"/>
      <c r="F411" s="175"/>
      <c r="G411" s="175"/>
      <c r="H411" s="338"/>
      <c r="I411" s="339"/>
      <c r="J411" s="339"/>
      <c r="K411" s="339"/>
      <c r="L411" s="339"/>
      <c r="M411" s="339"/>
      <c r="N411" s="339"/>
      <c r="O411" s="340"/>
      <c r="P411" s="176"/>
      <c r="Q411" s="176"/>
      <c r="R411" s="176"/>
      <c r="S411" s="176"/>
      <c r="T411" s="176"/>
    </row>
    <row r="412" spans="1:20" ht="55.5" customHeight="1">
      <c r="A412" s="354"/>
      <c r="B412" s="355"/>
      <c r="C412" s="203"/>
      <c r="D412" s="194" t="s">
        <v>232</v>
      </c>
      <c r="E412" s="175"/>
      <c r="F412" s="175"/>
      <c r="G412" s="175"/>
      <c r="H412" s="338"/>
      <c r="I412" s="339"/>
      <c r="J412" s="339"/>
      <c r="K412" s="339"/>
      <c r="L412" s="339"/>
      <c r="M412" s="339"/>
      <c r="N412" s="339"/>
      <c r="O412" s="340"/>
      <c r="P412" s="176"/>
      <c r="Q412" s="176"/>
      <c r="R412" s="176"/>
      <c r="S412" s="176"/>
      <c r="T412" s="176"/>
    </row>
    <row r="413" spans="1:20" ht="49.5" customHeight="1">
      <c r="A413" s="354"/>
      <c r="B413" s="355"/>
      <c r="C413" s="202"/>
      <c r="D413" s="194" t="s">
        <v>44</v>
      </c>
      <c r="E413" s="175"/>
      <c r="F413" s="175"/>
      <c r="G413" s="175"/>
      <c r="H413" s="338"/>
      <c r="I413" s="339"/>
      <c r="J413" s="339"/>
      <c r="K413" s="339"/>
      <c r="L413" s="339"/>
      <c r="M413" s="339"/>
      <c r="N413" s="339"/>
      <c r="O413" s="340"/>
      <c r="P413" s="176"/>
      <c r="Q413" s="176"/>
      <c r="R413" s="176"/>
      <c r="S413" s="176"/>
      <c r="T413" s="176"/>
    </row>
    <row r="414" spans="1:20" ht="49.5" customHeight="1" thickBot="1">
      <c r="A414" s="356"/>
      <c r="B414" s="357"/>
      <c r="C414" s="177"/>
      <c r="D414" s="178" t="s">
        <v>361</v>
      </c>
      <c r="E414" s="179"/>
      <c r="F414" s="179"/>
      <c r="G414" s="179"/>
      <c r="H414" s="341"/>
      <c r="I414" s="342"/>
      <c r="J414" s="342"/>
      <c r="K414" s="342"/>
      <c r="L414" s="342"/>
      <c r="M414" s="342"/>
      <c r="N414" s="342"/>
      <c r="O414" s="343"/>
      <c r="P414" s="180"/>
      <c r="Q414" s="180"/>
      <c r="R414" s="180"/>
      <c r="S414" s="180"/>
      <c r="T414" s="180"/>
    </row>
    <row r="415" spans="1:20" s="159" customFormat="1" ht="6.75" customHeight="1" thickBot="1" thickTop="1">
      <c r="A415" s="349"/>
      <c r="B415" s="350"/>
      <c r="C415" s="350"/>
      <c r="D415" s="350"/>
      <c r="E415" s="350"/>
      <c r="F415" s="350"/>
      <c r="G415" s="350"/>
      <c r="H415" s="350"/>
      <c r="I415" s="350"/>
      <c r="J415" s="350"/>
      <c r="K415" s="350"/>
      <c r="L415" s="350"/>
      <c r="M415" s="350"/>
      <c r="N415" s="350"/>
      <c r="O415" s="350"/>
      <c r="P415" s="350"/>
      <c r="Q415" s="350"/>
      <c r="R415" s="350"/>
      <c r="S415" s="350"/>
      <c r="T415" s="351"/>
    </row>
    <row r="416" spans="1:20" ht="49.5" customHeight="1" thickTop="1">
      <c r="A416" s="352" t="s">
        <v>183</v>
      </c>
      <c r="B416" s="353"/>
      <c r="C416" s="208"/>
      <c r="D416" s="194" t="s">
        <v>234</v>
      </c>
      <c r="E416" s="171"/>
      <c r="F416" s="171"/>
      <c r="G416" s="171"/>
      <c r="H416" s="335"/>
      <c r="I416" s="336"/>
      <c r="J416" s="336"/>
      <c r="K416" s="336"/>
      <c r="L416" s="336"/>
      <c r="M416" s="336"/>
      <c r="N416" s="336"/>
      <c r="O416" s="337"/>
      <c r="P416" s="172"/>
      <c r="Q416" s="172"/>
      <c r="R416" s="172"/>
      <c r="S416" s="172"/>
      <c r="T416" s="172"/>
    </row>
    <row r="417" spans="1:20" ht="49.5" customHeight="1">
      <c r="A417" s="354"/>
      <c r="B417" s="355"/>
      <c r="C417" s="202"/>
      <c r="D417" s="194" t="s">
        <v>235</v>
      </c>
      <c r="E417" s="175"/>
      <c r="F417" s="175"/>
      <c r="G417" s="175"/>
      <c r="H417" s="338"/>
      <c r="I417" s="339"/>
      <c r="J417" s="339"/>
      <c r="K417" s="339"/>
      <c r="L417" s="339"/>
      <c r="M417" s="339"/>
      <c r="N417" s="339"/>
      <c r="O417" s="340"/>
      <c r="P417" s="176"/>
      <c r="Q417" s="176"/>
      <c r="R417" s="176"/>
      <c r="S417" s="176"/>
      <c r="T417" s="176"/>
    </row>
    <row r="418" spans="1:20" ht="49.5" customHeight="1">
      <c r="A418" s="354"/>
      <c r="B418" s="355"/>
      <c r="C418" s="203"/>
      <c r="D418" s="194" t="s">
        <v>120</v>
      </c>
      <c r="E418" s="175"/>
      <c r="F418" s="175"/>
      <c r="G418" s="175"/>
      <c r="H418" s="338"/>
      <c r="I418" s="339"/>
      <c r="J418" s="339"/>
      <c r="K418" s="339"/>
      <c r="L418" s="339"/>
      <c r="M418" s="339"/>
      <c r="N418" s="339"/>
      <c r="O418" s="340"/>
      <c r="P418" s="176"/>
      <c r="Q418" s="176"/>
      <c r="R418" s="176"/>
      <c r="S418" s="176"/>
      <c r="T418" s="176"/>
    </row>
    <row r="419" spans="1:20" ht="49.5" customHeight="1" thickBot="1">
      <c r="A419" s="356"/>
      <c r="B419" s="357"/>
      <c r="C419" s="177"/>
      <c r="D419" s="178" t="s">
        <v>361</v>
      </c>
      <c r="E419" s="179"/>
      <c r="F419" s="179"/>
      <c r="G419" s="179"/>
      <c r="H419" s="341"/>
      <c r="I419" s="342"/>
      <c r="J419" s="342"/>
      <c r="K419" s="342"/>
      <c r="L419" s="342"/>
      <c r="M419" s="342"/>
      <c r="N419" s="342"/>
      <c r="O419" s="343"/>
      <c r="P419" s="180"/>
      <c r="Q419" s="180"/>
      <c r="R419" s="180"/>
      <c r="S419" s="180"/>
      <c r="T419" s="180"/>
    </row>
    <row r="420" spans="1:20" s="159" customFormat="1" ht="6.75" customHeight="1" thickBot="1" thickTop="1">
      <c r="A420" s="349"/>
      <c r="B420" s="350"/>
      <c r="C420" s="350"/>
      <c r="D420" s="350"/>
      <c r="E420" s="350"/>
      <c r="F420" s="350"/>
      <c r="G420" s="350"/>
      <c r="H420" s="350"/>
      <c r="I420" s="350"/>
      <c r="J420" s="350"/>
      <c r="K420" s="350"/>
      <c r="L420" s="350"/>
      <c r="M420" s="350"/>
      <c r="N420" s="350"/>
      <c r="O420" s="350"/>
      <c r="P420" s="350"/>
      <c r="Q420" s="350"/>
      <c r="R420" s="350"/>
      <c r="S420" s="350"/>
      <c r="T420" s="351"/>
    </row>
    <row r="421" spans="1:20" ht="49.5" customHeight="1" thickTop="1">
      <c r="A421" s="352" t="s">
        <v>193</v>
      </c>
      <c r="B421" s="353"/>
      <c r="C421" s="208"/>
      <c r="D421" s="194" t="s">
        <v>282</v>
      </c>
      <c r="E421" s="171"/>
      <c r="F421" s="171"/>
      <c r="G421" s="171"/>
      <c r="H421" s="335"/>
      <c r="I421" s="336"/>
      <c r="J421" s="336"/>
      <c r="K421" s="336"/>
      <c r="L421" s="336"/>
      <c r="M421" s="336"/>
      <c r="N421" s="336"/>
      <c r="O421" s="337"/>
      <c r="P421" s="172"/>
      <c r="Q421" s="172"/>
      <c r="R421" s="172"/>
      <c r="S421" s="172"/>
      <c r="T421" s="172"/>
    </row>
    <row r="422" spans="1:20" ht="49.5" customHeight="1">
      <c r="A422" s="354"/>
      <c r="B422" s="355"/>
      <c r="C422" s="202"/>
      <c r="D422" s="194" t="s">
        <v>283</v>
      </c>
      <c r="E422" s="175"/>
      <c r="F422" s="175"/>
      <c r="G422" s="175"/>
      <c r="H422" s="338"/>
      <c r="I422" s="339"/>
      <c r="J422" s="339"/>
      <c r="K422" s="339"/>
      <c r="L422" s="339"/>
      <c r="M422" s="339"/>
      <c r="N422" s="339"/>
      <c r="O422" s="340"/>
      <c r="P422" s="176"/>
      <c r="Q422" s="176"/>
      <c r="R422" s="176"/>
      <c r="S422" s="176"/>
      <c r="T422" s="176"/>
    </row>
    <row r="423" spans="1:20" ht="49.5" customHeight="1">
      <c r="A423" s="354"/>
      <c r="B423" s="355"/>
      <c r="C423" s="203"/>
      <c r="D423" s="194" t="s">
        <v>284</v>
      </c>
      <c r="E423" s="175"/>
      <c r="F423" s="175"/>
      <c r="G423" s="175"/>
      <c r="H423" s="338"/>
      <c r="I423" s="339"/>
      <c r="J423" s="339"/>
      <c r="K423" s="339"/>
      <c r="L423" s="339"/>
      <c r="M423" s="339"/>
      <c r="N423" s="339"/>
      <c r="O423" s="340"/>
      <c r="P423" s="176"/>
      <c r="Q423" s="176"/>
      <c r="R423" s="176"/>
      <c r="S423" s="176"/>
      <c r="T423" s="176"/>
    </row>
    <row r="424" spans="1:20" ht="49.5" customHeight="1">
      <c r="A424" s="354"/>
      <c r="B424" s="355"/>
      <c r="C424" s="202"/>
      <c r="D424" s="194" t="s">
        <v>285</v>
      </c>
      <c r="E424" s="175"/>
      <c r="F424" s="175"/>
      <c r="G424" s="175"/>
      <c r="H424" s="338"/>
      <c r="I424" s="339"/>
      <c r="J424" s="339"/>
      <c r="K424" s="339"/>
      <c r="L424" s="339"/>
      <c r="M424" s="339"/>
      <c r="N424" s="339"/>
      <c r="O424" s="340"/>
      <c r="P424" s="176"/>
      <c r="Q424" s="176"/>
      <c r="R424" s="176"/>
      <c r="S424" s="176"/>
      <c r="T424" s="176"/>
    </row>
    <row r="425" spans="1:20" ht="49.5" customHeight="1">
      <c r="A425" s="354"/>
      <c r="B425" s="355"/>
      <c r="C425" s="202"/>
      <c r="D425" s="194" t="s">
        <v>286</v>
      </c>
      <c r="E425" s="175"/>
      <c r="F425" s="175"/>
      <c r="G425" s="175"/>
      <c r="H425" s="338"/>
      <c r="I425" s="339"/>
      <c r="J425" s="339"/>
      <c r="K425" s="339"/>
      <c r="L425" s="339"/>
      <c r="M425" s="339"/>
      <c r="N425" s="339"/>
      <c r="O425" s="340"/>
      <c r="P425" s="176"/>
      <c r="Q425" s="176"/>
      <c r="R425" s="176"/>
      <c r="S425" s="176"/>
      <c r="T425" s="176"/>
    </row>
    <row r="426" spans="1:20" ht="49.5" customHeight="1">
      <c r="A426" s="354"/>
      <c r="B426" s="355"/>
      <c r="C426" s="209"/>
      <c r="D426" s="194" t="s">
        <v>287</v>
      </c>
      <c r="E426" s="175"/>
      <c r="F426" s="175"/>
      <c r="G426" s="175"/>
      <c r="H426" s="338"/>
      <c r="I426" s="339"/>
      <c r="J426" s="339"/>
      <c r="K426" s="339"/>
      <c r="L426" s="339"/>
      <c r="M426" s="339"/>
      <c r="N426" s="339"/>
      <c r="O426" s="340"/>
      <c r="P426" s="176"/>
      <c r="Q426" s="176"/>
      <c r="R426" s="176"/>
      <c r="S426" s="176"/>
      <c r="T426" s="176"/>
    </row>
    <row r="427" spans="1:20" ht="49.5" customHeight="1" thickBot="1">
      <c r="A427" s="356"/>
      <c r="B427" s="357"/>
      <c r="C427" s="177"/>
      <c r="D427" s="178" t="s">
        <v>361</v>
      </c>
      <c r="E427" s="179"/>
      <c r="F427" s="179"/>
      <c r="G427" s="179"/>
      <c r="H427" s="341"/>
      <c r="I427" s="342"/>
      <c r="J427" s="342"/>
      <c r="K427" s="342"/>
      <c r="L427" s="342"/>
      <c r="M427" s="342"/>
      <c r="N427" s="342"/>
      <c r="O427" s="343"/>
      <c r="P427" s="180"/>
      <c r="Q427" s="180"/>
      <c r="R427" s="180"/>
      <c r="S427" s="180"/>
      <c r="T427" s="180"/>
    </row>
    <row r="428" spans="1:20" s="159" customFormat="1" ht="6.75" customHeight="1" thickBot="1" thickTop="1">
      <c r="A428" s="349"/>
      <c r="B428" s="350"/>
      <c r="C428" s="350"/>
      <c r="D428" s="350"/>
      <c r="E428" s="350"/>
      <c r="F428" s="350"/>
      <c r="G428" s="350"/>
      <c r="H428" s="350"/>
      <c r="I428" s="350"/>
      <c r="J428" s="350"/>
      <c r="K428" s="350"/>
      <c r="L428" s="350"/>
      <c r="M428" s="350"/>
      <c r="N428" s="350"/>
      <c r="O428" s="350"/>
      <c r="P428" s="350"/>
      <c r="Q428" s="350"/>
      <c r="R428" s="350"/>
      <c r="S428" s="350"/>
      <c r="T428" s="351"/>
    </row>
    <row r="429" spans="1:23" s="182" customFormat="1" ht="24.75" customHeight="1" thickBot="1" thickTop="1">
      <c r="A429" s="344" t="s">
        <v>534</v>
      </c>
      <c r="B429" s="345"/>
      <c r="C429" s="345"/>
      <c r="D429" s="345"/>
      <c r="E429" s="63">
        <f>COUNTIF('隠しシート（記入不要）'!DW3:EB3,"１")</f>
        <v>0</v>
      </c>
      <c r="F429" s="63">
        <f>COUNTIF('隠しシート（記入不要）'!DW3:EB3,"２")</f>
        <v>0</v>
      </c>
      <c r="G429" s="1">
        <f>COUNTIF('隠しシート（記入不要）'!DW3:EB3,"３")</f>
        <v>0</v>
      </c>
      <c r="H429" s="3"/>
      <c r="I429" s="3"/>
      <c r="J429" s="4"/>
      <c r="K429" s="4"/>
      <c r="L429" s="4"/>
      <c r="M429" s="4"/>
      <c r="N429" s="4"/>
      <c r="O429" s="4"/>
      <c r="P429" s="5"/>
      <c r="Q429" s="5"/>
      <c r="R429" s="5"/>
      <c r="S429" s="5"/>
      <c r="T429" s="2"/>
      <c r="U429" s="181"/>
      <c r="V429" s="181"/>
      <c r="W429" s="181"/>
    </row>
    <row r="430" spans="1:20" s="159" customFormat="1" ht="24.75" customHeight="1" thickBot="1" thickTop="1">
      <c r="A430" s="346" t="s">
        <v>303</v>
      </c>
      <c r="B430" s="347"/>
      <c r="C430" s="347"/>
      <c r="D430" s="347"/>
      <c r="E430" s="347"/>
      <c r="F430" s="347"/>
      <c r="G430" s="347"/>
      <c r="H430" s="347"/>
      <c r="I430" s="347"/>
      <c r="J430" s="347"/>
      <c r="K430" s="347"/>
      <c r="L430" s="347"/>
      <c r="M430" s="347"/>
      <c r="N430" s="347"/>
      <c r="O430" s="347"/>
      <c r="P430" s="347"/>
      <c r="Q430" s="347"/>
      <c r="R430" s="347"/>
      <c r="S430" s="347"/>
      <c r="T430" s="348"/>
    </row>
    <row r="431" spans="1:20" s="159" customFormat="1" ht="24.75" customHeight="1" thickBot="1" thickTop="1">
      <c r="A431" s="168"/>
      <c r="B431" s="346" t="s">
        <v>344</v>
      </c>
      <c r="C431" s="347"/>
      <c r="D431" s="347"/>
      <c r="E431" s="347"/>
      <c r="F431" s="347"/>
      <c r="G431" s="347"/>
      <c r="H431" s="347"/>
      <c r="I431" s="347"/>
      <c r="J431" s="347"/>
      <c r="K431" s="347"/>
      <c r="L431" s="347"/>
      <c r="M431" s="347"/>
      <c r="N431" s="347"/>
      <c r="O431" s="347"/>
      <c r="P431" s="347"/>
      <c r="Q431" s="347"/>
      <c r="R431" s="347"/>
      <c r="S431" s="347"/>
      <c r="T431" s="348"/>
    </row>
    <row r="432" spans="1:20" s="159" customFormat="1" ht="6.75" customHeight="1" thickBot="1" thickTop="1">
      <c r="A432" s="349"/>
      <c r="B432" s="350"/>
      <c r="C432" s="350"/>
      <c r="D432" s="350"/>
      <c r="E432" s="350"/>
      <c r="F432" s="350"/>
      <c r="G432" s="350"/>
      <c r="H432" s="350"/>
      <c r="I432" s="350"/>
      <c r="J432" s="350"/>
      <c r="K432" s="350"/>
      <c r="L432" s="350"/>
      <c r="M432" s="350"/>
      <c r="N432" s="350"/>
      <c r="O432" s="350"/>
      <c r="P432" s="350"/>
      <c r="Q432" s="350"/>
      <c r="R432" s="350"/>
      <c r="S432" s="350"/>
      <c r="T432" s="351"/>
    </row>
    <row r="433" spans="1:20" ht="49.5" customHeight="1" thickTop="1">
      <c r="A433" s="352" t="s">
        <v>184</v>
      </c>
      <c r="B433" s="353"/>
      <c r="C433" s="208"/>
      <c r="D433" s="194" t="s">
        <v>217</v>
      </c>
      <c r="E433" s="171"/>
      <c r="F433" s="171"/>
      <c r="G433" s="171"/>
      <c r="H433" s="335"/>
      <c r="I433" s="336"/>
      <c r="J433" s="336"/>
      <c r="K433" s="336"/>
      <c r="L433" s="336"/>
      <c r="M433" s="336"/>
      <c r="N433" s="336"/>
      <c r="O433" s="337"/>
      <c r="P433" s="172"/>
      <c r="Q433" s="172"/>
      <c r="R433" s="172"/>
      <c r="S433" s="172"/>
      <c r="T433" s="172"/>
    </row>
    <row r="434" spans="1:20" ht="49.5" customHeight="1">
      <c r="A434" s="354"/>
      <c r="B434" s="355"/>
      <c r="C434" s="202"/>
      <c r="D434" s="194" t="s">
        <v>218</v>
      </c>
      <c r="E434" s="175"/>
      <c r="F434" s="175"/>
      <c r="G434" s="175"/>
      <c r="H434" s="338"/>
      <c r="I434" s="339"/>
      <c r="J434" s="339"/>
      <c r="K434" s="339"/>
      <c r="L434" s="339"/>
      <c r="M434" s="339"/>
      <c r="N434" s="339"/>
      <c r="O434" s="340"/>
      <c r="P434" s="176"/>
      <c r="Q434" s="176"/>
      <c r="R434" s="176"/>
      <c r="S434" s="176"/>
      <c r="T434" s="176"/>
    </row>
    <row r="435" spans="1:20" ht="49.5" customHeight="1">
      <c r="A435" s="354"/>
      <c r="B435" s="355"/>
      <c r="C435" s="203"/>
      <c r="D435" s="194" t="s">
        <v>219</v>
      </c>
      <c r="E435" s="175"/>
      <c r="F435" s="175"/>
      <c r="G435" s="175"/>
      <c r="H435" s="338"/>
      <c r="I435" s="339"/>
      <c r="J435" s="339"/>
      <c r="K435" s="339"/>
      <c r="L435" s="339"/>
      <c r="M435" s="339"/>
      <c r="N435" s="339"/>
      <c r="O435" s="340"/>
      <c r="P435" s="176"/>
      <c r="Q435" s="176"/>
      <c r="R435" s="176"/>
      <c r="S435" s="176"/>
      <c r="T435" s="176"/>
    </row>
    <row r="436" spans="1:20" ht="49.5" customHeight="1" thickBot="1">
      <c r="A436" s="356"/>
      <c r="B436" s="357"/>
      <c r="C436" s="177"/>
      <c r="D436" s="178" t="s">
        <v>361</v>
      </c>
      <c r="E436" s="179"/>
      <c r="F436" s="179"/>
      <c r="G436" s="179"/>
      <c r="H436" s="341"/>
      <c r="I436" s="342"/>
      <c r="J436" s="342"/>
      <c r="K436" s="342"/>
      <c r="L436" s="342"/>
      <c r="M436" s="342"/>
      <c r="N436" s="342"/>
      <c r="O436" s="343"/>
      <c r="P436" s="180"/>
      <c r="Q436" s="180"/>
      <c r="R436" s="180"/>
      <c r="S436" s="180"/>
      <c r="T436" s="180"/>
    </row>
    <row r="437" spans="1:20" s="159" customFormat="1" ht="6.75" customHeight="1" thickBot="1" thickTop="1">
      <c r="A437" s="349"/>
      <c r="B437" s="350"/>
      <c r="C437" s="350"/>
      <c r="D437" s="350"/>
      <c r="E437" s="350"/>
      <c r="F437" s="350"/>
      <c r="G437" s="350"/>
      <c r="H437" s="350"/>
      <c r="I437" s="350"/>
      <c r="J437" s="350"/>
      <c r="K437" s="350"/>
      <c r="L437" s="350"/>
      <c r="M437" s="350"/>
      <c r="N437" s="350"/>
      <c r="O437" s="350"/>
      <c r="P437" s="350"/>
      <c r="Q437" s="350"/>
      <c r="R437" s="350"/>
      <c r="S437" s="350"/>
      <c r="T437" s="351"/>
    </row>
    <row r="438" spans="1:20" ht="49.5" customHeight="1" thickTop="1">
      <c r="A438" s="352" t="s">
        <v>145</v>
      </c>
      <c r="B438" s="353"/>
      <c r="C438" s="208"/>
      <c r="D438" s="194" t="s">
        <v>288</v>
      </c>
      <c r="E438" s="171"/>
      <c r="F438" s="171"/>
      <c r="G438" s="171"/>
      <c r="H438" s="335"/>
      <c r="I438" s="336"/>
      <c r="J438" s="336"/>
      <c r="K438" s="336"/>
      <c r="L438" s="336"/>
      <c r="M438" s="336"/>
      <c r="N438" s="336"/>
      <c r="O438" s="337"/>
      <c r="P438" s="172"/>
      <c r="Q438" s="172"/>
      <c r="R438" s="172"/>
      <c r="S438" s="172"/>
      <c r="T438" s="172"/>
    </row>
    <row r="439" spans="1:20" ht="49.5" customHeight="1">
      <c r="A439" s="354"/>
      <c r="B439" s="355"/>
      <c r="C439" s="202"/>
      <c r="D439" s="194" t="s">
        <v>289</v>
      </c>
      <c r="E439" s="175"/>
      <c r="F439" s="175"/>
      <c r="G439" s="175"/>
      <c r="H439" s="338"/>
      <c r="I439" s="339"/>
      <c r="J439" s="339"/>
      <c r="K439" s="339"/>
      <c r="L439" s="339"/>
      <c r="M439" s="339"/>
      <c r="N439" s="339"/>
      <c r="O439" s="340"/>
      <c r="P439" s="176"/>
      <c r="Q439" s="176"/>
      <c r="R439" s="176"/>
      <c r="S439" s="176"/>
      <c r="T439" s="176"/>
    </row>
    <row r="440" spans="1:20" ht="49.5" customHeight="1" thickBot="1">
      <c r="A440" s="356"/>
      <c r="B440" s="357"/>
      <c r="C440" s="177"/>
      <c r="D440" s="178" t="s">
        <v>361</v>
      </c>
      <c r="E440" s="179"/>
      <c r="F440" s="179"/>
      <c r="G440" s="179"/>
      <c r="H440" s="341"/>
      <c r="I440" s="342"/>
      <c r="J440" s="342"/>
      <c r="K440" s="342"/>
      <c r="L440" s="342"/>
      <c r="M440" s="342"/>
      <c r="N440" s="342"/>
      <c r="O440" s="343"/>
      <c r="P440" s="180"/>
      <c r="Q440" s="180"/>
      <c r="R440" s="180"/>
      <c r="S440" s="180"/>
      <c r="T440" s="180"/>
    </row>
    <row r="441" spans="1:20" s="159" customFormat="1" ht="6.75" customHeight="1" thickBot="1" thickTop="1">
      <c r="A441" s="349"/>
      <c r="B441" s="350"/>
      <c r="C441" s="350"/>
      <c r="D441" s="350"/>
      <c r="E441" s="350"/>
      <c r="F441" s="350"/>
      <c r="G441" s="350"/>
      <c r="H441" s="350"/>
      <c r="I441" s="350"/>
      <c r="J441" s="350"/>
      <c r="K441" s="350"/>
      <c r="L441" s="350"/>
      <c r="M441" s="350"/>
      <c r="N441" s="350"/>
      <c r="O441" s="350"/>
      <c r="P441" s="350"/>
      <c r="Q441" s="350"/>
      <c r="R441" s="350"/>
      <c r="S441" s="350"/>
      <c r="T441" s="351"/>
    </row>
    <row r="442" spans="1:20" ht="49.5" customHeight="1" thickTop="1">
      <c r="A442" s="352" t="s">
        <v>146</v>
      </c>
      <c r="B442" s="353"/>
      <c r="C442" s="208"/>
      <c r="D442" s="194" t="s">
        <v>220</v>
      </c>
      <c r="E442" s="171"/>
      <c r="F442" s="171"/>
      <c r="G442" s="171"/>
      <c r="H442" s="335"/>
      <c r="I442" s="336"/>
      <c r="J442" s="336"/>
      <c r="K442" s="336"/>
      <c r="L442" s="336"/>
      <c r="M442" s="336"/>
      <c r="N442" s="336"/>
      <c r="O442" s="337"/>
      <c r="P442" s="172"/>
      <c r="Q442" s="172"/>
      <c r="R442" s="172"/>
      <c r="S442" s="172"/>
      <c r="T442" s="172"/>
    </row>
    <row r="443" spans="1:20" ht="49.5" customHeight="1">
      <c r="A443" s="354"/>
      <c r="B443" s="355"/>
      <c r="C443" s="202"/>
      <c r="D443" s="194" t="s">
        <v>221</v>
      </c>
      <c r="E443" s="175"/>
      <c r="F443" s="175"/>
      <c r="G443" s="175"/>
      <c r="H443" s="338"/>
      <c r="I443" s="339"/>
      <c r="J443" s="339"/>
      <c r="K443" s="339"/>
      <c r="L443" s="339"/>
      <c r="M443" s="339"/>
      <c r="N443" s="339"/>
      <c r="O443" s="340"/>
      <c r="P443" s="176"/>
      <c r="Q443" s="176"/>
      <c r="R443" s="176"/>
      <c r="S443" s="176"/>
      <c r="T443" s="176"/>
    </row>
    <row r="444" spans="1:20" ht="49.5" customHeight="1" thickBot="1">
      <c r="A444" s="356"/>
      <c r="B444" s="357"/>
      <c r="C444" s="177"/>
      <c r="D444" s="178" t="s">
        <v>361</v>
      </c>
      <c r="E444" s="179"/>
      <c r="F444" s="179"/>
      <c r="G444" s="179"/>
      <c r="H444" s="341"/>
      <c r="I444" s="342"/>
      <c r="J444" s="342"/>
      <c r="K444" s="342"/>
      <c r="L444" s="342"/>
      <c r="M444" s="342"/>
      <c r="N444" s="342"/>
      <c r="O444" s="343"/>
      <c r="P444" s="180"/>
      <c r="Q444" s="180"/>
      <c r="R444" s="180"/>
      <c r="S444" s="180"/>
      <c r="T444" s="180"/>
    </row>
    <row r="445" spans="1:20" s="159" customFormat="1" ht="6.75" customHeight="1" thickBot="1" thickTop="1">
      <c r="A445" s="349"/>
      <c r="B445" s="350"/>
      <c r="C445" s="350"/>
      <c r="D445" s="350"/>
      <c r="E445" s="350"/>
      <c r="F445" s="350"/>
      <c r="G445" s="350"/>
      <c r="H445" s="350"/>
      <c r="I445" s="350"/>
      <c r="J445" s="350"/>
      <c r="K445" s="350"/>
      <c r="L445" s="350"/>
      <c r="M445" s="350"/>
      <c r="N445" s="350"/>
      <c r="O445" s="350"/>
      <c r="P445" s="350"/>
      <c r="Q445" s="350"/>
      <c r="R445" s="350"/>
      <c r="S445" s="350"/>
      <c r="T445" s="351"/>
    </row>
    <row r="446" spans="1:20" ht="49.5" customHeight="1" thickTop="1">
      <c r="A446" s="352" t="s">
        <v>185</v>
      </c>
      <c r="B446" s="353"/>
      <c r="C446" s="208"/>
      <c r="D446" s="194" t="s">
        <v>290</v>
      </c>
      <c r="E446" s="171"/>
      <c r="F446" s="171"/>
      <c r="G446" s="171"/>
      <c r="H446" s="335"/>
      <c r="I446" s="336"/>
      <c r="J446" s="336"/>
      <c r="K446" s="336"/>
      <c r="L446" s="336"/>
      <c r="M446" s="336"/>
      <c r="N446" s="336"/>
      <c r="O446" s="337"/>
      <c r="P446" s="172"/>
      <c r="Q446" s="172"/>
      <c r="R446" s="172"/>
      <c r="S446" s="172"/>
      <c r="T446" s="172"/>
    </row>
    <row r="447" spans="1:20" ht="49.5" customHeight="1">
      <c r="A447" s="354"/>
      <c r="B447" s="355"/>
      <c r="C447" s="202"/>
      <c r="D447" s="194" t="s">
        <v>121</v>
      </c>
      <c r="E447" s="175"/>
      <c r="F447" s="175"/>
      <c r="G447" s="175"/>
      <c r="H447" s="338"/>
      <c r="I447" s="339"/>
      <c r="J447" s="339"/>
      <c r="K447" s="339"/>
      <c r="L447" s="339"/>
      <c r="M447" s="339"/>
      <c r="N447" s="339"/>
      <c r="O447" s="340"/>
      <c r="P447" s="176"/>
      <c r="Q447" s="176"/>
      <c r="R447" s="176"/>
      <c r="S447" s="176"/>
      <c r="T447" s="176"/>
    </row>
    <row r="448" spans="1:20" ht="49.5" customHeight="1">
      <c r="A448" s="354"/>
      <c r="B448" s="355"/>
      <c r="C448" s="203"/>
      <c r="D448" s="194" t="s">
        <v>230</v>
      </c>
      <c r="E448" s="175"/>
      <c r="F448" s="175"/>
      <c r="G448" s="175"/>
      <c r="H448" s="338"/>
      <c r="I448" s="339"/>
      <c r="J448" s="339"/>
      <c r="K448" s="339"/>
      <c r="L448" s="339"/>
      <c r="M448" s="339"/>
      <c r="N448" s="339"/>
      <c r="O448" s="340"/>
      <c r="P448" s="176"/>
      <c r="Q448" s="176"/>
      <c r="R448" s="176"/>
      <c r="S448" s="176"/>
      <c r="T448" s="176"/>
    </row>
    <row r="449" spans="1:20" ht="49.5" customHeight="1">
      <c r="A449" s="354"/>
      <c r="B449" s="355"/>
      <c r="C449" s="203"/>
      <c r="D449" s="194" t="s">
        <v>222</v>
      </c>
      <c r="E449" s="175"/>
      <c r="F449" s="175"/>
      <c r="G449" s="175"/>
      <c r="H449" s="338"/>
      <c r="I449" s="339"/>
      <c r="J449" s="339"/>
      <c r="K449" s="339"/>
      <c r="L449" s="339"/>
      <c r="M449" s="339"/>
      <c r="N449" s="339"/>
      <c r="O449" s="340"/>
      <c r="P449" s="176"/>
      <c r="Q449" s="176"/>
      <c r="R449" s="176"/>
      <c r="S449" s="176"/>
      <c r="T449" s="176"/>
    </row>
    <row r="450" spans="1:20" ht="36" customHeight="1" thickBot="1">
      <c r="A450" s="356"/>
      <c r="B450" s="357"/>
      <c r="C450" s="177"/>
      <c r="D450" s="178" t="s">
        <v>361</v>
      </c>
      <c r="E450" s="179"/>
      <c r="F450" s="179"/>
      <c r="G450" s="179"/>
      <c r="H450" s="341"/>
      <c r="I450" s="342"/>
      <c r="J450" s="342"/>
      <c r="K450" s="342"/>
      <c r="L450" s="342"/>
      <c r="M450" s="342"/>
      <c r="N450" s="342"/>
      <c r="O450" s="343"/>
      <c r="P450" s="180"/>
      <c r="Q450" s="180"/>
      <c r="R450" s="180"/>
      <c r="S450" s="180"/>
      <c r="T450" s="180"/>
    </row>
    <row r="451" spans="1:20" s="159" customFormat="1" ht="6.75" customHeight="1" thickBot="1" thickTop="1">
      <c r="A451" s="349"/>
      <c r="B451" s="350"/>
      <c r="C451" s="350"/>
      <c r="D451" s="350"/>
      <c r="E451" s="350"/>
      <c r="F451" s="350"/>
      <c r="G451" s="350"/>
      <c r="H451" s="350"/>
      <c r="I451" s="350"/>
      <c r="J451" s="350"/>
      <c r="K451" s="350"/>
      <c r="L451" s="350"/>
      <c r="M451" s="350"/>
      <c r="N451" s="350"/>
      <c r="O451" s="350"/>
      <c r="P451" s="350"/>
      <c r="Q451" s="350"/>
      <c r="R451" s="350"/>
      <c r="S451" s="350"/>
      <c r="T451" s="351"/>
    </row>
    <row r="452" spans="1:23" s="182" customFormat="1" ht="24.75" customHeight="1" thickBot="1" thickTop="1">
      <c r="A452" s="344" t="s">
        <v>304</v>
      </c>
      <c r="B452" s="345"/>
      <c r="C452" s="345"/>
      <c r="D452" s="345"/>
      <c r="E452" s="63">
        <f>COUNTIF('隠しシート（記入不要）'!EC3:EJ3,"１")</f>
        <v>0</v>
      </c>
      <c r="F452" s="63">
        <f>COUNTIF('隠しシート（記入不要）'!EC3:EJ3,"２")</f>
        <v>0</v>
      </c>
      <c r="G452" s="1">
        <f>COUNTIF('隠しシート（記入不要）'!EC3:EJ3,"３")</f>
        <v>0</v>
      </c>
      <c r="H452" s="3"/>
      <c r="I452" s="3"/>
      <c r="J452" s="4"/>
      <c r="K452" s="4"/>
      <c r="L452" s="4"/>
      <c r="M452" s="4"/>
      <c r="N452" s="4"/>
      <c r="O452" s="4"/>
      <c r="P452" s="5"/>
      <c r="Q452" s="5"/>
      <c r="R452" s="5"/>
      <c r="S452" s="5"/>
      <c r="T452" s="2"/>
      <c r="U452" s="181"/>
      <c r="V452" s="181"/>
      <c r="W452" s="181"/>
    </row>
    <row r="453" spans="1:20" s="159" customFormat="1" ht="24.75" customHeight="1" thickBot="1" thickTop="1">
      <c r="A453" s="168"/>
      <c r="B453" s="346" t="s">
        <v>416</v>
      </c>
      <c r="C453" s="347"/>
      <c r="D453" s="347"/>
      <c r="E453" s="347"/>
      <c r="F453" s="347"/>
      <c r="G453" s="347"/>
      <c r="H453" s="347"/>
      <c r="I453" s="347"/>
      <c r="J453" s="347"/>
      <c r="K453" s="347"/>
      <c r="L453" s="347"/>
      <c r="M453" s="347"/>
      <c r="N453" s="347"/>
      <c r="O453" s="347"/>
      <c r="P453" s="347"/>
      <c r="Q453" s="347"/>
      <c r="R453" s="347"/>
      <c r="S453" s="347"/>
      <c r="T453" s="348"/>
    </row>
    <row r="454" spans="1:20" s="159" customFormat="1" ht="6.75" customHeight="1" thickBot="1" thickTop="1">
      <c r="A454" s="349"/>
      <c r="B454" s="350"/>
      <c r="C454" s="350"/>
      <c r="D454" s="350"/>
      <c r="E454" s="350"/>
      <c r="F454" s="350"/>
      <c r="G454" s="350"/>
      <c r="H454" s="350"/>
      <c r="I454" s="350"/>
      <c r="J454" s="350"/>
      <c r="K454" s="350"/>
      <c r="L454" s="350"/>
      <c r="M454" s="350"/>
      <c r="N454" s="350"/>
      <c r="O454" s="350"/>
      <c r="P454" s="350"/>
      <c r="Q454" s="350"/>
      <c r="R454" s="350"/>
      <c r="S454" s="350"/>
      <c r="T454" s="351"/>
    </row>
    <row r="455" spans="1:20" ht="49.5" customHeight="1" thickTop="1">
      <c r="A455" s="352" t="s">
        <v>186</v>
      </c>
      <c r="B455" s="353"/>
      <c r="C455" s="208"/>
      <c r="D455" s="194" t="s">
        <v>122</v>
      </c>
      <c r="E455" s="171"/>
      <c r="F455" s="171"/>
      <c r="G455" s="171"/>
      <c r="H455" s="335"/>
      <c r="I455" s="336"/>
      <c r="J455" s="336"/>
      <c r="K455" s="336"/>
      <c r="L455" s="336"/>
      <c r="M455" s="336"/>
      <c r="N455" s="336"/>
      <c r="O455" s="337"/>
      <c r="P455" s="172"/>
      <c r="Q455" s="172"/>
      <c r="R455" s="172"/>
      <c r="S455" s="172"/>
      <c r="T455" s="172"/>
    </row>
    <row r="456" spans="1:20" ht="49.5" customHeight="1">
      <c r="A456" s="354"/>
      <c r="B456" s="355"/>
      <c r="C456" s="202"/>
      <c r="D456" s="194" t="s">
        <v>123</v>
      </c>
      <c r="E456" s="175"/>
      <c r="F456" s="175"/>
      <c r="G456" s="175"/>
      <c r="H456" s="338"/>
      <c r="I456" s="339"/>
      <c r="J456" s="339"/>
      <c r="K456" s="339"/>
      <c r="L456" s="339"/>
      <c r="M456" s="339"/>
      <c r="N456" s="339"/>
      <c r="O456" s="340"/>
      <c r="P456" s="176"/>
      <c r="Q456" s="176"/>
      <c r="R456" s="176"/>
      <c r="S456" s="176"/>
      <c r="T456" s="176"/>
    </row>
    <row r="457" spans="1:20" ht="49.5" customHeight="1">
      <c r="A457" s="354"/>
      <c r="B457" s="355"/>
      <c r="C457" s="203"/>
      <c r="D457" s="194" t="s">
        <v>124</v>
      </c>
      <c r="E457" s="175"/>
      <c r="F457" s="175"/>
      <c r="G457" s="175"/>
      <c r="H457" s="338"/>
      <c r="I457" s="339"/>
      <c r="J457" s="339"/>
      <c r="K457" s="339"/>
      <c r="L457" s="339"/>
      <c r="M457" s="339"/>
      <c r="N457" s="339"/>
      <c r="O457" s="340"/>
      <c r="P457" s="176"/>
      <c r="Q457" s="176"/>
      <c r="R457" s="176"/>
      <c r="S457" s="176"/>
      <c r="T457" s="176"/>
    </row>
    <row r="458" spans="1:20" ht="49.5" customHeight="1">
      <c r="A458" s="354"/>
      <c r="B458" s="355"/>
      <c r="C458" s="203"/>
      <c r="D458" s="194" t="s">
        <v>125</v>
      </c>
      <c r="E458" s="175"/>
      <c r="F458" s="175"/>
      <c r="G458" s="175"/>
      <c r="H458" s="338"/>
      <c r="I458" s="339"/>
      <c r="J458" s="339"/>
      <c r="K458" s="339"/>
      <c r="L458" s="339"/>
      <c r="M458" s="339"/>
      <c r="N458" s="339"/>
      <c r="O458" s="340"/>
      <c r="P458" s="176"/>
      <c r="Q458" s="176"/>
      <c r="R458" s="176"/>
      <c r="S458" s="176"/>
      <c r="T458" s="176"/>
    </row>
    <row r="459" spans="1:20" ht="49.5" customHeight="1">
      <c r="A459" s="354"/>
      <c r="B459" s="355"/>
      <c r="C459" s="203"/>
      <c r="D459" s="194" t="s">
        <v>231</v>
      </c>
      <c r="E459" s="175"/>
      <c r="F459" s="175"/>
      <c r="G459" s="175"/>
      <c r="H459" s="338"/>
      <c r="I459" s="339"/>
      <c r="J459" s="339"/>
      <c r="K459" s="339"/>
      <c r="L459" s="339"/>
      <c r="M459" s="339"/>
      <c r="N459" s="339"/>
      <c r="O459" s="340"/>
      <c r="P459" s="176"/>
      <c r="Q459" s="176"/>
      <c r="R459" s="176"/>
      <c r="S459" s="176"/>
      <c r="T459" s="176"/>
    </row>
    <row r="460" spans="1:20" ht="49.5" customHeight="1" thickBot="1">
      <c r="A460" s="356"/>
      <c r="B460" s="357"/>
      <c r="C460" s="177"/>
      <c r="D460" s="178" t="s">
        <v>361</v>
      </c>
      <c r="E460" s="179"/>
      <c r="F460" s="179"/>
      <c r="G460" s="179"/>
      <c r="H460" s="341"/>
      <c r="I460" s="342"/>
      <c r="J460" s="342"/>
      <c r="K460" s="342"/>
      <c r="L460" s="342"/>
      <c r="M460" s="342"/>
      <c r="N460" s="342"/>
      <c r="O460" s="343"/>
      <c r="P460" s="180"/>
      <c r="Q460" s="180"/>
      <c r="R460" s="180"/>
      <c r="S460" s="180"/>
      <c r="T460" s="180"/>
    </row>
    <row r="461" spans="1:20" s="159" customFormat="1" ht="6.75" customHeight="1" thickBot="1" thickTop="1">
      <c r="A461" s="349"/>
      <c r="B461" s="350"/>
      <c r="C461" s="350"/>
      <c r="D461" s="350"/>
      <c r="E461" s="350"/>
      <c r="F461" s="350"/>
      <c r="G461" s="350"/>
      <c r="H461" s="350"/>
      <c r="I461" s="350"/>
      <c r="J461" s="350"/>
      <c r="K461" s="350"/>
      <c r="L461" s="350"/>
      <c r="M461" s="350"/>
      <c r="N461" s="350"/>
      <c r="O461" s="350"/>
      <c r="P461" s="350"/>
      <c r="Q461" s="350"/>
      <c r="R461" s="350"/>
      <c r="S461" s="350"/>
      <c r="T461" s="351"/>
    </row>
    <row r="462" spans="1:20" ht="49.5" customHeight="1" thickTop="1">
      <c r="A462" s="352" t="s">
        <v>187</v>
      </c>
      <c r="B462" s="353"/>
      <c r="C462" s="208"/>
      <c r="D462" s="194" t="s">
        <v>223</v>
      </c>
      <c r="E462" s="171"/>
      <c r="F462" s="171"/>
      <c r="G462" s="171"/>
      <c r="H462" s="335"/>
      <c r="I462" s="336"/>
      <c r="J462" s="336"/>
      <c r="K462" s="336"/>
      <c r="L462" s="336"/>
      <c r="M462" s="336"/>
      <c r="N462" s="336"/>
      <c r="O462" s="337"/>
      <c r="P462" s="172"/>
      <c r="Q462" s="172"/>
      <c r="R462" s="172"/>
      <c r="S462" s="172"/>
      <c r="T462" s="172"/>
    </row>
    <row r="463" spans="1:20" ht="49.5" customHeight="1">
      <c r="A463" s="354"/>
      <c r="B463" s="355"/>
      <c r="C463" s="202"/>
      <c r="D463" s="194" t="s">
        <v>224</v>
      </c>
      <c r="E463" s="175"/>
      <c r="F463" s="175"/>
      <c r="G463" s="175"/>
      <c r="H463" s="338"/>
      <c r="I463" s="339"/>
      <c r="J463" s="339"/>
      <c r="K463" s="339"/>
      <c r="L463" s="339"/>
      <c r="M463" s="339"/>
      <c r="N463" s="339"/>
      <c r="O463" s="340"/>
      <c r="P463" s="176"/>
      <c r="Q463" s="176"/>
      <c r="R463" s="176"/>
      <c r="S463" s="176"/>
      <c r="T463" s="176"/>
    </row>
    <row r="464" spans="1:20" ht="49.5" customHeight="1">
      <c r="A464" s="354"/>
      <c r="B464" s="355"/>
      <c r="C464" s="203"/>
      <c r="D464" s="194" t="s">
        <v>225</v>
      </c>
      <c r="E464" s="175"/>
      <c r="F464" s="175"/>
      <c r="G464" s="175"/>
      <c r="H464" s="338"/>
      <c r="I464" s="339"/>
      <c r="J464" s="339"/>
      <c r="K464" s="339"/>
      <c r="L464" s="339"/>
      <c r="M464" s="339"/>
      <c r="N464" s="339"/>
      <c r="O464" s="340"/>
      <c r="P464" s="176"/>
      <c r="Q464" s="176"/>
      <c r="R464" s="176"/>
      <c r="S464" s="176"/>
      <c r="T464" s="176"/>
    </row>
    <row r="465" spans="1:20" ht="49.5" customHeight="1" thickBot="1">
      <c r="A465" s="356"/>
      <c r="B465" s="357"/>
      <c r="C465" s="177"/>
      <c r="D465" s="178" t="s">
        <v>361</v>
      </c>
      <c r="E465" s="179"/>
      <c r="F465" s="179"/>
      <c r="G465" s="179"/>
      <c r="H465" s="341"/>
      <c r="I465" s="342"/>
      <c r="J465" s="342"/>
      <c r="K465" s="342"/>
      <c r="L465" s="342"/>
      <c r="M465" s="342"/>
      <c r="N465" s="342"/>
      <c r="O465" s="343"/>
      <c r="P465" s="180"/>
      <c r="Q465" s="180"/>
      <c r="R465" s="180"/>
      <c r="S465" s="180"/>
      <c r="T465" s="180"/>
    </row>
    <row r="466" spans="1:20" s="159" customFormat="1" ht="6.75" customHeight="1" thickBot="1" thickTop="1">
      <c r="A466" s="349"/>
      <c r="B466" s="350"/>
      <c r="C466" s="350"/>
      <c r="D466" s="350"/>
      <c r="E466" s="350"/>
      <c r="F466" s="350"/>
      <c r="G466" s="350"/>
      <c r="H466" s="350"/>
      <c r="I466" s="350"/>
      <c r="J466" s="350"/>
      <c r="K466" s="350"/>
      <c r="L466" s="350"/>
      <c r="M466" s="350"/>
      <c r="N466" s="350"/>
      <c r="O466" s="350"/>
      <c r="P466" s="350"/>
      <c r="Q466" s="350"/>
      <c r="R466" s="350"/>
      <c r="S466" s="350"/>
      <c r="T466" s="351"/>
    </row>
    <row r="467" spans="1:20" ht="49.5" customHeight="1" thickTop="1">
      <c r="A467" s="352" t="s">
        <v>188</v>
      </c>
      <c r="B467" s="353"/>
      <c r="C467" s="208"/>
      <c r="D467" s="194" t="s">
        <v>291</v>
      </c>
      <c r="E467" s="171"/>
      <c r="F467" s="171"/>
      <c r="G467" s="171"/>
      <c r="H467" s="335"/>
      <c r="I467" s="336"/>
      <c r="J467" s="336"/>
      <c r="K467" s="336"/>
      <c r="L467" s="336"/>
      <c r="M467" s="336"/>
      <c r="N467" s="336"/>
      <c r="O467" s="337"/>
      <c r="P467" s="172"/>
      <c r="Q467" s="172"/>
      <c r="R467" s="172"/>
      <c r="S467" s="172"/>
      <c r="T467" s="172"/>
    </row>
    <row r="468" spans="1:20" ht="49.5" customHeight="1">
      <c r="A468" s="354"/>
      <c r="B468" s="355"/>
      <c r="C468" s="202"/>
      <c r="D468" s="194" t="s">
        <v>417</v>
      </c>
      <c r="E468" s="175"/>
      <c r="F468" s="175"/>
      <c r="G468" s="175"/>
      <c r="H468" s="338"/>
      <c r="I468" s="339"/>
      <c r="J468" s="339"/>
      <c r="K468" s="339"/>
      <c r="L468" s="339"/>
      <c r="M468" s="339"/>
      <c r="N468" s="339"/>
      <c r="O468" s="340"/>
      <c r="P468" s="176"/>
      <c r="Q468" s="176"/>
      <c r="R468" s="176"/>
      <c r="S468" s="176"/>
      <c r="T468" s="176"/>
    </row>
    <row r="469" spans="1:20" ht="49.5" customHeight="1">
      <c r="A469" s="354"/>
      <c r="B469" s="355"/>
      <c r="C469" s="203"/>
      <c r="D469" s="194" t="s">
        <v>418</v>
      </c>
      <c r="E469" s="175"/>
      <c r="F469" s="175"/>
      <c r="G469" s="175"/>
      <c r="H469" s="338"/>
      <c r="I469" s="339"/>
      <c r="J469" s="339"/>
      <c r="K469" s="339"/>
      <c r="L469" s="339"/>
      <c r="M469" s="339"/>
      <c r="N469" s="339"/>
      <c r="O469" s="340"/>
      <c r="P469" s="176"/>
      <c r="Q469" s="176"/>
      <c r="R469" s="176"/>
      <c r="S469" s="176"/>
      <c r="T469" s="176"/>
    </row>
    <row r="470" spans="1:20" ht="36" customHeight="1" thickBot="1">
      <c r="A470" s="356"/>
      <c r="B470" s="357"/>
      <c r="C470" s="177"/>
      <c r="D470" s="178" t="s">
        <v>361</v>
      </c>
      <c r="E470" s="179"/>
      <c r="F470" s="179"/>
      <c r="G470" s="179"/>
      <c r="H470" s="341"/>
      <c r="I470" s="342"/>
      <c r="J470" s="342"/>
      <c r="K470" s="342"/>
      <c r="L470" s="342"/>
      <c r="M470" s="342"/>
      <c r="N470" s="342"/>
      <c r="O470" s="343"/>
      <c r="P470" s="180"/>
      <c r="Q470" s="180"/>
      <c r="R470" s="180"/>
      <c r="S470" s="180"/>
      <c r="T470" s="180"/>
    </row>
    <row r="471" spans="1:20" s="159" customFormat="1" ht="6.75" customHeight="1" thickBot="1" thickTop="1">
      <c r="A471" s="349"/>
      <c r="B471" s="350"/>
      <c r="C471" s="350"/>
      <c r="D471" s="350"/>
      <c r="E471" s="350"/>
      <c r="F471" s="350"/>
      <c r="G471" s="350"/>
      <c r="H471" s="350"/>
      <c r="I471" s="350"/>
      <c r="J471" s="350"/>
      <c r="K471" s="350"/>
      <c r="L471" s="350"/>
      <c r="M471" s="350"/>
      <c r="N471" s="350"/>
      <c r="O471" s="350"/>
      <c r="P471" s="350"/>
      <c r="Q471" s="350"/>
      <c r="R471" s="350"/>
      <c r="S471" s="350"/>
      <c r="T471" s="351"/>
    </row>
    <row r="472" spans="1:23" s="182" customFormat="1" ht="24.75" customHeight="1" thickBot="1" thickTop="1">
      <c r="A472" s="344" t="s">
        <v>535</v>
      </c>
      <c r="B472" s="345"/>
      <c r="C472" s="345"/>
      <c r="D472" s="345"/>
      <c r="E472" s="63">
        <f>COUNTIF('隠しシート（記入不要）'!EK3:EP3,"１")</f>
        <v>0</v>
      </c>
      <c r="F472" s="63">
        <f>COUNTIF('隠しシート（記入不要）'!EK3:EP3,"２")</f>
        <v>0</v>
      </c>
      <c r="G472" s="1">
        <f>COUNTIF('隠しシート（記入不要）'!EK3:EP3,"３")</f>
        <v>0</v>
      </c>
      <c r="H472" s="3"/>
      <c r="I472" s="3"/>
      <c r="J472" s="4"/>
      <c r="K472" s="4"/>
      <c r="L472" s="4"/>
      <c r="M472" s="4"/>
      <c r="N472" s="4"/>
      <c r="O472" s="4"/>
      <c r="P472" s="5"/>
      <c r="Q472" s="5"/>
      <c r="R472" s="5"/>
      <c r="S472" s="5"/>
      <c r="T472" s="2"/>
      <c r="U472" s="181"/>
      <c r="V472" s="181"/>
      <c r="W472" s="181"/>
    </row>
    <row r="473" spans="1:23" s="217" customFormat="1" ht="36" customHeight="1" thickBot="1" thickTop="1">
      <c r="A473" s="328" t="s">
        <v>575</v>
      </c>
      <c r="B473" s="329"/>
      <c r="C473" s="329"/>
      <c r="D473" s="329"/>
      <c r="E473" s="250">
        <f>COUNTIF('隠しシート（記入不要）'!A3:EP3,"１")</f>
        <v>0</v>
      </c>
      <c r="F473" s="250">
        <f>COUNTIF('隠しシート（記入不要）'!A3:EP3,"２")</f>
        <v>0</v>
      </c>
      <c r="G473" s="251">
        <f>COUNTIF('隠しシート（記入不要）'!A3:EP3,"３")</f>
        <v>0</v>
      </c>
      <c r="H473" s="64"/>
      <c r="I473" s="64"/>
      <c r="J473" s="65"/>
      <c r="K473" s="65"/>
      <c r="L473" s="65"/>
      <c r="M473" s="65"/>
      <c r="N473" s="65"/>
      <c r="O473" s="65"/>
      <c r="P473" s="66"/>
      <c r="Q473" s="66"/>
      <c r="R473" s="66"/>
      <c r="S473" s="66"/>
      <c r="T473" s="67"/>
      <c r="U473" s="216"/>
      <c r="V473" s="216"/>
      <c r="W473" s="216"/>
    </row>
    <row r="474" spans="5:7" ht="37.5" customHeight="1" hidden="1" thickBot="1" thickTop="1">
      <c r="E474" s="330">
        <f>SUM(E473:G473)</f>
        <v>0</v>
      </c>
      <c r="F474" s="331"/>
      <c r="G474" s="332"/>
    </row>
    <row r="475" spans="1:20" ht="66" customHeight="1" thickTop="1">
      <c r="A475" s="297" t="str">
        <f>IF(E474=73,"☆★評価実施お疲れ様でした。評価結果を見てみましょう。★☆",IF(AND(E474&gt;0,E474&lt;73),"（注）評価していない項目があります。下記に表示されている番号の項目を、再度確認してください。",IF(E474=0,"＊～＊～＊自己評価を実施してみましょう。＊～＊～＊")))</f>
        <v>＊～＊～＊自己評価を実施してみましょう。＊～＊～＊</v>
      </c>
      <c r="B475" s="297"/>
      <c r="C475" s="297"/>
      <c r="D475" s="297"/>
      <c r="E475" s="297"/>
      <c r="F475" s="297"/>
      <c r="G475" s="297"/>
      <c r="H475" s="297"/>
      <c r="I475" s="297"/>
      <c r="J475" s="297"/>
      <c r="K475" s="297"/>
      <c r="L475" s="297"/>
      <c r="M475" s="297"/>
      <c r="N475" s="297"/>
      <c r="O475" s="297"/>
      <c r="P475" s="297"/>
      <c r="Q475" s="297"/>
      <c r="R475" s="297"/>
      <c r="S475" s="297"/>
      <c r="T475" s="297"/>
    </row>
    <row r="477" spans="8:17" ht="13.5">
      <c r="H477" s="298">
        <f>IF(E474=73,"",IF(E474=0,"",IF(AND(E474&gt;0,E474&lt;73),"評価がされていない項目の№↓")))</f>
      </c>
      <c r="I477" s="298"/>
      <c r="J477" s="298"/>
      <c r="K477" s="298"/>
      <c r="L477" s="298"/>
      <c r="M477" s="298"/>
      <c r="N477" s="298"/>
      <c r="O477" s="298"/>
      <c r="P477" s="298"/>
      <c r="Q477" s="298"/>
    </row>
    <row r="478" spans="3:17" ht="13.5">
      <c r="C478" s="334" t="s">
        <v>239</v>
      </c>
      <c r="D478" s="334"/>
      <c r="E478" s="334"/>
      <c r="H478" s="298"/>
      <c r="I478" s="298"/>
      <c r="J478" s="298"/>
      <c r="K478" s="298"/>
      <c r="L478" s="298"/>
      <c r="M478" s="298"/>
      <c r="N478" s="298"/>
      <c r="O478" s="298"/>
      <c r="P478" s="298"/>
      <c r="Q478" s="298"/>
    </row>
    <row r="479" spans="3:17" ht="14.25" thickBot="1">
      <c r="C479" s="334"/>
      <c r="D479" s="334"/>
      <c r="E479" s="334"/>
      <c r="H479" s="299"/>
      <c r="I479" s="299"/>
      <c r="J479" s="299"/>
      <c r="K479" s="299"/>
      <c r="L479" s="299"/>
      <c r="M479" s="299"/>
      <c r="N479" s="299"/>
      <c r="O479" s="299"/>
      <c r="P479" s="299"/>
      <c r="Q479" s="299"/>
    </row>
    <row r="480" spans="3:17" ht="24.75" customHeight="1">
      <c r="C480" s="334"/>
      <c r="D480" s="334"/>
      <c r="E480" s="334"/>
      <c r="H480" s="333" t="str">
        <f>IF(H497=1,"1",IF(H497&lt;&gt;1,""))</f>
        <v>1</v>
      </c>
      <c r="I480" s="326"/>
      <c r="J480" s="325" t="str">
        <f>IF(J497=1,"2",IF(J497&lt;&gt;1,""))</f>
        <v>2</v>
      </c>
      <c r="K480" s="326"/>
      <c r="L480" s="325" t="str">
        <f>IF(L497=1,"3",IF(L497&lt;&gt;1,""))</f>
        <v>3</v>
      </c>
      <c r="M480" s="326"/>
      <c r="N480" s="325" t="str">
        <f>IF(N497=1,"4",IF(N497&lt;&gt;1,""))</f>
        <v>4</v>
      </c>
      <c r="O480" s="326"/>
      <c r="P480" s="325" t="str">
        <f>IF(P497=1,"5",IF(P497&lt;&gt;1,""))</f>
        <v>5</v>
      </c>
      <c r="Q480" s="327"/>
    </row>
    <row r="481" spans="8:17" ht="24.75" customHeight="1">
      <c r="H481" s="323" t="str">
        <f>IF(H498=1,"6",IF(H498&lt;&gt;1,""))</f>
        <v>6</v>
      </c>
      <c r="I481" s="315"/>
      <c r="J481" s="314" t="str">
        <f>IF(J498=1,"7",IF(J498&lt;&gt;1,""))</f>
        <v>7</v>
      </c>
      <c r="K481" s="315"/>
      <c r="L481" s="314" t="str">
        <f>IF(L498=1,"8",IF(L498&lt;&gt;1,""))</f>
        <v>8</v>
      </c>
      <c r="M481" s="315"/>
      <c r="N481" s="314" t="str">
        <f>IF(N498=1,"9",IF(N498&lt;&gt;1,""))</f>
        <v>9</v>
      </c>
      <c r="O481" s="315"/>
      <c r="P481" s="314" t="str">
        <f>IF(P498=1,"10",IF(P498&lt;&gt;1,""))</f>
        <v>10</v>
      </c>
      <c r="Q481" s="324"/>
    </row>
    <row r="482" spans="8:17" ht="24.75" customHeight="1">
      <c r="H482" s="323" t="str">
        <f>IF(H499=1,"11",IF(H499&lt;&gt;1,""))</f>
        <v>11</v>
      </c>
      <c r="I482" s="315"/>
      <c r="J482" s="314" t="str">
        <f>IF(J499=1,"12",IF(J499&lt;&gt;1,""))</f>
        <v>12</v>
      </c>
      <c r="K482" s="315"/>
      <c r="L482" s="314" t="str">
        <f>IF(L499=1,"13",IF(L499&lt;&gt;1,""))</f>
        <v>13</v>
      </c>
      <c r="M482" s="315"/>
      <c r="N482" s="314" t="str">
        <f>IF(N499=1,"14",IF(N499&lt;&gt;1,""))</f>
        <v>14</v>
      </c>
      <c r="O482" s="315"/>
      <c r="P482" s="314" t="str">
        <f>IF(P499=1,"15",IF(P499&lt;&gt;1,""))</f>
        <v>15</v>
      </c>
      <c r="Q482" s="324"/>
    </row>
    <row r="483" spans="8:17" ht="24.75" customHeight="1">
      <c r="H483" s="323" t="str">
        <f>IF(H500=1,"16",IF(H500&lt;&gt;1,""))</f>
        <v>16</v>
      </c>
      <c r="I483" s="315"/>
      <c r="J483" s="314" t="str">
        <f>IF(J500=1,"17",IF(J500&lt;&gt;1,""))</f>
        <v>17</v>
      </c>
      <c r="K483" s="315"/>
      <c r="L483" s="314" t="str">
        <f>IF(L500=1,"18",IF(L500&lt;&gt;1,""))</f>
        <v>18</v>
      </c>
      <c r="M483" s="315"/>
      <c r="N483" s="314" t="str">
        <f>IF(N500=1,"19",IF(N500&lt;&gt;1,""))</f>
        <v>19</v>
      </c>
      <c r="O483" s="315"/>
      <c r="P483" s="314" t="str">
        <f>IF(P500=1,"20",IF(P500&lt;&gt;1,""))</f>
        <v>20</v>
      </c>
      <c r="Q483" s="324"/>
    </row>
    <row r="484" spans="8:17" ht="24.75" customHeight="1">
      <c r="H484" s="323" t="str">
        <f>IF(H501=1,"21",IF(H501&lt;&gt;1,""))</f>
        <v>21</v>
      </c>
      <c r="I484" s="315"/>
      <c r="J484" s="314" t="str">
        <f>IF(J501=1,"22",IF(J501&lt;&gt;1,""))</f>
        <v>22</v>
      </c>
      <c r="K484" s="315"/>
      <c r="L484" s="314" t="str">
        <f>IF(L501=1,"23",IF(L501&lt;&gt;1,""))</f>
        <v>23</v>
      </c>
      <c r="M484" s="315"/>
      <c r="N484" s="314" t="str">
        <f>IF(N501=1,"24",IF(N501&lt;&gt;1,""))</f>
        <v>24</v>
      </c>
      <c r="O484" s="315"/>
      <c r="P484" s="314" t="str">
        <f>IF(P501=1,"25",IF(P501&lt;&gt;1,""))</f>
        <v>25</v>
      </c>
      <c r="Q484" s="324"/>
    </row>
    <row r="485" spans="8:17" ht="24.75" customHeight="1">
      <c r="H485" s="323" t="str">
        <f>IF(H502=1,"26",IF(H502&lt;&gt;1,""))</f>
        <v>26</v>
      </c>
      <c r="I485" s="315"/>
      <c r="J485" s="314" t="str">
        <f>IF(J502=1,"27",IF(J502&lt;&gt;1,""))</f>
        <v>27</v>
      </c>
      <c r="K485" s="315"/>
      <c r="L485" s="314" t="str">
        <f>IF(L502=1,"28",IF(L502&lt;&gt;1,""))</f>
        <v>28</v>
      </c>
      <c r="M485" s="315"/>
      <c r="N485" s="314" t="str">
        <f>IF(N502=1,"29",IF(N502&lt;&gt;1,""))</f>
        <v>29</v>
      </c>
      <c r="O485" s="315"/>
      <c r="P485" s="314" t="str">
        <f>IF(P502=1,"30",IF(P502&lt;&gt;1,""))</f>
        <v>30</v>
      </c>
      <c r="Q485" s="324"/>
    </row>
    <row r="486" spans="8:17" ht="24.75" customHeight="1">
      <c r="H486" s="323" t="str">
        <f>IF(H503=1,"31",IF(H503&lt;&gt;1,""))</f>
        <v>31</v>
      </c>
      <c r="I486" s="315"/>
      <c r="J486" s="314" t="str">
        <f>IF(J503=1,"32",IF(J503&lt;&gt;1,""))</f>
        <v>32</v>
      </c>
      <c r="K486" s="315"/>
      <c r="L486" s="314" t="str">
        <f>IF(L503=1,"33",IF(L503&lt;&gt;1,""))</f>
        <v>33</v>
      </c>
      <c r="M486" s="315"/>
      <c r="N486" s="314" t="str">
        <f>IF(N503=1,"34",IF(N503&lt;&gt;1,""))</f>
        <v>34</v>
      </c>
      <c r="O486" s="315"/>
      <c r="P486" s="314" t="str">
        <f>IF(P503=1,"35",IF(P503&lt;&gt;1,""))</f>
        <v>35</v>
      </c>
      <c r="Q486" s="324"/>
    </row>
    <row r="487" spans="8:17" ht="24.75" customHeight="1">
      <c r="H487" s="323" t="str">
        <f>IF(H504=1,"36",IF(H504&lt;&gt;1,""))</f>
        <v>36</v>
      </c>
      <c r="I487" s="315"/>
      <c r="J487" s="314" t="str">
        <f>IF(J504=1,"37",IF(J504&lt;&gt;1,""))</f>
        <v>37</v>
      </c>
      <c r="K487" s="315"/>
      <c r="L487" s="314" t="str">
        <f>IF(L504=1,"38",IF(L504&lt;&gt;1,""))</f>
        <v>38</v>
      </c>
      <c r="M487" s="315"/>
      <c r="N487" s="314" t="str">
        <f>IF(N504=1,"39",IF(N504&lt;&gt;1,""))</f>
        <v>39</v>
      </c>
      <c r="O487" s="315"/>
      <c r="P487" s="314" t="str">
        <f>IF(P504=1,"40",IF(P504&lt;&gt;1,""))</f>
        <v>40</v>
      </c>
      <c r="Q487" s="324"/>
    </row>
    <row r="488" spans="8:17" ht="24.75" customHeight="1">
      <c r="H488" s="323" t="str">
        <f>IF(H505=1,"41",IF(H505&lt;&gt;1,""))</f>
        <v>41</v>
      </c>
      <c r="I488" s="315"/>
      <c r="J488" s="314" t="str">
        <f>IF(J505=1,"42",IF(J505&lt;&gt;1,""))</f>
        <v>42</v>
      </c>
      <c r="K488" s="315"/>
      <c r="L488" s="314" t="str">
        <f>IF(L505=1,"43",IF(L505&lt;&gt;1,""))</f>
        <v>43</v>
      </c>
      <c r="M488" s="315"/>
      <c r="N488" s="314" t="str">
        <f>IF(N505=1,"44",IF(N505&lt;&gt;1,""))</f>
        <v>44</v>
      </c>
      <c r="O488" s="315"/>
      <c r="P488" s="314" t="str">
        <f>IF(P505=1,"45",IF(P505&lt;&gt;1,""))</f>
        <v>45</v>
      </c>
      <c r="Q488" s="324"/>
    </row>
    <row r="489" spans="8:17" ht="24.75" customHeight="1">
      <c r="H489" s="323" t="str">
        <f>IF(H506=1,"46",IF(H506&lt;&gt;1,""))</f>
        <v>46</v>
      </c>
      <c r="I489" s="315"/>
      <c r="J489" s="314" t="str">
        <f>IF(J506=1,"47",IF(J506&lt;&gt;1,""))</f>
        <v>47</v>
      </c>
      <c r="K489" s="315"/>
      <c r="L489" s="314" t="str">
        <f>IF(L506=1,"48",IF(L506&lt;&gt;1,""))</f>
        <v>48</v>
      </c>
      <c r="M489" s="315"/>
      <c r="N489" s="314" t="str">
        <f>IF(N506=1,"49",IF(N506&lt;&gt;1,""))</f>
        <v>49</v>
      </c>
      <c r="O489" s="315"/>
      <c r="P489" s="314" t="str">
        <f>IF(P506=1,"50",IF(P506&lt;&gt;1,""))</f>
        <v>50</v>
      </c>
      <c r="Q489" s="324"/>
    </row>
    <row r="490" spans="8:17" ht="24.75" customHeight="1">
      <c r="H490" s="323" t="str">
        <f>IF(H507=1,"51",IF(H507&lt;&gt;1,""))</f>
        <v>51</v>
      </c>
      <c r="I490" s="315"/>
      <c r="J490" s="314" t="str">
        <f>IF(J507=1,"52",IF(J507&lt;&gt;1,""))</f>
        <v>52</v>
      </c>
      <c r="K490" s="315"/>
      <c r="L490" s="314" t="str">
        <f>IF(L507=1,"53",IF(L507&lt;&gt;1,""))</f>
        <v>53</v>
      </c>
      <c r="M490" s="315"/>
      <c r="N490" s="314" t="str">
        <f>IF(N507=1,"54",IF(N507&lt;&gt;1,""))</f>
        <v>54</v>
      </c>
      <c r="O490" s="315"/>
      <c r="P490" s="321" t="str">
        <f>IF(P507=1,"55",IF(P507&lt;&gt;1,""))</f>
        <v>55</v>
      </c>
      <c r="Q490" s="322"/>
    </row>
    <row r="491" spans="8:17" ht="24.75" customHeight="1">
      <c r="H491" s="313" t="str">
        <f>IF(H508=1,"56",IF(H508&lt;&gt;1,""))</f>
        <v>56</v>
      </c>
      <c r="I491" s="311"/>
      <c r="J491" s="311" t="str">
        <f>IF(J508=1,"57",IF(J508&lt;&gt;1,""))</f>
        <v>57</v>
      </c>
      <c r="K491" s="311"/>
      <c r="L491" s="311" t="str">
        <f>IF(L508=1,"58",IF(L508&lt;&gt;1,""))</f>
        <v>58</v>
      </c>
      <c r="M491" s="314"/>
      <c r="N491" s="311" t="str">
        <f>IF(N508=1,"59",IF(N508&lt;&gt;1,""))</f>
        <v>59</v>
      </c>
      <c r="O491" s="311"/>
      <c r="P491" s="311" t="str">
        <f>IF(P508=1,"60",IF(P508&lt;&gt;1,""))</f>
        <v>60</v>
      </c>
      <c r="Q491" s="312"/>
    </row>
    <row r="492" spans="8:17" ht="24.75" customHeight="1">
      <c r="H492" s="313" t="str">
        <f>IF(H509=1,"61",IF(H509&lt;&gt;1,""))</f>
        <v>61</v>
      </c>
      <c r="I492" s="314"/>
      <c r="J492" s="311" t="str">
        <f>IF(J509=1,"62",IF(J509&lt;&gt;1,""))</f>
        <v>62</v>
      </c>
      <c r="K492" s="311"/>
      <c r="L492" s="315" t="str">
        <f>IF(L509=1,"63",IF(L509&lt;&gt;1,""))</f>
        <v>63</v>
      </c>
      <c r="M492" s="314"/>
      <c r="N492" s="311" t="str">
        <f>IF(N509=1,"64",IF(N509&lt;&gt;1,""))</f>
        <v>64</v>
      </c>
      <c r="O492" s="311"/>
      <c r="P492" s="311" t="str">
        <f>IF(P509=1,"65",IF(P509&lt;&gt;1,""))</f>
        <v>65</v>
      </c>
      <c r="Q492" s="312"/>
    </row>
    <row r="493" spans="8:17" ht="24.75" customHeight="1" thickBot="1">
      <c r="H493" s="313" t="str">
        <f>IF(H510=1,"66",IF(H510&lt;&gt;1,""))</f>
        <v>66</v>
      </c>
      <c r="I493" s="314"/>
      <c r="J493" s="311" t="str">
        <f>IF(J510=1,"67",IF(J510&lt;&gt;1,""))</f>
        <v>67</v>
      </c>
      <c r="K493" s="311"/>
      <c r="L493" s="315" t="str">
        <f>IF(L510=1,"68",IF(L510&lt;&gt;1,""))</f>
        <v>68</v>
      </c>
      <c r="M493" s="314"/>
      <c r="N493" s="303" t="str">
        <f>IF(N510=1,"69",IF(N510&lt;&gt;1,""))</f>
        <v>69</v>
      </c>
      <c r="O493" s="303"/>
      <c r="P493" s="303" t="str">
        <f>IF(P510=1,"70",IF(P510&lt;&gt;1,""))</f>
        <v>70</v>
      </c>
      <c r="Q493" s="304"/>
    </row>
    <row r="494" spans="8:17" ht="24.75" thickBot="1">
      <c r="H494" s="302" t="str">
        <f>IF(H511=1,"71",IF(H511&lt;&gt;1,""))</f>
        <v>71</v>
      </c>
      <c r="I494" s="303"/>
      <c r="J494" s="303" t="str">
        <f>IF(J511=1,"72",IF(J511&lt;&gt;1,""))</f>
        <v>72</v>
      </c>
      <c r="K494" s="303"/>
      <c r="L494" s="303" t="str">
        <f>IF(L511=1,"73",IF(L511&lt;&gt;1,""))</f>
        <v>73</v>
      </c>
      <c r="M494" s="304"/>
      <c r="N494" s="218"/>
      <c r="O494" s="218"/>
      <c r="P494" s="219"/>
      <c r="Q494" s="219"/>
    </row>
    <row r="495" spans="8:17" ht="24" hidden="1">
      <c r="H495" s="320"/>
      <c r="I495" s="320"/>
      <c r="J495" s="320"/>
      <c r="K495" s="320"/>
      <c r="L495" s="320"/>
      <c r="M495" s="320"/>
      <c r="N495" s="320"/>
      <c r="O495" s="320"/>
      <c r="P495" s="219"/>
      <c r="Q495" s="219"/>
    </row>
    <row r="496" spans="8:17" ht="14.25" hidden="1" thickBot="1">
      <c r="H496" s="220"/>
      <c r="I496" s="220"/>
      <c r="J496" s="220"/>
      <c r="K496" s="220"/>
      <c r="L496" s="220"/>
      <c r="M496" s="220"/>
      <c r="N496" s="220"/>
      <c r="O496" s="220"/>
      <c r="P496" s="220"/>
      <c r="Q496" s="220"/>
    </row>
    <row r="497" spans="8:17" ht="24.75" customHeight="1" hidden="1">
      <c r="H497" s="319">
        <f>COUNTIF('隠しシート（記入不要）'!A3:B3,"0")</f>
        <v>1</v>
      </c>
      <c r="I497" s="317"/>
      <c r="J497" s="317">
        <f>COUNTIF('隠しシート（記入不要）'!C3:D3,"0")</f>
        <v>1</v>
      </c>
      <c r="K497" s="317"/>
      <c r="L497" s="317">
        <f>COUNTIF('隠しシート（記入不要）'!E3:F3,"0")</f>
        <v>1</v>
      </c>
      <c r="M497" s="317"/>
      <c r="N497" s="317">
        <f>COUNTIF('隠しシート（記入不要）'!G3:H3,"0")</f>
        <v>1</v>
      </c>
      <c r="O497" s="317"/>
      <c r="P497" s="317">
        <f>COUNTIF('隠しシート（記入不要）'!I3:J3,"0")</f>
        <v>1</v>
      </c>
      <c r="Q497" s="318"/>
    </row>
    <row r="498" spans="8:17" ht="24.75" customHeight="1" hidden="1">
      <c r="H498" s="309">
        <f>COUNTIF('隠しシート（記入不要）'!K3:L3,"0")</f>
        <v>1</v>
      </c>
      <c r="I498" s="300"/>
      <c r="J498" s="300">
        <f>COUNTIF('隠しシート（記入不要）'!M3:N3,"0")</f>
        <v>1</v>
      </c>
      <c r="K498" s="300"/>
      <c r="L498" s="300">
        <f>COUNTIF('隠しシート（記入不要）'!O3:P3,"0")</f>
        <v>1</v>
      </c>
      <c r="M498" s="300"/>
      <c r="N498" s="300">
        <f>COUNTIF('隠しシート（記入不要）'!Q3:R3,"0")</f>
        <v>1</v>
      </c>
      <c r="O498" s="300"/>
      <c r="P498" s="300">
        <f>COUNTIF('隠しシート（記入不要）'!S3:T3,"0")</f>
        <v>1</v>
      </c>
      <c r="Q498" s="301"/>
    </row>
    <row r="499" spans="8:17" ht="24.75" customHeight="1" hidden="1">
      <c r="H499" s="309">
        <f>COUNTIF('隠しシート（記入不要）'!U3:V3,"0")</f>
        <v>1</v>
      </c>
      <c r="I499" s="300"/>
      <c r="J499" s="300">
        <f>COUNTIF('隠しシート（記入不要）'!W3:X3,"0")</f>
        <v>1</v>
      </c>
      <c r="K499" s="300"/>
      <c r="L499" s="300">
        <f>COUNTIF('隠しシート（記入不要）'!Y3:Z3,"0")</f>
        <v>1</v>
      </c>
      <c r="M499" s="300"/>
      <c r="N499" s="300">
        <f>COUNTIF('隠しシート（記入不要）'!AA3:AB3,"0")</f>
        <v>1</v>
      </c>
      <c r="O499" s="300"/>
      <c r="P499" s="300">
        <f>COUNTIF('隠しシート（記入不要）'!AC3:AD3,"0")</f>
        <v>1</v>
      </c>
      <c r="Q499" s="301"/>
    </row>
    <row r="500" spans="8:17" ht="24.75" customHeight="1" hidden="1">
      <c r="H500" s="309">
        <f>COUNTIF('隠しシート（記入不要）'!AE3:AF3,"0")</f>
        <v>1</v>
      </c>
      <c r="I500" s="300"/>
      <c r="J500" s="300">
        <f>COUNTIF('隠しシート（記入不要）'!AG3:AH3,"0")</f>
        <v>1</v>
      </c>
      <c r="K500" s="300"/>
      <c r="L500" s="300">
        <f>COUNTIF('隠しシート（記入不要）'!AI3:AJ3,"0")</f>
        <v>1</v>
      </c>
      <c r="M500" s="300"/>
      <c r="N500" s="300">
        <f>COUNTIF('隠しシート（記入不要）'!AK3:AL3,"0")</f>
        <v>1</v>
      </c>
      <c r="O500" s="300"/>
      <c r="P500" s="300">
        <f>COUNTIF('隠しシート（記入不要）'!AM3:AN3,"0")</f>
        <v>1</v>
      </c>
      <c r="Q500" s="301"/>
    </row>
    <row r="501" spans="8:17" ht="24.75" customHeight="1" hidden="1">
      <c r="H501" s="309">
        <f>COUNTIF('隠しシート（記入不要）'!AO3:AP3,"0")</f>
        <v>1</v>
      </c>
      <c r="I501" s="300"/>
      <c r="J501" s="300">
        <f>COUNTIF('隠しシート（記入不要）'!AQ3:AR3,"0")</f>
        <v>1</v>
      </c>
      <c r="K501" s="300"/>
      <c r="L501" s="300">
        <f>COUNTIF('隠しシート（記入不要）'!AS3:AT3,"0")</f>
        <v>1</v>
      </c>
      <c r="M501" s="300"/>
      <c r="N501" s="300">
        <f>COUNTIF('隠しシート（記入不要）'!AU3:AV3,"0")</f>
        <v>1</v>
      </c>
      <c r="O501" s="300"/>
      <c r="P501" s="300">
        <f>COUNTIF('隠しシート（記入不要）'!AW3:AX3,"0")</f>
        <v>1</v>
      </c>
      <c r="Q501" s="301"/>
    </row>
    <row r="502" spans="8:17" ht="24.75" customHeight="1" hidden="1">
      <c r="H502" s="309">
        <f>COUNTIF('隠しシート（記入不要）'!AY3:AZ3,"0")</f>
        <v>1</v>
      </c>
      <c r="I502" s="300"/>
      <c r="J502" s="300">
        <f>COUNTIF('隠しシート（記入不要）'!BA3:BB3,"0")</f>
        <v>1</v>
      </c>
      <c r="K502" s="300"/>
      <c r="L502" s="300">
        <f>COUNTIF('隠しシート（記入不要）'!BC3:BD3,"0")</f>
        <v>1</v>
      </c>
      <c r="M502" s="300"/>
      <c r="N502" s="300">
        <f>COUNTIF('隠しシート（記入不要）'!BE3:BF3,"0")</f>
        <v>1</v>
      </c>
      <c r="O502" s="300"/>
      <c r="P502" s="300">
        <f>COUNTIF('隠しシート（記入不要）'!BG3:BH3,"0")</f>
        <v>1</v>
      </c>
      <c r="Q502" s="301"/>
    </row>
    <row r="503" spans="8:17" ht="24.75" customHeight="1" hidden="1">
      <c r="H503" s="309">
        <f>COUNTIF('隠しシート（記入不要）'!BI3:BJ3,"0")</f>
        <v>1</v>
      </c>
      <c r="I503" s="300"/>
      <c r="J503" s="300">
        <f>COUNTIF('隠しシート（記入不要）'!BK3:BL3,"0")</f>
        <v>1</v>
      </c>
      <c r="K503" s="300"/>
      <c r="L503" s="300">
        <f>COUNTIF('隠しシート（記入不要）'!BM3:BN3,"0")</f>
        <v>1</v>
      </c>
      <c r="M503" s="300"/>
      <c r="N503" s="300">
        <f>COUNTIF('隠しシート（記入不要）'!BO3:BP3,"0")</f>
        <v>1</v>
      </c>
      <c r="O503" s="300"/>
      <c r="P503" s="300">
        <f>COUNTIF('隠しシート（記入不要）'!BQ3:BR3,"0")</f>
        <v>1</v>
      </c>
      <c r="Q503" s="301"/>
    </row>
    <row r="504" spans="8:17" ht="24.75" customHeight="1" hidden="1">
      <c r="H504" s="309">
        <f>COUNTIF('隠しシート（記入不要）'!BS3:BT3,"0")</f>
        <v>1</v>
      </c>
      <c r="I504" s="300"/>
      <c r="J504" s="300">
        <f>COUNTIF('隠しシート（記入不要）'!BU3:BV3,"0")</f>
        <v>1</v>
      </c>
      <c r="K504" s="300"/>
      <c r="L504" s="300">
        <f>COUNTIF('隠しシート（記入不要）'!BW3:BX3,"0")</f>
        <v>1</v>
      </c>
      <c r="M504" s="300"/>
      <c r="N504" s="300">
        <f>COUNTIF('隠しシート（記入不要）'!BY3:BZ3,"0")</f>
        <v>1</v>
      </c>
      <c r="O504" s="300"/>
      <c r="P504" s="300">
        <f>COUNTIF('隠しシート（記入不要）'!CA3:CB3,"0")</f>
        <v>1</v>
      </c>
      <c r="Q504" s="301"/>
    </row>
    <row r="505" spans="8:17" ht="24.75" customHeight="1" hidden="1">
      <c r="H505" s="309">
        <f>COUNTIF('隠しシート（記入不要）'!CC3:CD3,"0")</f>
        <v>1</v>
      </c>
      <c r="I505" s="300"/>
      <c r="J505" s="300">
        <f>COUNTIF('隠しシート（記入不要）'!CE3:CF3,"0")</f>
        <v>1</v>
      </c>
      <c r="K505" s="300"/>
      <c r="L505" s="300">
        <f>COUNTIF('隠しシート（記入不要）'!CG3:CH3,"0")</f>
        <v>1</v>
      </c>
      <c r="M505" s="300"/>
      <c r="N505" s="300">
        <f>COUNTIF('隠しシート（記入不要）'!CI3:CJ3,"0")</f>
        <v>1</v>
      </c>
      <c r="O505" s="300"/>
      <c r="P505" s="300">
        <f>COUNTIF('隠しシート（記入不要）'!CK3:CL3,"0")</f>
        <v>1</v>
      </c>
      <c r="Q505" s="301"/>
    </row>
    <row r="506" spans="8:17" ht="24.75" customHeight="1" hidden="1">
      <c r="H506" s="309">
        <f>COUNTIF('隠しシート（記入不要）'!CM3:CN3,"0")</f>
        <v>1</v>
      </c>
      <c r="I506" s="300"/>
      <c r="J506" s="300">
        <f>COUNTIF('隠しシート（記入不要）'!CO3:CP3,"0")</f>
        <v>1</v>
      </c>
      <c r="K506" s="300"/>
      <c r="L506" s="300">
        <f>COUNTIF('隠しシート（記入不要）'!CQ3:CR3,"0")</f>
        <v>1</v>
      </c>
      <c r="M506" s="300"/>
      <c r="N506" s="300">
        <f>COUNTIF('隠しシート（記入不要）'!CS3:CT3,"0")</f>
        <v>1</v>
      </c>
      <c r="O506" s="300"/>
      <c r="P506" s="300">
        <f>COUNTIF('隠しシート（記入不要）'!CU3:CV3,"0")</f>
        <v>1</v>
      </c>
      <c r="Q506" s="301"/>
    </row>
    <row r="507" spans="8:17" ht="24.75" customHeight="1" hidden="1">
      <c r="H507" s="310">
        <f>COUNTIF('隠しシート（記入不要）'!CW3:CX3,"0")</f>
        <v>1</v>
      </c>
      <c r="I507" s="307"/>
      <c r="J507" s="307">
        <f>COUNTIF('隠しシート（記入不要）'!CY3:CZ3,"0")</f>
        <v>1</v>
      </c>
      <c r="K507" s="307"/>
      <c r="L507" s="307">
        <f>COUNTIF('隠しシート（記入不要）'!DA3:DB3,"0")</f>
        <v>1</v>
      </c>
      <c r="M507" s="307"/>
      <c r="N507" s="307">
        <f>COUNTIF('隠しシート（記入不要）'!DC3:DD3,"0")</f>
        <v>1</v>
      </c>
      <c r="O507" s="307"/>
      <c r="P507" s="307">
        <f>COUNTIF('隠しシート（記入不要）'!DE3:DF3,"0")</f>
        <v>1</v>
      </c>
      <c r="Q507" s="316"/>
    </row>
    <row r="508" spans="8:17" ht="24.75" customHeight="1" hidden="1">
      <c r="H508" s="309">
        <f>COUNTIF('隠しシート（記入不要）'!DG3:DH3,"0")</f>
        <v>1</v>
      </c>
      <c r="I508" s="300"/>
      <c r="J508" s="300">
        <f>COUNTIF('隠しシート（記入不要）'!DI3:DJ3,"0")</f>
        <v>1</v>
      </c>
      <c r="K508" s="300"/>
      <c r="L508" s="300">
        <f>COUNTIF('隠しシート（記入不要）'!DK3:DL3,"0")</f>
        <v>1</v>
      </c>
      <c r="M508" s="300"/>
      <c r="N508" s="300">
        <f>COUNTIF('隠しシート（記入不要）'!DM3:DN3,"0")</f>
        <v>1</v>
      </c>
      <c r="O508" s="300"/>
      <c r="P508" s="300">
        <f>COUNTIF('隠しシート（記入不要）'!DO3:DP3,"0")</f>
        <v>1</v>
      </c>
      <c r="Q508" s="301"/>
    </row>
    <row r="509" spans="8:17" ht="24.75" customHeight="1" hidden="1">
      <c r="H509" s="309">
        <f>COUNTIF('隠しシート（記入不要）'!DQ3:DR3,"0")</f>
        <v>1</v>
      </c>
      <c r="I509" s="306"/>
      <c r="J509" s="300">
        <f>COUNTIF('隠しシート（記入不要）'!DS3:DT3,"0")</f>
        <v>1</v>
      </c>
      <c r="K509" s="300"/>
      <c r="L509" s="305">
        <f>COUNTIF('隠しシート（記入不要）'!DU3:DV3,"0")</f>
        <v>1</v>
      </c>
      <c r="M509" s="306"/>
      <c r="N509" s="300">
        <f>COUNTIF('隠しシート（記入不要）'!DW3:DX3,"0")</f>
        <v>1</v>
      </c>
      <c r="O509" s="300"/>
      <c r="P509" s="300">
        <f>COUNTIF('隠しシート（記入不要）'!DY3:DZ3,"0")</f>
        <v>1</v>
      </c>
      <c r="Q509" s="301"/>
    </row>
    <row r="510" spans="8:17" ht="24.75" customHeight="1" hidden="1" thickBot="1">
      <c r="H510" s="310">
        <f>COUNTIF('隠しシート（記入不要）'!EA3:EB3,"0")</f>
        <v>1</v>
      </c>
      <c r="I510" s="307"/>
      <c r="J510" s="307">
        <f>COUNTIF('隠しシート（記入不要）'!EC3:ED3,"0")</f>
        <v>1</v>
      </c>
      <c r="K510" s="307"/>
      <c r="L510" s="307">
        <f>COUNTIF('隠しシート（記入不要）'!EE3:EF3,"0")</f>
        <v>1</v>
      </c>
      <c r="M510" s="308"/>
      <c r="N510" s="295">
        <f>COUNTIF('隠しシート（記入不要）'!EG3:EH3,"0")</f>
        <v>1</v>
      </c>
      <c r="O510" s="295"/>
      <c r="P510" s="295">
        <f>COUNTIF('隠しシート（記入不要）'!EI3:EJ3,"0")</f>
        <v>1</v>
      </c>
      <c r="Q510" s="296"/>
    </row>
    <row r="511" spans="8:13" ht="24.75" customHeight="1" hidden="1" thickBot="1">
      <c r="H511" s="294">
        <f>COUNTIF('隠しシート（記入不要）'!EK3:EL3,"0")</f>
        <v>1</v>
      </c>
      <c r="I511" s="295"/>
      <c r="J511" s="295">
        <f>COUNTIF('隠しシート（記入不要）'!EM3:EN3,"0")</f>
        <v>1</v>
      </c>
      <c r="K511" s="295"/>
      <c r="L511" s="295">
        <f>COUNTIF('隠しシート（記入不要）'!EO3:EP3,"0")</f>
        <v>1</v>
      </c>
      <c r="M511" s="296"/>
    </row>
  </sheetData>
  <sheetProtection password="8ED9" sheet="1" objects="1" scenarios="1"/>
  <mergeCells count="469">
    <mergeCell ref="H1:J1"/>
    <mergeCell ref="K1:T1"/>
    <mergeCell ref="A236:T236"/>
    <mergeCell ref="A237:B242"/>
    <mergeCell ref="H237:O242"/>
    <mergeCell ref="A72:T72"/>
    <mergeCell ref="H73:O77"/>
    <mergeCell ref="H78:O78"/>
    <mergeCell ref="A73:B78"/>
    <mergeCell ref="A79:T79"/>
    <mergeCell ref="A80:D80"/>
    <mergeCell ref="A99:D99"/>
    <mergeCell ref="B100:T100"/>
    <mergeCell ref="B81:T81"/>
    <mergeCell ref="A92:B97"/>
    <mergeCell ref="H92:O97"/>
    <mergeCell ref="A91:T91"/>
    <mergeCell ref="A82:T82"/>
    <mergeCell ref="A83:B87"/>
    <mergeCell ref="A98:T98"/>
    <mergeCell ref="A467:B470"/>
    <mergeCell ref="H467:O470"/>
    <mergeCell ref="H462:O465"/>
    <mergeCell ref="A466:T466"/>
    <mergeCell ref="A462:B465"/>
    <mergeCell ref="A446:B450"/>
    <mergeCell ref="H446:O450"/>
    <mergeCell ref="A454:T454"/>
    <mergeCell ref="A280:T280"/>
    <mergeCell ref="A445:T445"/>
    <mergeCell ref="A451:T451"/>
    <mergeCell ref="A438:B440"/>
    <mergeCell ref="H438:O440"/>
    <mergeCell ref="A441:T441"/>
    <mergeCell ref="A442:B444"/>
    <mergeCell ref="H442:O444"/>
    <mergeCell ref="A471:T471"/>
    <mergeCell ref="A143:D143"/>
    <mergeCell ref="B144:T144"/>
    <mergeCell ref="A281:D281"/>
    <mergeCell ref="B282:T282"/>
    <mergeCell ref="A296:D296"/>
    <mergeCell ref="A297:T297"/>
    <mergeCell ref="A330:D330"/>
    <mergeCell ref="A461:T461"/>
    <mergeCell ref="A455:B460"/>
    <mergeCell ref="H455:O460"/>
    <mergeCell ref="B453:T453"/>
    <mergeCell ref="A452:D452"/>
    <mergeCell ref="A428:T428"/>
    <mergeCell ref="A433:B436"/>
    <mergeCell ref="H433:O436"/>
    <mergeCell ref="A437:T437"/>
    <mergeCell ref="A432:T432"/>
    <mergeCell ref="A429:D429"/>
    <mergeCell ref="B431:T431"/>
    <mergeCell ref="A430:T430"/>
    <mergeCell ref="A420:T420"/>
    <mergeCell ref="A421:B427"/>
    <mergeCell ref="H421:O427"/>
    <mergeCell ref="A416:B419"/>
    <mergeCell ref="H416:O419"/>
    <mergeCell ref="A380:B387"/>
    <mergeCell ref="A388:T388"/>
    <mergeCell ref="H380:O387"/>
    <mergeCell ref="A406:T406"/>
    <mergeCell ref="A404:B405"/>
    <mergeCell ref="H404:O405"/>
    <mergeCell ref="A389:B390"/>
    <mergeCell ref="H389:O390"/>
    <mergeCell ref="A395:B402"/>
    <mergeCell ref="A403:T403"/>
    <mergeCell ref="A372:T372"/>
    <mergeCell ref="A410:B414"/>
    <mergeCell ref="H410:O414"/>
    <mergeCell ref="A373:B378"/>
    <mergeCell ref="H373:O378"/>
    <mergeCell ref="A379:T379"/>
    <mergeCell ref="A409:T409"/>
    <mergeCell ref="A407:D407"/>
    <mergeCell ref="B408:T408"/>
    <mergeCell ref="A394:T394"/>
    <mergeCell ref="A346:D346"/>
    <mergeCell ref="B347:T347"/>
    <mergeCell ref="A359:D359"/>
    <mergeCell ref="A291:B294"/>
    <mergeCell ref="H291:O294"/>
    <mergeCell ref="A295:T295"/>
    <mergeCell ref="A329:T329"/>
    <mergeCell ref="A345:T345"/>
    <mergeCell ref="A358:T358"/>
    <mergeCell ref="A299:T299"/>
    <mergeCell ref="B298:T298"/>
    <mergeCell ref="A267:B270"/>
    <mergeCell ref="H267:O270"/>
    <mergeCell ref="A277:B279"/>
    <mergeCell ref="A271:T271"/>
    <mergeCell ref="A272:B275"/>
    <mergeCell ref="H272:O275"/>
    <mergeCell ref="H277:O279"/>
    <mergeCell ref="A284:B289"/>
    <mergeCell ref="H284:O289"/>
    <mergeCell ref="A300:B306"/>
    <mergeCell ref="H300:O306"/>
    <mergeCell ref="A266:T266"/>
    <mergeCell ref="B360:T360"/>
    <mergeCell ref="A311:T311"/>
    <mergeCell ref="A318:T318"/>
    <mergeCell ref="A312:B314"/>
    <mergeCell ref="H312:O314"/>
    <mergeCell ref="A323:B324"/>
    <mergeCell ref="A290:T290"/>
    <mergeCell ref="A243:T243"/>
    <mergeCell ref="A472:D472"/>
    <mergeCell ref="A316:D316"/>
    <mergeCell ref="B317:T317"/>
    <mergeCell ref="A315:T315"/>
    <mergeCell ref="A370:T370"/>
    <mergeCell ref="B371:T371"/>
    <mergeCell ref="A369:D369"/>
    <mergeCell ref="A338:D338"/>
    <mergeCell ref="A368:T368"/>
    <mergeCell ref="A17:T17"/>
    <mergeCell ref="A260:T260"/>
    <mergeCell ref="A261:B265"/>
    <mergeCell ref="H261:O265"/>
    <mergeCell ref="A227:B229"/>
    <mergeCell ref="A230:T230"/>
    <mergeCell ref="H227:O229"/>
    <mergeCell ref="A208:T208"/>
    <mergeCell ref="A112:B115"/>
    <mergeCell ref="A231:B235"/>
    <mergeCell ref="H231:O235"/>
    <mergeCell ref="A10:T10"/>
    <mergeCell ref="A11:B13"/>
    <mergeCell ref="H11:O13"/>
    <mergeCell ref="H43:O47"/>
    <mergeCell ref="H34:O37"/>
    <mergeCell ref="A39:B41"/>
    <mergeCell ref="A34:B37"/>
    <mergeCell ref="A25:T25"/>
    <mergeCell ref="A215:T215"/>
    <mergeCell ref="A223:B225"/>
    <mergeCell ref="H223:O225"/>
    <mergeCell ref="A226:T226"/>
    <mergeCell ref="A220:D220"/>
    <mergeCell ref="C2:D3"/>
    <mergeCell ref="E2:G2"/>
    <mergeCell ref="H2:O3"/>
    <mergeCell ref="B16:T16"/>
    <mergeCell ref="A14:T14"/>
    <mergeCell ref="B5:T5"/>
    <mergeCell ref="A7:B9"/>
    <mergeCell ref="A6:T6"/>
    <mergeCell ref="H7:O9"/>
    <mergeCell ref="A2:B3"/>
    <mergeCell ref="P2:T2"/>
    <mergeCell ref="A4:T4"/>
    <mergeCell ref="A26:B28"/>
    <mergeCell ref="A18:B21"/>
    <mergeCell ref="H18:O21"/>
    <mergeCell ref="A22:T22"/>
    <mergeCell ref="H26:O28"/>
    <mergeCell ref="A15:D15"/>
    <mergeCell ref="A23:D23"/>
    <mergeCell ref="B24:T24"/>
    <mergeCell ref="H59:O62"/>
    <mergeCell ref="A53:B54"/>
    <mergeCell ref="H53:O54"/>
    <mergeCell ref="A58:T58"/>
    <mergeCell ref="A69:D69"/>
    <mergeCell ref="B70:T70"/>
    <mergeCell ref="B71:T71"/>
    <mergeCell ref="A68:T68"/>
    <mergeCell ref="A29:T29"/>
    <mergeCell ref="A30:B32"/>
    <mergeCell ref="H30:O32"/>
    <mergeCell ref="A64:B67"/>
    <mergeCell ref="H64:O67"/>
    <mergeCell ref="A63:T63"/>
    <mergeCell ref="A52:T52"/>
    <mergeCell ref="A55:T55"/>
    <mergeCell ref="B57:T57"/>
    <mergeCell ref="A59:B62"/>
    <mergeCell ref="A101:T101"/>
    <mergeCell ref="A102:B105"/>
    <mergeCell ref="H102:O105"/>
    <mergeCell ref="A89:D89"/>
    <mergeCell ref="B90:T90"/>
    <mergeCell ref="H83:O87"/>
    <mergeCell ref="A88:T88"/>
    <mergeCell ref="A106:T106"/>
    <mergeCell ref="A150:B153"/>
    <mergeCell ref="H150:O153"/>
    <mergeCell ref="A149:T149"/>
    <mergeCell ref="A107:B110"/>
    <mergeCell ref="H107:O110"/>
    <mergeCell ref="H112:O115"/>
    <mergeCell ref="A116:T116"/>
    <mergeCell ref="A117:B120"/>
    <mergeCell ref="H117:O120"/>
    <mergeCell ref="A128:B134"/>
    <mergeCell ref="A166:T166"/>
    <mergeCell ref="A161:B165"/>
    <mergeCell ref="H161:O165"/>
    <mergeCell ref="A154:T154"/>
    <mergeCell ref="A160:T160"/>
    <mergeCell ref="A155:B159"/>
    <mergeCell ref="H155:O159"/>
    <mergeCell ref="H128:O134"/>
    <mergeCell ref="A146:B148"/>
    <mergeCell ref="A171:B174"/>
    <mergeCell ref="H171:O174"/>
    <mergeCell ref="H146:O148"/>
    <mergeCell ref="A135:T135"/>
    <mergeCell ref="A145:T145"/>
    <mergeCell ref="A136:B141"/>
    <mergeCell ref="H136:O141"/>
    <mergeCell ref="A142:T142"/>
    <mergeCell ref="A175:T175"/>
    <mergeCell ref="A167:B169"/>
    <mergeCell ref="H167:O169"/>
    <mergeCell ref="A170:T170"/>
    <mergeCell ref="B177:T177"/>
    <mergeCell ref="A178:T178"/>
    <mergeCell ref="A179:B183"/>
    <mergeCell ref="H179:O183"/>
    <mergeCell ref="H197:O198"/>
    <mergeCell ref="A184:T184"/>
    <mergeCell ref="A189:T189"/>
    <mergeCell ref="A185:B188"/>
    <mergeCell ref="H185:O188"/>
    <mergeCell ref="A197:B198"/>
    <mergeCell ref="A203:T203"/>
    <mergeCell ref="A219:T219"/>
    <mergeCell ref="B221:T221"/>
    <mergeCell ref="A222:T222"/>
    <mergeCell ref="A216:B218"/>
    <mergeCell ref="H216:O218"/>
    <mergeCell ref="A209:B214"/>
    <mergeCell ref="H209:O214"/>
    <mergeCell ref="H204:O207"/>
    <mergeCell ref="A204:B207"/>
    <mergeCell ref="A341:B344"/>
    <mergeCell ref="H341:O344"/>
    <mergeCell ref="A325:T325"/>
    <mergeCell ref="A322:T322"/>
    <mergeCell ref="A332:T332"/>
    <mergeCell ref="A333:B336"/>
    <mergeCell ref="H333:O336"/>
    <mergeCell ref="A326:B328"/>
    <mergeCell ref="H326:O328"/>
    <mergeCell ref="B331:T331"/>
    <mergeCell ref="H319:O321"/>
    <mergeCell ref="A337:T337"/>
    <mergeCell ref="B339:T339"/>
    <mergeCell ref="A340:T340"/>
    <mergeCell ref="H323:O324"/>
    <mergeCell ref="H244:O248"/>
    <mergeCell ref="A253:T253"/>
    <mergeCell ref="A254:B259"/>
    <mergeCell ref="H254:O259"/>
    <mergeCell ref="A249:T249"/>
    <mergeCell ref="A250:D250"/>
    <mergeCell ref="B252:T252"/>
    <mergeCell ref="A251:D251"/>
    <mergeCell ref="A283:T283"/>
    <mergeCell ref="A276:T276"/>
    <mergeCell ref="A244:B248"/>
    <mergeCell ref="H362:O367"/>
    <mergeCell ref="A352:B353"/>
    <mergeCell ref="H352:O353"/>
    <mergeCell ref="A351:T351"/>
    <mergeCell ref="A354:T354"/>
    <mergeCell ref="A307:T307"/>
    <mergeCell ref="A308:B310"/>
    <mergeCell ref="A49:D49"/>
    <mergeCell ref="A56:D56"/>
    <mergeCell ref="A33:T33"/>
    <mergeCell ref="A38:T38"/>
    <mergeCell ref="H39:O41"/>
    <mergeCell ref="B51:T51"/>
    <mergeCell ref="A48:T48"/>
    <mergeCell ref="A50:T50"/>
    <mergeCell ref="A42:T42"/>
    <mergeCell ref="A43:B47"/>
    <mergeCell ref="A127:T127"/>
    <mergeCell ref="A122:B126"/>
    <mergeCell ref="H122:O126"/>
    <mergeCell ref="A121:T121"/>
    <mergeCell ref="A176:D176"/>
    <mergeCell ref="A196:T196"/>
    <mergeCell ref="A199:T199"/>
    <mergeCell ref="A200:B202"/>
    <mergeCell ref="H200:O202"/>
    <mergeCell ref="A193:B195"/>
    <mergeCell ref="H193:O195"/>
    <mergeCell ref="A190:B191"/>
    <mergeCell ref="H190:O191"/>
    <mergeCell ref="A192:T192"/>
    <mergeCell ref="H308:O310"/>
    <mergeCell ref="A415:T415"/>
    <mergeCell ref="A361:T361"/>
    <mergeCell ref="A355:B357"/>
    <mergeCell ref="A362:B367"/>
    <mergeCell ref="H355:O357"/>
    <mergeCell ref="A348:T348"/>
    <mergeCell ref="A349:B350"/>
    <mergeCell ref="H349:O350"/>
    <mergeCell ref="A319:B321"/>
    <mergeCell ref="H395:O402"/>
    <mergeCell ref="A392:D392"/>
    <mergeCell ref="B393:T393"/>
    <mergeCell ref="A391:T391"/>
    <mergeCell ref="A473:D473"/>
    <mergeCell ref="E474:G474"/>
    <mergeCell ref="H480:I480"/>
    <mergeCell ref="J480:K480"/>
    <mergeCell ref="C478:E480"/>
    <mergeCell ref="L480:M480"/>
    <mergeCell ref="N480:O480"/>
    <mergeCell ref="P480:Q480"/>
    <mergeCell ref="H481:I481"/>
    <mergeCell ref="J481:K481"/>
    <mergeCell ref="L481:M481"/>
    <mergeCell ref="N481:O481"/>
    <mergeCell ref="P481:Q481"/>
    <mergeCell ref="P482:Q482"/>
    <mergeCell ref="H483:I483"/>
    <mergeCell ref="J483:K483"/>
    <mergeCell ref="L483:M483"/>
    <mergeCell ref="N483:O483"/>
    <mergeCell ref="P483:Q483"/>
    <mergeCell ref="H482:I482"/>
    <mergeCell ref="J482:K482"/>
    <mergeCell ref="L482:M482"/>
    <mergeCell ref="N482:O482"/>
    <mergeCell ref="P484:Q484"/>
    <mergeCell ref="H485:I485"/>
    <mergeCell ref="J485:K485"/>
    <mergeCell ref="L485:M485"/>
    <mergeCell ref="N485:O485"/>
    <mergeCell ref="P485:Q485"/>
    <mergeCell ref="H484:I484"/>
    <mergeCell ref="J484:K484"/>
    <mergeCell ref="L484:M484"/>
    <mergeCell ref="N484:O484"/>
    <mergeCell ref="P486:Q486"/>
    <mergeCell ref="H487:I487"/>
    <mergeCell ref="J487:K487"/>
    <mergeCell ref="L487:M487"/>
    <mergeCell ref="N487:O487"/>
    <mergeCell ref="P487:Q487"/>
    <mergeCell ref="H486:I486"/>
    <mergeCell ref="J486:K486"/>
    <mergeCell ref="L486:M486"/>
    <mergeCell ref="N486:O486"/>
    <mergeCell ref="P488:Q488"/>
    <mergeCell ref="H489:I489"/>
    <mergeCell ref="J489:K489"/>
    <mergeCell ref="L489:M489"/>
    <mergeCell ref="N489:O489"/>
    <mergeCell ref="P489:Q489"/>
    <mergeCell ref="H488:I488"/>
    <mergeCell ref="J488:K488"/>
    <mergeCell ref="L488:M488"/>
    <mergeCell ref="N488:O488"/>
    <mergeCell ref="P490:Q490"/>
    <mergeCell ref="H491:I491"/>
    <mergeCell ref="J491:K491"/>
    <mergeCell ref="L491:M491"/>
    <mergeCell ref="N491:O491"/>
    <mergeCell ref="P491:Q491"/>
    <mergeCell ref="H490:I490"/>
    <mergeCell ref="J490:K490"/>
    <mergeCell ref="L490:M490"/>
    <mergeCell ref="N490:O490"/>
    <mergeCell ref="H495:I495"/>
    <mergeCell ref="J495:K495"/>
    <mergeCell ref="L495:M495"/>
    <mergeCell ref="N495:O495"/>
    <mergeCell ref="P497:Q497"/>
    <mergeCell ref="H498:I498"/>
    <mergeCell ref="J498:K498"/>
    <mergeCell ref="L498:M498"/>
    <mergeCell ref="N498:O498"/>
    <mergeCell ref="P498:Q498"/>
    <mergeCell ref="H497:I497"/>
    <mergeCell ref="J497:K497"/>
    <mergeCell ref="L497:M497"/>
    <mergeCell ref="N497:O497"/>
    <mergeCell ref="P499:Q499"/>
    <mergeCell ref="H500:I500"/>
    <mergeCell ref="J500:K500"/>
    <mergeCell ref="L500:M500"/>
    <mergeCell ref="N500:O500"/>
    <mergeCell ref="P500:Q500"/>
    <mergeCell ref="H499:I499"/>
    <mergeCell ref="J499:K499"/>
    <mergeCell ref="L499:M499"/>
    <mergeCell ref="N499:O499"/>
    <mergeCell ref="P501:Q501"/>
    <mergeCell ref="H502:I502"/>
    <mergeCell ref="J502:K502"/>
    <mergeCell ref="L502:M502"/>
    <mergeCell ref="N502:O502"/>
    <mergeCell ref="P502:Q502"/>
    <mergeCell ref="H501:I501"/>
    <mergeCell ref="J501:K501"/>
    <mergeCell ref="L501:M501"/>
    <mergeCell ref="N501:O501"/>
    <mergeCell ref="P503:Q503"/>
    <mergeCell ref="H504:I504"/>
    <mergeCell ref="J504:K504"/>
    <mergeCell ref="L504:M504"/>
    <mergeCell ref="N504:O504"/>
    <mergeCell ref="P504:Q504"/>
    <mergeCell ref="H503:I503"/>
    <mergeCell ref="J503:K503"/>
    <mergeCell ref="L503:M503"/>
    <mergeCell ref="N503:O503"/>
    <mergeCell ref="P505:Q505"/>
    <mergeCell ref="H506:I506"/>
    <mergeCell ref="J506:K506"/>
    <mergeCell ref="L506:M506"/>
    <mergeCell ref="N506:O506"/>
    <mergeCell ref="P506:Q506"/>
    <mergeCell ref="H505:I505"/>
    <mergeCell ref="J505:K505"/>
    <mergeCell ref="L505:M505"/>
    <mergeCell ref="N505:O505"/>
    <mergeCell ref="P507:Q507"/>
    <mergeCell ref="H508:I508"/>
    <mergeCell ref="J508:K508"/>
    <mergeCell ref="L508:M508"/>
    <mergeCell ref="N508:O508"/>
    <mergeCell ref="P508:Q508"/>
    <mergeCell ref="H507:I507"/>
    <mergeCell ref="J507:K507"/>
    <mergeCell ref="L507:M507"/>
    <mergeCell ref="N507:O507"/>
    <mergeCell ref="P492:Q492"/>
    <mergeCell ref="H493:I493"/>
    <mergeCell ref="J493:K493"/>
    <mergeCell ref="L493:M493"/>
    <mergeCell ref="N493:O493"/>
    <mergeCell ref="P493:Q493"/>
    <mergeCell ref="H492:I492"/>
    <mergeCell ref="J492:K492"/>
    <mergeCell ref="L492:M492"/>
    <mergeCell ref="N492:O492"/>
    <mergeCell ref="H509:I509"/>
    <mergeCell ref="H510:I510"/>
    <mergeCell ref="J509:K509"/>
    <mergeCell ref="J510:K510"/>
    <mergeCell ref="L509:M509"/>
    <mergeCell ref="L510:M510"/>
    <mergeCell ref="N509:O509"/>
    <mergeCell ref="N510:O510"/>
    <mergeCell ref="H511:I511"/>
    <mergeCell ref="J511:K511"/>
    <mergeCell ref="L511:M511"/>
    <mergeCell ref="A475:T475"/>
    <mergeCell ref="H477:Q479"/>
    <mergeCell ref="P509:Q509"/>
    <mergeCell ref="P510:Q510"/>
    <mergeCell ref="H494:I494"/>
    <mergeCell ref="J494:K494"/>
    <mergeCell ref="L494:M494"/>
  </mergeCells>
  <conditionalFormatting sqref="J495:O495 P481:P490 P491:Q491 J481:O491 P492:P493 N492:N494 J492:J494 L492:L494 H481:H495">
    <cfRule type="cellIs" priority="1" dxfId="0" operator="equal" stopIfTrue="1">
      <formula>1</formula>
    </cfRule>
  </conditionalFormatting>
  <conditionalFormatting sqref="H480 P480 J480:L480 N480">
    <cfRule type="cellIs" priority="2" dxfId="1" operator="equal" stopIfTrue="1">
      <formula>1</formula>
    </cfRule>
  </conditionalFormatting>
  <conditionalFormatting sqref="H407:J407 H429:J429 H452:J452 H369:J369 H392:J392 H346:J346 H330:J330 H296:J296 H316:J316 H338:J338 H359:J359 E89:J89 H281:J281 H23:J23 H69:J69 H49:J49 H56:J56 H15:J15 H250:J251 E80:J80 E250:G250 E220:J220 E176:J176 E143:J143 E99:J99 H472:J473">
    <cfRule type="cellIs" priority="3" dxfId="2" operator="greaterThan" stopIfTrue="1">
      <formula>0</formula>
    </cfRule>
  </conditionalFormatting>
  <conditionalFormatting sqref="E15:G15 E23:G23 E49:G49 E56:G56 E69:G69 E251:G251 E281:G281 E296:G296 E316:G316 E330:G330 E338:G338 E346:G346 E359:G359 E369:G369 E392:G392 E407:G407 E429:G429 E452:G452 E472:G472">
    <cfRule type="cellIs" priority="4" dxfId="3" operator="greaterThan" stopIfTrue="1">
      <formula>0</formula>
    </cfRule>
  </conditionalFormatting>
  <conditionalFormatting sqref="E473:G473">
    <cfRule type="cellIs" priority="5" dxfId="4" operator="greaterThan" stopIfTrue="1">
      <formula>0</formula>
    </cfRule>
  </conditionalFormatting>
  <printOptions horizontalCentered="1"/>
  <pageMargins left="0.3937007874015748" right="0.3937007874015748" top="0.3937007874015748" bottom="0.31496062992125984" header="0.7086614173228347" footer="0.11811023622047245"/>
  <pageSetup horizontalDpi="600" verticalDpi="600" orientation="landscape" paperSize="9" r:id="rId3"/>
  <headerFooter alignWithMargins="0">
    <oddFooter>&amp;L&amp;"ＭＳ Ｐ明朝,標準"介護サービス自己評価基準書&amp;C&amp;"ＭＳ Ｐ明朝,標準"&amp;10&amp;P&amp;R&amp;"ＭＳ Ｐ明朝,標準"山梨県・山梨県介護サービス自己評価推進委員会</oddFooter>
  </headerFooter>
  <rowBreaks count="53" manualBreakCount="53">
    <brk id="15" max="255" man="1"/>
    <brk id="23" max="255" man="1"/>
    <brk id="32" max="255" man="1"/>
    <brk id="41" max="255" man="1"/>
    <brk id="49" max="255" man="1"/>
    <brk id="62" max="255" man="1"/>
    <brk id="69" max="255" man="1"/>
    <brk id="80" max="255" man="1"/>
    <brk id="89" max="255" man="1"/>
    <brk id="99" max="255" man="1"/>
    <brk id="110" max="255" man="1"/>
    <brk id="120" max="255" man="1"/>
    <brk id="126" max="255" man="1"/>
    <brk id="134" max="255" man="1"/>
    <brk id="143" max="255" man="1"/>
    <brk id="153" max="255" man="1"/>
    <brk id="159" max="255" man="1"/>
    <brk id="165" max="255" man="1"/>
    <brk id="176" max="255" man="1"/>
    <brk id="183" max="255" man="1"/>
    <brk id="191" max="255" man="1"/>
    <brk id="202" max="255" man="1"/>
    <brk id="207" max="255" man="1"/>
    <brk id="214" max="255" man="1"/>
    <brk id="220" max="255" man="1"/>
    <brk id="229" max="255" man="1"/>
    <brk id="235" max="255" man="1"/>
    <brk id="242" max="255" man="1"/>
    <brk id="251" max="255" man="1"/>
    <brk id="259" max="255" man="1"/>
    <brk id="265" max="255" man="1"/>
    <brk id="275" max="255" man="1"/>
    <brk id="281" max="255" man="1"/>
    <brk id="289" max="255" man="1"/>
    <brk id="296" max="255" man="1"/>
    <brk id="306" max="255" man="1"/>
    <brk id="316" max="255" man="1"/>
    <brk id="324" max="255" man="1"/>
    <brk id="330" max="255" man="1"/>
    <brk id="338" max="255" man="1"/>
    <brk id="346" max="255" man="1"/>
    <brk id="369" max="255" man="1"/>
    <brk id="378" max="255" man="1"/>
    <brk id="387" max="255" man="1"/>
    <brk id="392" max="255" man="1"/>
    <brk id="402" max="255" man="1"/>
    <brk id="407" max="255" man="1"/>
    <brk id="414" max="255" man="1"/>
    <brk id="419" max="255" man="1"/>
    <brk id="429" max="255" man="1"/>
    <brk id="440" max="255" man="1"/>
    <brk id="460" max="255" man="1"/>
    <brk id="46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45"/>
  </sheetPr>
  <dimension ref="A1:K185"/>
  <sheetViews>
    <sheetView view="pageBreakPreview" zoomScale="64" zoomScaleNormal="50" zoomScaleSheetLayoutView="64" workbookViewId="0" topLeftCell="A1">
      <pane ySplit="6" topLeftCell="BM7" activePane="bottomLeft" state="frozen"/>
      <selection pane="topLeft" activeCell="A1" sqref="A1"/>
      <selection pane="bottomLeft" activeCell="H2" sqref="H2"/>
    </sheetView>
  </sheetViews>
  <sheetFormatPr defaultColWidth="9.00390625" defaultRowHeight="54" customHeight="1"/>
  <cols>
    <col min="1" max="1" width="5.375" style="142" bestFit="1" customWidth="1"/>
    <col min="2" max="2" width="67.125" style="143" customWidth="1"/>
    <col min="3" max="10" width="14.625" style="127" customWidth="1"/>
    <col min="11" max="11" width="16.00390625" style="6" customWidth="1"/>
    <col min="12" max="16384" width="9.00390625" style="6" customWidth="1"/>
  </cols>
  <sheetData>
    <row r="1" spans="1:10" ht="33" customHeight="1" thickBot="1">
      <c r="A1" s="122"/>
      <c r="B1" s="123"/>
      <c r="C1" s="124"/>
      <c r="D1" s="124"/>
      <c r="E1" s="124"/>
      <c r="F1" s="124"/>
      <c r="G1" s="124"/>
      <c r="H1" s="124"/>
      <c r="I1" s="124"/>
      <c r="J1" s="124"/>
    </row>
    <row r="2" spans="1:10" s="127" customFormat="1" ht="49.5" customHeight="1" thickBot="1" thickTop="1">
      <c r="A2" s="125"/>
      <c r="B2" s="126" t="s">
        <v>597</v>
      </c>
      <c r="C2" s="124"/>
      <c r="D2" s="124"/>
      <c r="E2" s="124"/>
      <c r="F2" s="124"/>
      <c r="G2" s="124"/>
      <c r="H2" s="124"/>
      <c r="I2" s="124"/>
      <c r="J2" s="124"/>
    </row>
    <row r="3" spans="1:10" s="127" customFormat="1" ht="49.5" customHeight="1" thickTop="1">
      <c r="A3" s="125"/>
      <c r="B3" s="128"/>
      <c r="C3" s="124"/>
      <c r="D3" s="403" t="s">
        <v>577</v>
      </c>
      <c r="E3" s="403"/>
      <c r="F3" s="402">
        <f>IF('事業所概要'!B4="","",'事業所概要'!B4)</f>
      </c>
      <c r="G3" s="402"/>
      <c r="H3" s="402"/>
      <c r="I3" s="402"/>
      <c r="J3" s="402"/>
    </row>
    <row r="4" spans="1:10" ht="34.5" customHeight="1" thickBot="1">
      <c r="A4" s="122"/>
      <c r="B4" s="123"/>
      <c r="C4" s="124"/>
      <c r="D4" s="124"/>
      <c r="E4" s="124"/>
      <c r="F4" s="124"/>
      <c r="G4" s="124"/>
      <c r="H4" s="124"/>
      <c r="I4" s="124"/>
      <c r="J4" s="124"/>
    </row>
    <row r="5" spans="1:10" ht="54" customHeight="1" thickBot="1" thickTop="1">
      <c r="A5" s="400" t="s">
        <v>601</v>
      </c>
      <c r="B5" s="401" t="s">
        <v>598</v>
      </c>
      <c r="C5" s="400" t="s">
        <v>599</v>
      </c>
      <c r="D5" s="400"/>
      <c r="E5" s="400"/>
      <c r="F5" s="400" t="s">
        <v>600</v>
      </c>
      <c r="G5" s="400"/>
      <c r="H5" s="400"/>
      <c r="I5" s="400"/>
      <c r="J5" s="400"/>
    </row>
    <row r="6" spans="1:10" ht="54" customHeight="1" thickBot="1" thickTop="1">
      <c r="A6" s="400"/>
      <c r="B6" s="401"/>
      <c r="C6" s="129" t="s">
        <v>353</v>
      </c>
      <c r="D6" s="130" t="s">
        <v>354</v>
      </c>
      <c r="E6" s="131" t="s">
        <v>355</v>
      </c>
      <c r="F6" s="129" t="s">
        <v>356</v>
      </c>
      <c r="G6" s="130" t="s">
        <v>357</v>
      </c>
      <c r="H6" s="130" t="s">
        <v>358</v>
      </c>
      <c r="I6" s="132" t="s">
        <v>359</v>
      </c>
      <c r="J6" s="131" t="s">
        <v>360</v>
      </c>
    </row>
    <row r="7" spans="1:10" s="127" customFormat="1" ht="54.75" customHeight="1" thickBot="1" thickTop="1">
      <c r="A7" s="397" t="s">
        <v>430</v>
      </c>
      <c r="B7" s="398"/>
      <c r="C7" s="398"/>
      <c r="D7" s="398"/>
      <c r="E7" s="398"/>
      <c r="F7" s="398"/>
      <c r="G7" s="398"/>
      <c r="H7" s="398"/>
      <c r="I7" s="398"/>
      <c r="J7" s="399"/>
    </row>
    <row r="8" spans="1:10" s="127" customFormat="1" ht="54.75" customHeight="1" thickBot="1" thickTop="1">
      <c r="A8" s="397" t="s">
        <v>431</v>
      </c>
      <c r="B8" s="398"/>
      <c r="C8" s="398"/>
      <c r="D8" s="398"/>
      <c r="E8" s="398"/>
      <c r="F8" s="398"/>
      <c r="G8" s="398"/>
      <c r="H8" s="398"/>
      <c r="I8" s="398"/>
      <c r="J8" s="399"/>
    </row>
    <row r="9" spans="1:10" ht="54.75" customHeight="1" thickBot="1" thickTop="1">
      <c r="A9" s="133">
        <v>1</v>
      </c>
      <c r="B9" s="134" t="s">
        <v>433</v>
      </c>
      <c r="C9" s="135">
        <f>IF(D113=1,"●","")</f>
      </c>
      <c r="D9" s="136">
        <f aca="true" t="shared" si="0" ref="C9:J10">IF(E113=1,"●","")</f>
      </c>
      <c r="E9" s="137">
        <f t="shared" si="0"/>
      </c>
      <c r="F9" s="138">
        <f t="shared" si="0"/>
      </c>
      <c r="G9" s="136">
        <f t="shared" si="0"/>
      </c>
      <c r="H9" s="136">
        <f t="shared" si="0"/>
      </c>
      <c r="I9" s="136">
        <f t="shared" si="0"/>
      </c>
      <c r="J9" s="137">
        <f t="shared" si="0"/>
      </c>
    </row>
    <row r="10" spans="1:10" ht="54.75" customHeight="1" thickBot="1" thickTop="1">
      <c r="A10" s="133">
        <v>2</v>
      </c>
      <c r="B10" s="134" t="s">
        <v>434</v>
      </c>
      <c r="C10" s="135">
        <f t="shared" si="0"/>
      </c>
      <c r="D10" s="136">
        <f t="shared" si="0"/>
      </c>
      <c r="E10" s="137">
        <f t="shared" si="0"/>
      </c>
      <c r="F10" s="138">
        <f t="shared" si="0"/>
      </c>
      <c r="G10" s="136">
        <f t="shared" si="0"/>
      </c>
      <c r="H10" s="136">
        <f t="shared" si="0"/>
      </c>
      <c r="I10" s="136">
        <f t="shared" si="0"/>
      </c>
      <c r="J10" s="137">
        <f t="shared" si="0"/>
      </c>
    </row>
    <row r="11" spans="1:10" ht="54.75" customHeight="1" thickBot="1" thickTop="1">
      <c r="A11" s="397" t="s">
        <v>435</v>
      </c>
      <c r="B11" s="398"/>
      <c r="C11" s="398"/>
      <c r="D11" s="398"/>
      <c r="E11" s="398"/>
      <c r="F11" s="398"/>
      <c r="G11" s="398"/>
      <c r="H11" s="398"/>
      <c r="I11" s="398"/>
      <c r="J11" s="399"/>
    </row>
    <row r="12" spans="1:10" ht="54.75" customHeight="1" thickBot="1" thickTop="1">
      <c r="A12" s="133">
        <v>3</v>
      </c>
      <c r="B12" s="134" t="s">
        <v>436</v>
      </c>
      <c r="C12" s="135">
        <f aca="true" t="shared" si="1" ref="C12:J12">IF(D115=1,"●","")</f>
      </c>
      <c r="D12" s="136">
        <f t="shared" si="1"/>
      </c>
      <c r="E12" s="137">
        <f t="shared" si="1"/>
      </c>
      <c r="F12" s="138">
        <f t="shared" si="1"/>
      </c>
      <c r="G12" s="136">
        <f t="shared" si="1"/>
      </c>
      <c r="H12" s="136">
        <f t="shared" si="1"/>
      </c>
      <c r="I12" s="136">
        <f t="shared" si="1"/>
      </c>
      <c r="J12" s="137">
        <f t="shared" si="1"/>
      </c>
    </row>
    <row r="13" spans="1:10" s="139" customFormat="1" ht="54.75" customHeight="1" thickBot="1" thickTop="1">
      <c r="A13" s="397" t="s">
        <v>437</v>
      </c>
      <c r="B13" s="398"/>
      <c r="C13" s="398"/>
      <c r="D13" s="398"/>
      <c r="E13" s="398"/>
      <c r="F13" s="398"/>
      <c r="G13" s="398"/>
      <c r="H13" s="398"/>
      <c r="I13" s="398"/>
      <c r="J13" s="399"/>
    </row>
    <row r="14" spans="1:10" ht="54.75" customHeight="1" thickBot="1" thickTop="1">
      <c r="A14" s="133">
        <v>4</v>
      </c>
      <c r="B14" s="134" t="s">
        <v>438</v>
      </c>
      <c r="C14" s="135">
        <f aca="true" t="shared" si="2" ref="C14:J17">IF(D116=1,"●","")</f>
      </c>
      <c r="D14" s="136">
        <f t="shared" si="2"/>
      </c>
      <c r="E14" s="137">
        <f t="shared" si="2"/>
      </c>
      <c r="F14" s="138">
        <f t="shared" si="2"/>
      </c>
      <c r="G14" s="136">
        <f t="shared" si="2"/>
      </c>
      <c r="H14" s="136">
        <f t="shared" si="2"/>
      </c>
      <c r="I14" s="136">
        <f t="shared" si="2"/>
      </c>
      <c r="J14" s="137">
        <f t="shared" si="2"/>
      </c>
    </row>
    <row r="15" spans="1:10" ht="54.75" customHeight="1" thickBot="1" thickTop="1">
      <c r="A15" s="133">
        <v>5</v>
      </c>
      <c r="B15" s="134" t="s">
        <v>439</v>
      </c>
      <c r="C15" s="135">
        <f t="shared" si="2"/>
      </c>
      <c r="D15" s="136">
        <f t="shared" si="2"/>
      </c>
      <c r="E15" s="137">
        <f t="shared" si="2"/>
      </c>
      <c r="F15" s="140">
        <f t="shared" si="2"/>
      </c>
      <c r="G15" s="136">
        <f t="shared" si="2"/>
      </c>
      <c r="H15" s="136">
        <f t="shared" si="2"/>
      </c>
      <c r="I15" s="136">
        <f t="shared" si="2"/>
      </c>
      <c r="J15" s="137">
        <f t="shared" si="2"/>
      </c>
    </row>
    <row r="16" spans="1:10" ht="54.75" customHeight="1" thickBot="1" thickTop="1">
      <c r="A16" s="133">
        <v>6</v>
      </c>
      <c r="B16" s="134" t="s">
        <v>440</v>
      </c>
      <c r="C16" s="135">
        <f t="shared" si="2"/>
      </c>
      <c r="D16" s="136">
        <f t="shared" si="2"/>
      </c>
      <c r="E16" s="137">
        <f t="shared" si="2"/>
      </c>
      <c r="F16" s="138">
        <f t="shared" si="2"/>
      </c>
      <c r="G16" s="136">
        <f t="shared" si="2"/>
      </c>
      <c r="H16" s="136">
        <f t="shared" si="2"/>
      </c>
      <c r="I16" s="136">
        <f t="shared" si="2"/>
      </c>
      <c r="J16" s="137">
        <f t="shared" si="2"/>
      </c>
    </row>
    <row r="17" spans="1:10" ht="54.75" customHeight="1" thickBot="1" thickTop="1">
      <c r="A17" s="133">
        <v>7</v>
      </c>
      <c r="B17" s="134" t="s">
        <v>441</v>
      </c>
      <c r="C17" s="135">
        <f t="shared" si="2"/>
      </c>
      <c r="D17" s="136">
        <f t="shared" si="2"/>
      </c>
      <c r="E17" s="137">
        <f t="shared" si="2"/>
      </c>
      <c r="F17" s="138">
        <f t="shared" si="2"/>
      </c>
      <c r="G17" s="136">
        <f t="shared" si="2"/>
      </c>
      <c r="H17" s="136">
        <f t="shared" si="2"/>
      </c>
      <c r="I17" s="136">
        <f t="shared" si="2"/>
      </c>
      <c r="J17" s="137">
        <f t="shared" si="2"/>
      </c>
    </row>
    <row r="18" spans="1:10" ht="54.75" customHeight="1" thickBot="1" thickTop="1">
      <c r="A18" s="133">
        <v>8</v>
      </c>
      <c r="B18" s="134" t="s">
        <v>442</v>
      </c>
      <c r="C18" s="135">
        <f aca="true" t="shared" si="3" ref="C18:J18">IF(D120=1,"●","")</f>
      </c>
      <c r="D18" s="136">
        <f t="shared" si="3"/>
      </c>
      <c r="E18" s="137">
        <f t="shared" si="3"/>
      </c>
      <c r="F18" s="138">
        <f t="shared" si="3"/>
      </c>
      <c r="G18" s="136">
        <f t="shared" si="3"/>
      </c>
      <c r="H18" s="136">
        <f t="shared" si="3"/>
      </c>
      <c r="I18" s="136">
        <f t="shared" si="3"/>
      </c>
      <c r="J18" s="137">
        <f t="shared" si="3"/>
      </c>
    </row>
    <row r="19" spans="1:10" s="141" customFormat="1" ht="54.75" customHeight="1" thickBot="1" thickTop="1">
      <c r="A19" s="397" t="s">
        <v>443</v>
      </c>
      <c r="B19" s="398"/>
      <c r="C19" s="398"/>
      <c r="D19" s="398"/>
      <c r="E19" s="398"/>
      <c r="F19" s="398"/>
      <c r="G19" s="398"/>
      <c r="H19" s="398"/>
      <c r="I19" s="398"/>
      <c r="J19" s="399"/>
    </row>
    <row r="20" spans="1:10" s="141" customFormat="1" ht="54.75" customHeight="1" thickBot="1" thickTop="1">
      <c r="A20" s="397" t="s">
        <v>444</v>
      </c>
      <c r="B20" s="398"/>
      <c r="C20" s="398"/>
      <c r="D20" s="398"/>
      <c r="E20" s="398"/>
      <c r="F20" s="398"/>
      <c r="G20" s="398"/>
      <c r="H20" s="398"/>
      <c r="I20" s="398"/>
      <c r="J20" s="399"/>
    </row>
    <row r="21" spans="1:10" ht="54.75" customHeight="1" thickBot="1" thickTop="1">
      <c r="A21" s="133">
        <v>9</v>
      </c>
      <c r="B21" s="134" t="s">
        <v>445</v>
      </c>
      <c r="C21" s="135">
        <f aca="true" t="shared" si="4" ref="C21:J21">IF(D121=1,"●","")</f>
      </c>
      <c r="D21" s="136">
        <f t="shared" si="4"/>
      </c>
      <c r="E21" s="137">
        <f t="shared" si="4"/>
      </c>
      <c r="F21" s="138">
        <f t="shared" si="4"/>
      </c>
      <c r="G21" s="136">
        <f t="shared" si="4"/>
      </c>
      <c r="H21" s="136">
        <f t="shared" si="4"/>
      </c>
      <c r="I21" s="136">
        <f t="shared" si="4"/>
      </c>
      <c r="J21" s="137">
        <f t="shared" si="4"/>
      </c>
    </row>
    <row r="22" spans="1:10" s="141" customFormat="1" ht="54.75" customHeight="1" thickBot="1" thickTop="1">
      <c r="A22" s="397" t="s">
        <v>446</v>
      </c>
      <c r="B22" s="398"/>
      <c r="C22" s="398"/>
      <c r="D22" s="398"/>
      <c r="E22" s="398"/>
      <c r="F22" s="398"/>
      <c r="G22" s="398"/>
      <c r="H22" s="398"/>
      <c r="I22" s="398"/>
      <c r="J22" s="399"/>
    </row>
    <row r="23" spans="1:10" ht="54.75" customHeight="1" thickBot="1" thickTop="1">
      <c r="A23" s="133">
        <v>10</v>
      </c>
      <c r="B23" s="134" t="s">
        <v>448</v>
      </c>
      <c r="C23" s="135">
        <f aca="true" t="shared" si="5" ref="C23:J24">IF(D122=1,"●","")</f>
      </c>
      <c r="D23" s="136">
        <f t="shared" si="5"/>
      </c>
      <c r="E23" s="137">
        <f t="shared" si="5"/>
      </c>
      <c r="F23" s="138">
        <f t="shared" si="5"/>
      </c>
      <c r="G23" s="136">
        <f t="shared" si="5"/>
      </c>
      <c r="H23" s="136">
        <f t="shared" si="5"/>
      </c>
      <c r="I23" s="136">
        <f t="shared" si="5"/>
      </c>
      <c r="J23" s="137">
        <f t="shared" si="5"/>
      </c>
    </row>
    <row r="24" spans="1:10" ht="54.75" customHeight="1" thickBot="1" thickTop="1">
      <c r="A24" s="133">
        <v>11</v>
      </c>
      <c r="B24" s="134" t="s">
        <v>449</v>
      </c>
      <c r="C24" s="135">
        <f t="shared" si="5"/>
      </c>
      <c r="D24" s="136">
        <f t="shared" si="5"/>
      </c>
      <c r="E24" s="137">
        <f t="shared" si="5"/>
      </c>
      <c r="F24" s="138">
        <f t="shared" si="5"/>
      </c>
      <c r="G24" s="136">
        <f t="shared" si="5"/>
      </c>
      <c r="H24" s="136">
        <f t="shared" si="5"/>
      </c>
      <c r="I24" s="136">
        <f t="shared" si="5"/>
      </c>
      <c r="J24" s="137">
        <f t="shared" si="5"/>
      </c>
    </row>
    <row r="25" spans="1:10" s="141" customFormat="1" ht="54.75" customHeight="1" thickBot="1" thickTop="1">
      <c r="A25" s="397" t="s">
        <v>450</v>
      </c>
      <c r="B25" s="398"/>
      <c r="C25" s="398"/>
      <c r="D25" s="398"/>
      <c r="E25" s="398"/>
      <c r="F25" s="398"/>
      <c r="G25" s="398"/>
      <c r="H25" s="398"/>
      <c r="I25" s="398"/>
      <c r="J25" s="399"/>
    </row>
    <row r="26" spans="1:10" s="141" customFormat="1" ht="54.75" customHeight="1" thickBot="1" thickTop="1">
      <c r="A26" s="397" t="s">
        <v>451</v>
      </c>
      <c r="B26" s="398"/>
      <c r="C26" s="398"/>
      <c r="D26" s="398"/>
      <c r="E26" s="398"/>
      <c r="F26" s="398"/>
      <c r="G26" s="398"/>
      <c r="H26" s="398"/>
      <c r="I26" s="398"/>
      <c r="J26" s="399"/>
    </row>
    <row r="27" spans="1:10" ht="54.75" customHeight="1" thickBot="1" thickTop="1">
      <c r="A27" s="133">
        <v>12</v>
      </c>
      <c r="B27" s="134" t="s">
        <v>453</v>
      </c>
      <c r="C27" s="135">
        <f aca="true" t="shared" si="6" ref="C27:J27">IF(D124=1,"●","")</f>
      </c>
      <c r="D27" s="136">
        <f t="shared" si="6"/>
      </c>
      <c r="E27" s="137">
        <f t="shared" si="6"/>
      </c>
      <c r="F27" s="138">
        <f t="shared" si="6"/>
      </c>
      <c r="G27" s="136">
        <f t="shared" si="6"/>
      </c>
      <c r="H27" s="136">
        <f t="shared" si="6"/>
      </c>
      <c r="I27" s="136">
        <f t="shared" si="6"/>
      </c>
      <c r="J27" s="137">
        <f t="shared" si="6"/>
      </c>
    </row>
    <row r="28" spans="1:10" s="141" customFormat="1" ht="54.75" customHeight="1" thickBot="1" thickTop="1">
      <c r="A28" s="397" t="s">
        <v>454</v>
      </c>
      <c r="B28" s="398"/>
      <c r="C28" s="398"/>
      <c r="D28" s="398"/>
      <c r="E28" s="398"/>
      <c r="F28" s="398"/>
      <c r="G28" s="398"/>
      <c r="H28" s="398"/>
      <c r="I28" s="398"/>
      <c r="J28" s="399"/>
    </row>
    <row r="29" spans="1:10" ht="54.75" customHeight="1" thickBot="1" thickTop="1">
      <c r="A29" s="133">
        <v>13</v>
      </c>
      <c r="B29" s="134" t="s">
        <v>455</v>
      </c>
      <c r="C29" s="135">
        <f aca="true" t="shared" si="7" ref="C29:J29">IF(D125=1,"●","")</f>
      </c>
      <c r="D29" s="136">
        <f t="shared" si="7"/>
      </c>
      <c r="E29" s="137">
        <f t="shared" si="7"/>
      </c>
      <c r="F29" s="138">
        <f t="shared" si="7"/>
      </c>
      <c r="G29" s="136">
        <f t="shared" si="7"/>
      </c>
      <c r="H29" s="136">
        <f t="shared" si="7"/>
      </c>
      <c r="I29" s="136">
        <f t="shared" si="7"/>
      </c>
      <c r="J29" s="137">
        <f t="shared" si="7"/>
      </c>
    </row>
    <row r="30" spans="1:10" s="141" customFormat="1" ht="54.75" customHeight="1" thickBot="1" thickTop="1">
      <c r="A30" s="397" t="s">
        <v>456</v>
      </c>
      <c r="B30" s="398"/>
      <c r="C30" s="398"/>
      <c r="D30" s="398"/>
      <c r="E30" s="398"/>
      <c r="F30" s="398"/>
      <c r="G30" s="398"/>
      <c r="H30" s="398"/>
      <c r="I30" s="398"/>
      <c r="J30" s="399"/>
    </row>
    <row r="31" spans="1:10" ht="54.75" customHeight="1" thickBot="1" thickTop="1">
      <c r="A31" s="133">
        <v>14</v>
      </c>
      <c r="B31" s="134" t="s">
        <v>457</v>
      </c>
      <c r="C31" s="135">
        <f aca="true" t="shared" si="8" ref="C31:J31">IF(D126=1,"●","")</f>
      </c>
      <c r="D31" s="136">
        <f t="shared" si="8"/>
      </c>
      <c r="E31" s="137">
        <f t="shared" si="8"/>
      </c>
      <c r="F31" s="138">
        <f t="shared" si="8"/>
      </c>
      <c r="G31" s="136">
        <f t="shared" si="8"/>
      </c>
      <c r="H31" s="136">
        <f t="shared" si="8"/>
      </c>
      <c r="I31" s="136">
        <f t="shared" si="8"/>
      </c>
      <c r="J31" s="137">
        <f t="shared" si="8"/>
      </c>
    </row>
    <row r="32" spans="1:10" s="141" customFormat="1" ht="54.75" customHeight="1" thickBot="1" thickTop="1">
      <c r="A32" s="397" t="s">
        <v>458</v>
      </c>
      <c r="B32" s="398"/>
      <c r="C32" s="398"/>
      <c r="D32" s="398"/>
      <c r="E32" s="398"/>
      <c r="F32" s="398"/>
      <c r="G32" s="398"/>
      <c r="H32" s="398"/>
      <c r="I32" s="398"/>
      <c r="J32" s="399"/>
    </row>
    <row r="33" spans="1:10" ht="54.75" customHeight="1" thickBot="1" thickTop="1">
      <c r="A33" s="133">
        <v>15</v>
      </c>
      <c r="B33" s="134" t="s">
        <v>459</v>
      </c>
      <c r="C33" s="135">
        <f aca="true" t="shared" si="9" ref="C33:J33">IF(D127=1,"●","")</f>
      </c>
      <c r="D33" s="136">
        <f t="shared" si="9"/>
      </c>
      <c r="E33" s="137">
        <f t="shared" si="9"/>
      </c>
      <c r="F33" s="138">
        <f t="shared" si="9"/>
      </c>
      <c r="G33" s="136">
        <f t="shared" si="9"/>
      </c>
      <c r="H33" s="136">
        <f t="shared" si="9"/>
      </c>
      <c r="I33" s="136">
        <f t="shared" si="9"/>
      </c>
      <c r="J33" s="137">
        <f t="shared" si="9"/>
      </c>
    </row>
    <row r="34" spans="1:10" ht="54.75" customHeight="1" thickBot="1" thickTop="1">
      <c r="A34" s="133">
        <v>16</v>
      </c>
      <c r="B34" s="134" t="s">
        <v>460</v>
      </c>
      <c r="C34" s="135">
        <f aca="true" t="shared" si="10" ref="C34:J34">IF(D128=1,"●","")</f>
      </c>
      <c r="D34" s="136">
        <f t="shared" si="10"/>
      </c>
      <c r="E34" s="137">
        <f t="shared" si="10"/>
      </c>
      <c r="F34" s="138">
        <f t="shared" si="10"/>
      </c>
      <c r="G34" s="136">
        <f t="shared" si="10"/>
      </c>
      <c r="H34" s="136">
        <f t="shared" si="10"/>
      </c>
      <c r="I34" s="136">
        <f t="shared" si="10"/>
      </c>
      <c r="J34" s="137">
        <f t="shared" si="10"/>
      </c>
    </row>
    <row r="35" spans="1:10" ht="54.75" customHeight="1" thickBot="1" thickTop="1">
      <c r="A35" s="133">
        <v>17</v>
      </c>
      <c r="B35" s="134" t="s">
        <v>461</v>
      </c>
      <c r="C35" s="135">
        <f aca="true" t="shared" si="11" ref="C35:J39">IF(D129=1,"●","")</f>
      </c>
      <c r="D35" s="136">
        <f t="shared" si="11"/>
      </c>
      <c r="E35" s="137">
        <f t="shared" si="11"/>
      </c>
      <c r="F35" s="138">
        <f t="shared" si="11"/>
      </c>
      <c r="G35" s="136">
        <f t="shared" si="11"/>
      </c>
      <c r="H35" s="136">
        <f t="shared" si="11"/>
      </c>
      <c r="I35" s="136">
        <f t="shared" si="11"/>
      </c>
      <c r="J35" s="137">
        <f t="shared" si="11"/>
      </c>
    </row>
    <row r="36" spans="1:10" ht="54.75" customHeight="1" thickBot="1" thickTop="1">
      <c r="A36" s="133">
        <v>18</v>
      </c>
      <c r="B36" s="134" t="s">
        <v>462</v>
      </c>
      <c r="C36" s="135">
        <f t="shared" si="11"/>
      </c>
      <c r="D36" s="136">
        <f t="shared" si="11"/>
      </c>
      <c r="E36" s="137">
        <f t="shared" si="11"/>
      </c>
      <c r="F36" s="138">
        <f t="shared" si="11"/>
      </c>
      <c r="G36" s="136">
        <f t="shared" si="11"/>
      </c>
      <c r="H36" s="136">
        <f t="shared" si="11"/>
      </c>
      <c r="I36" s="136">
        <f t="shared" si="11"/>
      </c>
      <c r="J36" s="137">
        <f t="shared" si="11"/>
      </c>
    </row>
    <row r="37" spans="1:10" ht="54.75" customHeight="1" thickBot="1" thickTop="1">
      <c r="A37" s="133">
        <v>19</v>
      </c>
      <c r="B37" s="134" t="s">
        <v>463</v>
      </c>
      <c r="C37" s="135">
        <f t="shared" si="11"/>
      </c>
      <c r="D37" s="136">
        <f t="shared" si="11"/>
      </c>
      <c r="E37" s="137">
        <f t="shared" si="11"/>
      </c>
      <c r="F37" s="138">
        <f t="shared" si="11"/>
      </c>
      <c r="G37" s="136">
        <f t="shared" si="11"/>
      </c>
      <c r="H37" s="136">
        <f t="shared" si="11"/>
      </c>
      <c r="I37" s="136">
        <f t="shared" si="11"/>
      </c>
      <c r="J37" s="137">
        <f t="shared" si="11"/>
      </c>
    </row>
    <row r="38" spans="1:10" ht="54.75" customHeight="1" thickBot="1" thickTop="1">
      <c r="A38" s="133">
        <v>20</v>
      </c>
      <c r="B38" s="134" t="s">
        <v>464</v>
      </c>
      <c r="C38" s="135">
        <f t="shared" si="11"/>
      </c>
      <c r="D38" s="136">
        <f t="shared" si="11"/>
      </c>
      <c r="E38" s="137">
        <f t="shared" si="11"/>
      </c>
      <c r="F38" s="138">
        <f t="shared" si="11"/>
      </c>
      <c r="G38" s="136">
        <f t="shared" si="11"/>
      </c>
      <c r="H38" s="136">
        <f t="shared" si="11"/>
      </c>
      <c r="I38" s="136">
        <f t="shared" si="11"/>
      </c>
      <c r="J38" s="137">
        <f t="shared" si="11"/>
      </c>
    </row>
    <row r="39" spans="1:10" ht="69" customHeight="1" thickBot="1" thickTop="1">
      <c r="A39" s="133">
        <v>21</v>
      </c>
      <c r="B39" s="134" t="s">
        <v>465</v>
      </c>
      <c r="C39" s="135">
        <f t="shared" si="11"/>
      </c>
      <c r="D39" s="136">
        <f t="shared" si="11"/>
      </c>
      <c r="E39" s="137">
        <f t="shared" si="11"/>
      </c>
      <c r="F39" s="138">
        <f t="shared" si="11"/>
      </c>
      <c r="G39" s="136">
        <f t="shared" si="11"/>
      </c>
      <c r="H39" s="136">
        <f t="shared" si="11"/>
      </c>
      <c r="I39" s="136">
        <f t="shared" si="11"/>
      </c>
      <c r="J39" s="137">
        <f t="shared" si="11"/>
      </c>
    </row>
    <row r="40" spans="1:10" s="141" customFormat="1" ht="54.75" customHeight="1" thickBot="1" thickTop="1">
      <c r="A40" s="397" t="s">
        <v>466</v>
      </c>
      <c r="B40" s="398"/>
      <c r="C40" s="398"/>
      <c r="D40" s="398"/>
      <c r="E40" s="398"/>
      <c r="F40" s="398"/>
      <c r="G40" s="398"/>
      <c r="H40" s="398"/>
      <c r="I40" s="398"/>
      <c r="J40" s="399"/>
    </row>
    <row r="41" spans="1:10" ht="54.75" customHeight="1" thickBot="1" thickTop="1">
      <c r="A41" s="133">
        <v>22</v>
      </c>
      <c r="B41" s="134" t="s">
        <v>468</v>
      </c>
      <c r="C41" s="135">
        <f aca="true" t="shared" si="12" ref="C41:J46">IF(D134=1,"●","")</f>
      </c>
      <c r="D41" s="136">
        <f t="shared" si="12"/>
      </c>
      <c r="E41" s="137">
        <f t="shared" si="12"/>
      </c>
      <c r="F41" s="138">
        <f t="shared" si="12"/>
      </c>
      <c r="G41" s="136">
        <f t="shared" si="12"/>
      </c>
      <c r="H41" s="136">
        <f t="shared" si="12"/>
      </c>
      <c r="I41" s="136">
        <f t="shared" si="12"/>
      </c>
      <c r="J41" s="137">
        <f t="shared" si="12"/>
      </c>
    </row>
    <row r="42" spans="1:10" ht="54.75" customHeight="1" thickBot="1" thickTop="1">
      <c r="A42" s="133">
        <v>23</v>
      </c>
      <c r="B42" s="134" t="s">
        <v>469</v>
      </c>
      <c r="C42" s="135">
        <f t="shared" si="12"/>
      </c>
      <c r="D42" s="136">
        <f t="shared" si="12"/>
      </c>
      <c r="E42" s="137">
        <f t="shared" si="12"/>
      </c>
      <c r="F42" s="138">
        <f t="shared" si="12"/>
      </c>
      <c r="G42" s="136">
        <f t="shared" si="12"/>
      </c>
      <c r="H42" s="136">
        <f t="shared" si="12"/>
      </c>
      <c r="I42" s="136">
        <f t="shared" si="12"/>
      </c>
      <c r="J42" s="137">
        <f t="shared" si="12"/>
      </c>
    </row>
    <row r="43" spans="1:10" ht="54.75" customHeight="1" thickBot="1" thickTop="1">
      <c r="A43" s="133">
        <v>24</v>
      </c>
      <c r="B43" s="134" t="s">
        <v>470</v>
      </c>
      <c r="C43" s="135">
        <f>IF(D136=1,"●","")</f>
      </c>
      <c r="D43" s="136">
        <f t="shared" si="12"/>
      </c>
      <c r="E43" s="137">
        <f>IF(F136=1,"●","")</f>
      </c>
      <c r="F43" s="138">
        <f t="shared" si="12"/>
      </c>
      <c r="G43" s="136">
        <f t="shared" si="12"/>
      </c>
      <c r="H43" s="136">
        <f t="shared" si="12"/>
      </c>
      <c r="I43" s="136">
        <f t="shared" si="12"/>
      </c>
      <c r="J43" s="137">
        <f t="shared" si="12"/>
      </c>
    </row>
    <row r="44" spans="1:10" ht="54.75" customHeight="1" thickBot="1" thickTop="1">
      <c r="A44" s="133">
        <v>25</v>
      </c>
      <c r="B44" s="134" t="s">
        <v>471</v>
      </c>
      <c r="C44" s="135">
        <f t="shared" si="12"/>
      </c>
      <c r="D44" s="136">
        <f t="shared" si="12"/>
      </c>
      <c r="E44" s="137">
        <f t="shared" si="12"/>
      </c>
      <c r="F44" s="138">
        <f t="shared" si="12"/>
      </c>
      <c r="G44" s="136">
        <f t="shared" si="12"/>
      </c>
      <c r="H44" s="136">
        <f t="shared" si="12"/>
      </c>
      <c r="I44" s="136">
        <f t="shared" si="12"/>
      </c>
      <c r="J44" s="137">
        <f t="shared" si="12"/>
      </c>
    </row>
    <row r="45" spans="1:10" ht="54.75" customHeight="1" thickBot="1" thickTop="1">
      <c r="A45" s="133">
        <v>26</v>
      </c>
      <c r="B45" s="134" t="s">
        <v>472</v>
      </c>
      <c r="C45" s="135">
        <f t="shared" si="12"/>
      </c>
      <c r="D45" s="136">
        <f t="shared" si="12"/>
      </c>
      <c r="E45" s="137">
        <f t="shared" si="12"/>
      </c>
      <c r="F45" s="138">
        <f t="shared" si="12"/>
      </c>
      <c r="G45" s="136">
        <f t="shared" si="12"/>
      </c>
      <c r="H45" s="136">
        <f t="shared" si="12"/>
      </c>
      <c r="I45" s="136">
        <f t="shared" si="12"/>
      </c>
      <c r="J45" s="137">
        <f t="shared" si="12"/>
      </c>
    </row>
    <row r="46" spans="1:10" ht="54.75" customHeight="1" thickBot="1" thickTop="1">
      <c r="A46" s="133">
        <v>27</v>
      </c>
      <c r="B46" s="134" t="s">
        <v>473</v>
      </c>
      <c r="C46" s="135">
        <f t="shared" si="12"/>
      </c>
      <c r="D46" s="136">
        <f t="shared" si="12"/>
      </c>
      <c r="E46" s="137">
        <f t="shared" si="12"/>
      </c>
      <c r="F46" s="138">
        <f t="shared" si="12"/>
      </c>
      <c r="G46" s="136">
        <f t="shared" si="12"/>
      </c>
      <c r="H46" s="136">
        <f t="shared" si="12"/>
      </c>
      <c r="I46" s="136">
        <f t="shared" si="12"/>
      </c>
      <c r="J46" s="137">
        <f t="shared" si="12"/>
      </c>
    </row>
    <row r="47" spans="1:10" s="141" customFormat="1" ht="54.75" customHeight="1" thickBot="1" thickTop="1">
      <c r="A47" s="397" t="s">
        <v>474</v>
      </c>
      <c r="B47" s="398"/>
      <c r="C47" s="398"/>
      <c r="D47" s="398"/>
      <c r="E47" s="398"/>
      <c r="F47" s="398"/>
      <c r="G47" s="398"/>
      <c r="H47" s="398"/>
      <c r="I47" s="398"/>
      <c r="J47" s="399"/>
    </row>
    <row r="48" spans="1:10" ht="54.75" customHeight="1" thickBot="1" thickTop="1">
      <c r="A48" s="133">
        <v>28</v>
      </c>
      <c r="B48" s="134" t="s">
        <v>475</v>
      </c>
      <c r="C48" s="135">
        <f aca="true" t="shared" si="13" ref="C48:J48">IF(D140=1,"●","")</f>
      </c>
      <c r="D48" s="136">
        <f t="shared" si="13"/>
      </c>
      <c r="E48" s="137">
        <f t="shared" si="13"/>
      </c>
      <c r="F48" s="138">
        <f t="shared" si="13"/>
      </c>
      <c r="G48" s="136">
        <f t="shared" si="13"/>
      </c>
      <c r="H48" s="136">
        <f t="shared" si="13"/>
      </c>
      <c r="I48" s="136">
        <f t="shared" si="13"/>
      </c>
      <c r="J48" s="137">
        <f t="shared" si="13"/>
      </c>
    </row>
    <row r="49" spans="1:10" ht="54.75" customHeight="1" thickBot="1" thickTop="1">
      <c r="A49" s="133">
        <v>29</v>
      </c>
      <c r="B49" s="134" t="s">
        <v>477</v>
      </c>
      <c r="C49" s="135">
        <f aca="true" t="shared" si="14" ref="C49:J52">IF(D141=1,"●","")</f>
      </c>
      <c r="D49" s="136">
        <f t="shared" si="14"/>
      </c>
      <c r="E49" s="137">
        <f t="shared" si="14"/>
      </c>
      <c r="F49" s="138">
        <f t="shared" si="14"/>
      </c>
      <c r="G49" s="136">
        <f t="shared" si="14"/>
      </c>
      <c r="H49" s="136">
        <f t="shared" si="14"/>
      </c>
      <c r="I49" s="136">
        <f t="shared" si="14"/>
      </c>
      <c r="J49" s="137">
        <f t="shared" si="14"/>
      </c>
    </row>
    <row r="50" spans="1:10" ht="54.75" customHeight="1" thickBot="1" thickTop="1">
      <c r="A50" s="133">
        <v>30</v>
      </c>
      <c r="B50" s="134" t="s">
        <v>478</v>
      </c>
      <c r="C50" s="135">
        <f t="shared" si="14"/>
      </c>
      <c r="D50" s="136">
        <f t="shared" si="14"/>
      </c>
      <c r="E50" s="137">
        <f t="shared" si="14"/>
      </c>
      <c r="F50" s="138">
        <f t="shared" si="14"/>
      </c>
      <c r="G50" s="136">
        <f t="shared" si="14"/>
      </c>
      <c r="H50" s="136">
        <f t="shared" si="14"/>
      </c>
      <c r="I50" s="136">
        <f t="shared" si="14"/>
      </c>
      <c r="J50" s="137">
        <f t="shared" si="14"/>
      </c>
    </row>
    <row r="51" spans="1:10" ht="54.75" customHeight="1" thickBot="1" thickTop="1">
      <c r="A51" s="133">
        <v>31</v>
      </c>
      <c r="B51" s="134" t="s">
        <v>479</v>
      </c>
      <c r="C51" s="135">
        <f t="shared" si="14"/>
      </c>
      <c r="D51" s="136">
        <f t="shared" si="14"/>
      </c>
      <c r="E51" s="137">
        <f t="shared" si="14"/>
      </c>
      <c r="F51" s="138">
        <f t="shared" si="14"/>
      </c>
      <c r="G51" s="136">
        <f t="shared" si="14"/>
      </c>
      <c r="H51" s="136">
        <f t="shared" si="14"/>
      </c>
      <c r="I51" s="136">
        <f t="shared" si="14"/>
      </c>
      <c r="J51" s="137">
        <f t="shared" si="14"/>
      </c>
    </row>
    <row r="52" spans="1:10" ht="54.75" customHeight="1" thickBot="1" thickTop="1">
      <c r="A52" s="133">
        <v>32</v>
      </c>
      <c r="B52" s="134" t="s">
        <v>480</v>
      </c>
      <c r="C52" s="135">
        <f t="shared" si="14"/>
      </c>
      <c r="D52" s="136">
        <f t="shared" si="14"/>
      </c>
      <c r="E52" s="137">
        <f t="shared" si="14"/>
      </c>
      <c r="F52" s="138">
        <f t="shared" si="14"/>
      </c>
      <c r="G52" s="136">
        <f t="shared" si="14"/>
      </c>
      <c r="H52" s="136">
        <f t="shared" si="14"/>
      </c>
      <c r="I52" s="136">
        <f t="shared" si="14"/>
      </c>
      <c r="J52" s="137">
        <f t="shared" si="14"/>
      </c>
    </row>
    <row r="53" spans="1:10" ht="54.75" customHeight="1" thickBot="1" thickTop="1">
      <c r="A53" s="133">
        <v>33</v>
      </c>
      <c r="B53" s="134" t="s">
        <v>481</v>
      </c>
      <c r="C53" s="135">
        <f aca="true" t="shared" si="15" ref="C53:J54">IF(D145=1,"●","")</f>
      </c>
      <c r="D53" s="136">
        <f t="shared" si="15"/>
      </c>
      <c r="E53" s="137">
        <f t="shared" si="15"/>
      </c>
      <c r="F53" s="138">
        <f t="shared" si="15"/>
      </c>
      <c r="G53" s="136">
        <f t="shared" si="15"/>
      </c>
      <c r="H53" s="136">
        <f t="shared" si="15"/>
      </c>
      <c r="I53" s="136">
        <f t="shared" si="15"/>
      </c>
      <c r="J53" s="137">
        <f t="shared" si="15"/>
      </c>
    </row>
    <row r="54" spans="1:10" ht="54.75" customHeight="1" thickBot="1" thickTop="1">
      <c r="A54" s="133">
        <v>34</v>
      </c>
      <c r="B54" s="134" t="s">
        <v>482</v>
      </c>
      <c r="C54" s="135">
        <f t="shared" si="15"/>
      </c>
      <c r="D54" s="136">
        <f t="shared" si="15"/>
      </c>
      <c r="E54" s="137">
        <f t="shared" si="15"/>
      </c>
      <c r="F54" s="138">
        <f t="shared" si="15"/>
      </c>
      <c r="G54" s="136">
        <f t="shared" si="15"/>
      </c>
      <c r="H54" s="136">
        <f t="shared" si="15"/>
      </c>
      <c r="I54" s="136">
        <f t="shared" si="15"/>
      </c>
      <c r="J54" s="137">
        <f t="shared" si="15"/>
      </c>
    </row>
    <row r="55" spans="1:10" ht="54.75" customHeight="1" thickBot="1" thickTop="1">
      <c r="A55" s="133">
        <v>35</v>
      </c>
      <c r="B55" s="134" t="s">
        <v>484</v>
      </c>
      <c r="C55" s="135">
        <f aca="true" t="shared" si="16" ref="C55:J56">IF(D147=1,"●","")</f>
      </c>
      <c r="D55" s="136">
        <f t="shared" si="16"/>
      </c>
      <c r="E55" s="137">
        <f t="shared" si="16"/>
      </c>
      <c r="F55" s="138">
        <f t="shared" si="16"/>
      </c>
      <c r="G55" s="136">
        <f t="shared" si="16"/>
      </c>
      <c r="H55" s="136">
        <f t="shared" si="16"/>
      </c>
      <c r="I55" s="136">
        <f t="shared" si="16"/>
      </c>
      <c r="J55" s="137">
        <f t="shared" si="16"/>
      </c>
    </row>
    <row r="56" spans="1:10" ht="54.75" customHeight="1" thickBot="1" thickTop="1">
      <c r="A56" s="133">
        <v>36</v>
      </c>
      <c r="B56" s="134" t="s">
        <v>485</v>
      </c>
      <c r="C56" s="135">
        <f t="shared" si="16"/>
      </c>
      <c r="D56" s="136">
        <f t="shared" si="16"/>
      </c>
      <c r="E56" s="137">
        <f t="shared" si="16"/>
      </c>
      <c r="F56" s="138">
        <f t="shared" si="16"/>
      </c>
      <c r="G56" s="136">
        <f t="shared" si="16"/>
      </c>
      <c r="H56" s="136">
        <f t="shared" si="16"/>
      </c>
      <c r="I56" s="136">
        <f t="shared" si="16"/>
      </c>
      <c r="J56" s="137">
        <f t="shared" si="16"/>
      </c>
    </row>
    <row r="57" spans="1:10" s="141" customFormat="1" ht="54.75" customHeight="1" thickBot="1" thickTop="1">
      <c r="A57" s="397" t="s">
        <v>486</v>
      </c>
      <c r="B57" s="398"/>
      <c r="C57" s="398"/>
      <c r="D57" s="398"/>
      <c r="E57" s="398"/>
      <c r="F57" s="398"/>
      <c r="G57" s="398"/>
      <c r="H57" s="398"/>
      <c r="I57" s="398"/>
      <c r="J57" s="399"/>
    </row>
    <row r="58" spans="1:10" ht="54.75" customHeight="1" thickBot="1" thickTop="1">
      <c r="A58" s="133">
        <v>37</v>
      </c>
      <c r="B58" s="134" t="s">
        <v>488</v>
      </c>
      <c r="C58" s="135">
        <f aca="true" t="shared" si="17" ref="C58:J58">IF(D149=1,"●","")</f>
      </c>
      <c r="D58" s="136">
        <f t="shared" si="17"/>
      </c>
      <c r="E58" s="137">
        <f t="shared" si="17"/>
      </c>
      <c r="F58" s="138">
        <f t="shared" si="17"/>
      </c>
      <c r="G58" s="136">
        <f t="shared" si="17"/>
      </c>
      <c r="H58" s="136">
        <f t="shared" si="17"/>
      </c>
      <c r="I58" s="136">
        <f t="shared" si="17"/>
      </c>
      <c r="J58" s="137">
        <f t="shared" si="17"/>
      </c>
    </row>
    <row r="59" spans="1:10" ht="54.75" customHeight="1" thickBot="1" thickTop="1">
      <c r="A59" s="133">
        <v>38</v>
      </c>
      <c r="B59" s="134" t="s">
        <v>489</v>
      </c>
      <c r="C59" s="135">
        <f aca="true" t="shared" si="18" ref="C59:J61">IF(D150=1,"●","")</f>
      </c>
      <c r="D59" s="136">
        <f t="shared" si="18"/>
      </c>
      <c r="E59" s="137">
        <f t="shared" si="18"/>
      </c>
      <c r="F59" s="138">
        <f t="shared" si="18"/>
      </c>
      <c r="G59" s="136">
        <f t="shared" si="18"/>
      </c>
      <c r="H59" s="136">
        <f t="shared" si="18"/>
      </c>
      <c r="I59" s="136">
        <f t="shared" si="18"/>
      </c>
      <c r="J59" s="137">
        <f t="shared" si="18"/>
      </c>
    </row>
    <row r="60" spans="1:10" ht="54.75" customHeight="1" thickBot="1" thickTop="1">
      <c r="A60" s="133">
        <v>39</v>
      </c>
      <c r="B60" s="134" t="s">
        <v>490</v>
      </c>
      <c r="C60" s="135">
        <f t="shared" si="18"/>
      </c>
      <c r="D60" s="136">
        <f t="shared" si="18"/>
      </c>
      <c r="E60" s="137">
        <f t="shared" si="18"/>
      </c>
      <c r="F60" s="138">
        <f t="shared" si="18"/>
      </c>
      <c r="G60" s="136">
        <f t="shared" si="18"/>
      </c>
      <c r="H60" s="136">
        <f t="shared" si="18"/>
      </c>
      <c r="I60" s="136">
        <f t="shared" si="18"/>
      </c>
      <c r="J60" s="137">
        <f t="shared" si="18"/>
      </c>
    </row>
    <row r="61" spans="1:10" ht="54.75" customHeight="1" thickBot="1" thickTop="1">
      <c r="A61" s="133">
        <v>40</v>
      </c>
      <c r="B61" s="134" t="s">
        <v>491</v>
      </c>
      <c r="C61" s="135">
        <f t="shared" si="18"/>
      </c>
      <c r="D61" s="136">
        <f t="shared" si="18"/>
      </c>
      <c r="E61" s="137">
        <f t="shared" si="18"/>
      </c>
      <c r="F61" s="138">
        <f t="shared" si="18"/>
      </c>
      <c r="G61" s="136">
        <f t="shared" si="18"/>
      </c>
      <c r="H61" s="136">
        <f t="shared" si="18"/>
      </c>
      <c r="I61" s="136">
        <f t="shared" si="18"/>
      </c>
      <c r="J61" s="137">
        <f t="shared" si="18"/>
      </c>
    </row>
    <row r="62" spans="1:10" ht="54.75" customHeight="1" thickBot="1" thickTop="1">
      <c r="A62" s="133">
        <v>41</v>
      </c>
      <c r="B62" s="134" t="s">
        <v>492</v>
      </c>
      <c r="C62" s="135">
        <f aca="true" t="shared" si="19" ref="C62:J62">IF(D153=1,"●","")</f>
      </c>
      <c r="D62" s="136">
        <f t="shared" si="19"/>
      </c>
      <c r="E62" s="137">
        <f t="shared" si="19"/>
      </c>
      <c r="F62" s="138">
        <f t="shared" si="19"/>
      </c>
      <c r="G62" s="136">
        <f t="shared" si="19"/>
      </c>
      <c r="H62" s="136">
        <f t="shared" si="19"/>
      </c>
      <c r="I62" s="136">
        <f t="shared" si="19"/>
      </c>
      <c r="J62" s="137">
        <f t="shared" si="19"/>
      </c>
    </row>
    <row r="63" spans="1:10" s="141" customFormat="1" ht="54.75" customHeight="1" thickBot="1" thickTop="1">
      <c r="A63" s="397" t="s">
        <v>493</v>
      </c>
      <c r="B63" s="398"/>
      <c r="C63" s="398"/>
      <c r="D63" s="398"/>
      <c r="E63" s="398"/>
      <c r="F63" s="398"/>
      <c r="G63" s="398"/>
      <c r="H63" s="398"/>
      <c r="I63" s="398"/>
      <c r="J63" s="399"/>
    </row>
    <row r="64" spans="1:10" ht="54.75" customHeight="1" thickBot="1" thickTop="1">
      <c r="A64" s="133">
        <v>42</v>
      </c>
      <c r="B64" s="134" t="s">
        <v>494</v>
      </c>
      <c r="C64" s="135">
        <f aca="true" t="shared" si="20" ref="C64:J65">IF(D154=1,"●","")</f>
      </c>
      <c r="D64" s="136">
        <f t="shared" si="20"/>
      </c>
      <c r="E64" s="137">
        <f t="shared" si="20"/>
      </c>
      <c r="F64" s="138">
        <f t="shared" si="20"/>
      </c>
      <c r="G64" s="136">
        <f t="shared" si="20"/>
      </c>
      <c r="H64" s="136">
        <f t="shared" si="20"/>
      </c>
      <c r="I64" s="136">
        <f t="shared" si="20"/>
      </c>
      <c r="J64" s="137">
        <f t="shared" si="20"/>
      </c>
    </row>
    <row r="65" spans="1:10" ht="54.75" customHeight="1" thickBot="1" thickTop="1">
      <c r="A65" s="133">
        <v>43</v>
      </c>
      <c r="B65" s="134" t="s">
        <v>495</v>
      </c>
      <c r="C65" s="135">
        <f t="shared" si="20"/>
      </c>
      <c r="D65" s="136">
        <f t="shared" si="20"/>
      </c>
      <c r="E65" s="137">
        <f t="shared" si="20"/>
      </c>
      <c r="F65" s="138">
        <f t="shared" si="20"/>
      </c>
      <c r="G65" s="136">
        <f t="shared" si="20"/>
      </c>
      <c r="H65" s="136">
        <f t="shared" si="20"/>
      </c>
      <c r="I65" s="136">
        <f t="shared" si="20"/>
      </c>
      <c r="J65" s="137">
        <f t="shared" si="20"/>
      </c>
    </row>
    <row r="66" spans="1:10" ht="54.75" customHeight="1" thickBot="1" thickTop="1">
      <c r="A66" s="133">
        <v>44</v>
      </c>
      <c r="B66" s="134" t="s">
        <v>496</v>
      </c>
      <c r="C66" s="135">
        <f aca="true" t="shared" si="21" ref="C66:J67">IF(D156=1,"●","")</f>
      </c>
      <c r="D66" s="136">
        <f t="shared" si="21"/>
      </c>
      <c r="E66" s="137">
        <f t="shared" si="21"/>
      </c>
      <c r="F66" s="138">
        <f t="shared" si="21"/>
      </c>
      <c r="G66" s="136">
        <f t="shared" si="21"/>
      </c>
      <c r="H66" s="136">
        <f t="shared" si="21"/>
      </c>
      <c r="I66" s="136">
        <f t="shared" si="21"/>
      </c>
      <c r="J66" s="137">
        <f t="shared" si="21"/>
      </c>
    </row>
    <row r="67" spans="1:10" ht="54.75" customHeight="1" thickBot="1" thickTop="1">
      <c r="A67" s="133">
        <v>45</v>
      </c>
      <c r="B67" s="134" t="s">
        <v>497</v>
      </c>
      <c r="C67" s="135">
        <f t="shared" si="21"/>
      </c>
      <c r="D67" s="136">
        <f t="shared" si="21"/>
      </c>
      <c r="E67" s="137">
        <f t="shared" si="21"/>
      </c>
      <c r="F67" s="138">
        <f t="shared" si="21"/>
      </c>
      <c r="G67" s="136">
        <f t="shared" si="21"/>
      </c>
      <c r="H67" s="136">
        <f t="shared" si="21"/>
      </c>
      <c r="I67" s="136">
        <f t="shared" si="21"/>
      </c>
      <c r="J67" s="137">
        <f t="shared" si="21"/>
      </c>
    </row>
    <row r="68" spans="1:10" ht="54.75" customHeight="1" thickBot="1" thickTop="1">
      <c r="A68" s="133">
        <v>46</v>
      </c>
      <c r="B68" s="134" t="s">
        <v>498</v>
      </c>
      <c r="C68" s="135">
        <f aca="true" t="shared" si="22" ref="C68:J68">IF(D158=1,"●","")</f>
      </c>
      <c r="D68" s="136">
        <f t="shared" si="22"/>
      </c>
      <c r="E68" s="137">
        <f t="shared" si="22"/>
      </c>
      <c r="F68" s="138">
        <f t="shared" si="22"/>
      </c>
      <c r="G68" s="136">
        <f t="shared" si="22"/>
      </c>
      <c r="H68" s="136">
        <f t="shared" si="22"/>
      </c>
      <c r="I68" s="136">
        <f t="shared" si="22"/>
      </c>
      <c r="J68" s="137">
        <f t="shared" si="22"/>
      </c>
    </row>
    <row r="69" spans="1:10" s="141" customFormat="1" ht="54.75" customHeight="1" thickBot="1" thickTop="1">
      <c r="A69" s="397" t="s">
        <v>499</v>
      </c>
      <c r="B69" s="398"/>
      <c r="C69" s="398"/>
      <c r="D69" s="398"/>
      <c r="E69" s="398"/>
      <c r="F69" s="398"/>
      <c r="G69" s="398"/>
      <c r="H69" s="398"/>
      <c r="I69" s="398"/>
      <c r="J69" s="399"/>
    </row>
    <row r="70" spans="1:10" ht="54.75" customHeight="1" thickBot="1" thickTop="1">
      <c r="A70" s="133">
        <v>47</v>
      </c>
      <c r="B70" s="134" t="s">
        <v>500</v>
      </c>
      <c r="C70" s="135">
        <f aca="true" t="shared" si="23" ref="C70:J71">IF(D159=1,"●","")</f>
      </c>
      <c r="D70" s="136">
        <f t="shared" si="23"/>
      </c>
      <c r="E70" s="137">
        <f t="shared" si="23"/>
      </c>
      <c r="F70" s="138">
        <f t="shared" si="23"/>
      </c>
      <c r="G70" s="136">
        <f t="shared" si="23"/>
      </c>
      <c r="H70" s="136">
        <f t="shared" si="23"/>
      </c>
      <c r="I70" s="136">
        <f t="shared" si="23"/>
      </c>
      <c r="J70" s="137">
        <f t="shared" si="23"/>
      </c>
    </row>
    <row r="71" spans="1:10" ht="54.75" customHeight="1" thickBot="1" thickTop="1">
      <c r="A71" s="133">
        <v>48</v>
      </c>
      <c r="B71" s="134" t="s">
        <v>501</v>
      </c>
      <c r="C71" s="135">
        <f t="shared" si="23"/>
      </c>
      <c r="D71" s="136">
        <f t="shared" si="23"/>
      </c>
      <c r="E71" s="137">
        <f t="shared" si="23"/>
      </c>
      <c r="F71" s="138">
        <f t="shared" si="23"/>
      </c>
      <c r="G71" s="136">
        <f t="shared" si="23"/>
      </c>
      <c r="H71" s="136">
        <f t="shared" si="23"/>
      </c>
      <c r="I71" s="136">
        <f t="shared" si="23"/>
      </c>
      <c r="J71" s="137">
        <f t="shared" si="23"/>
      </c>
    </row>
    <row r="72" spans="1:10" s="141" customFormat="1" ht="54.75" customHeight="1" thickBot="1" thickTop="1">
      <c r="A72" s="397" t="s">
        <v>502</v>
      </c>
      <c r="B72" s="398"/>
      <c r="C72" s="398"/>
      <c r="D72" s="398"/>
      <c r="E72" s="398"/>
      <c r="F72" s="398"/>
      <c r="G72" s="398"/>
      <c r="H72" s="398"/>
      <c r="I72" s="398"/>
      <c r="J72" s="399"/>
    </row>
    <row r="73" spans="1:10" s="141" customFormat="1" ht="54.75" customHeight="1" thickBot="1" thickTop="1">
      <c r="A73" s="397" t="s">
        <v>503</v>
      </c>
      <c r="B73" s="398"/>
      <c r="C73" s="398"/>
      <c r="D73" s="398"/>
      <c r="E73" s="398"/>
      <c r="F73" s="398"/>
      <c r="G73" s="398"/>
      <c r="H73" s="398"/>
      <c r="I73" s="398"/>
      <c r="J73" s="399"/>
    </row>
    <row r="74" spans="1:10" ht="54.75" customHeight="1" thickBot="1" thickTop="1">
      <c r="A74" s="133">
        <v>49</v>
      </c>
      <c r="B74" s="134" t="s">
        <v>504</v>
      </c>
      <c r="C74" s="135">
        <f aca="true" t="shared" si="24" ref="C74:J76">IF(D161=1,"●","")</f>
      </c>
      <c r="D74" s="136">
        <f t="shared" si="24"/>
      </c>
      <c r="E74" s="137">
        <f t="shared" si="24"/>
      </c>
      <c r="F74" s="138">
        <f t="shared" si="24"/>
      </c>
      <c r="G74" s="136">
        <f t="shared" si="24"/>
      </c>
      <c r="H74" s="136">
        <f t="shared" si="24"/>
      </c>
      <c r="I74" s="136">
        <f t="shared" si="24"/>
      </c>
      <c r="J74" s="137">
        <f t="shared" si="24"/>
      </c>
    </row>
    <row r="75" spans="1:10" ht="54.75" customHeight="1" thickBot="1" thickTop="1">
      <c r="A75" s="133">
        <v>50</v>
      </c>
      <c r="B75" s="134" t="s">
        <v>505</v>
      </c>
      <c r="C75" s="135">
        <f t="shared" si="24"/>
      </c>
      <c r="D75" s="136">
        <f t="shared" si="24"/>
      </c>
      <c r="E75" s="137">
        <f t="shared" si="24"/>
      </c>
      <c r="F75" s="138">
        <f t="shared" si="24"/>
      </c>
      <c r="G75" s="136">
        <f t="shared" si="24"/>
      </c>
      <c r="H75" s="136">
        <f t="shared" si="24"/>
      </c>
      <c r="I75" s="136">
        <f t="shared" si="24"/>
      </c>
      <c r="J75" s="137">
        <f t="shared" si="24"/>
      </c>
    </row>
    <row r="76" spans="1:10" ht="54.75" customHeight="1" thickBot="1" thickTop="1">
      <c r="A76" s="133">
        <v>51</v>
      </c>
      <c r="B76" s="134" t="s">
        <v>506</v>
      </c>
      <c r="C76" s="135">
        <f t="shared" si="24"/>
      </c>
      <c r="D76" s="136">
        <f t="shared" si="24"/>
      </c>
      <c r="E76" s="137">
        <f t="shared" si="24"/>
      </c>
      <c r="F76" s="138">
        <f t="shared" si="24"/>
      </c>
      <c r="G76" s="136">
        <f t="shared" si="24"/>
      </c>
      <c r="H76" s="136">
        <f t="shared" si="24"/>
      </c>
      <c r="I76" s="136">
        <f t="shared" si="24"/>
      </c>
      <c r="J76" s="137">
        <f t="shared" si="24"/>
      </c>
    </row>
    <row r="77" spans="1:10" s="141" customFormat="1" ht="54.75" customHeight="1" thickBot="1" thickTop="1">
      <c r="A77" s="397" t="s">
        <v>507</v>
      </c>
      <c r="B77" s="398"/>
      <c r="C77" s="398"/>
      <c r="D77" s="398"/>
      <c r="E77" s="398"/>
      <c r="F77" s="398"/>
      <c r="G77" s="398"/>
      <c r="H77" s="398"/>
      <c r="I77" s="398"/>
      <c r="J77" s="399"/>
    </row>
    <row r="78" spans="1:10" ht="54.75" customHeight="1" thickBot="1" thickTop="1">
      <c r="A78" s="133">
        <v>52</v>
      </c>
      <c r="B78" s="134" t="s">
        <v>508</v>
      </c>
      <c r="C78" s="135">
        <f aca="true" t="shared" si="25" ref="C78:J78">IF(D164=1,"●","")</f>
      </c>
      <c r="D78" s="136">
        <f t="shared" si="25"/>
      </c>
      <c r="E78" s="137">
        <f t="shared" si="25"/>
      </c>
      <c r="F78" s="138">
        <f t="shared" si="25"/>
      </c>
      <c r="G78" s="136">
        <f t="shared" si="25"/>
      </c>
      <c r="H78" s="136">
        <f t="shared" si="25"/>
      </c>
      <c r="I78" s="136">
        <f t="shared" si="25"/>
      </c>
      <c r="J78" s="137">
        <f t="shared" si="25"/>
      </c>
    </row>
    <row r="79" spans="1:10" ht="54.75" customHeight="1" thickBot="1" thickTop="1">
      <c r="A79" s="133">
        <v>53</v>
      </c>
      <c r="B79" s="134" t="s">
        <v>509</v>
      </c>
      <c r="C79" s="135">
        <f aca="true" t="shared" si="26" ref="C79:J80">IF(D165=1,"●","")</f>
      </c>
      <c r="D79" s="136">
        <f t="shared" si="26"/>
      </c>
      <c r="E79" s="137">
        <f t="shared" si="26"/>
      </c>
      <c r="F79" s="138">
        <f t="shared" si="26"/>
      </c>
      <c r="G79" s="136">
        <f t="shared" si="26"/>
      </c>
      <c r="H79" s="136">
        <f t="shared" si="26"/>
      </c>
      <c r="I79" s="136">
        <f t="shared" si="26"/>
      </c>
      <c r="J79" s="137">
        <f t="shared" si="26"/>
      </c>
    </row>
    <row r="80" spans="1:10" ht="54.75" customHeight="1" thickBot="1" thickTop="1">
      <c r="A80" s="133">
        <v>54</v>
      </c>
      <c r="B80" s="134" t="s">
        <v>510</v>
      </c>
      <c r="C80" s="135">
        <f t="shared" si="26"/>
      </c>
      <c r="D80" s="136">
        <f t="shared" si="26"/>
      </c>
      <c r="E80" s="137">
        <f t="shared" si="26"/>
      </c>
      <c r="F80" s="138">
        <f t="shared" si="26"/>
      </c>
      <c r="G80" s="136">
        <f t="shared" si="26"/>
      </c>
      <c r="H80" s="136">
        <f t="shared" si="26"/>
      </c>
      <c r="I80" s="136">
        <f t="shared" si="26"/>
      </c>
      <c r="J80" s="137">
        <f t="shared" si="26"/>
      </c>
    </row>
    <row r="81" spans="1:10" s="141" customFormat="1" ht="54.75" customHeight="1" thickBot="1" thickTop="1">
      <c r="A81" s="397" t="s">
        <v>511</v>
      </c>
      <c r="B81" s="398"/>
      <c r="C81" s="398"/>
      <c r="D81" s="398"/>
      <c r="E81" s="398"/>
      <c r="F81" s="398"/>
      <c r="G81" s="398"/>
      <c r="H81" s="398"/>
      <c r="I81" s="398"/>
      <c r="J81" s="399"/>
    </row>
    <row r="82" spans="1:10" ht="54.75" customHeight="1" thickBot="1" thickTop="1">
      <c r="A82" s="133">
        <v>55</v>
      </c>
      <c r="B82" s="134" t="s">
        <v>512</v>
      </c>
      <c r="C82" s="135">
        <f aca="true" t="shared" si="27" ref="C82:J82">IF(D167=1,"●","")</f>
      </c>
      <c r="D82" s="136">
        <f t="shared" si="27"/>
      </c>
      <c r="E82" s="137">
        <f t="shared" si="27"/>
      </c>
      <c r="F82" s="138">
        <f t="shared" si="27"/>
      </c>
      <c r="G82" s="136">
        <f t="shared" si="27"/>
      </c>
      <c r="H82" s="136">
        <f t="shared" si="27"/>
      </c>
      <c r="I82" s="136">
        <f t="shared" si="27"/>
      </c>
      <c r="J82" s="137">
        <f t="shared" si="27"/>
      </c>
    </row>
    <row r="83" spans="1:10" s="141" customFormat="1" ht="54.75" customHeight="1" thickBot="1" thickTop="1">
      <c r="A83" s="397" t="s">
        <v>513</v>
      </c>
      <c r="B83" s="398"/>
      <c r="C83" s="398"/>
      <c r="D83" s="398"/>
      <c r="E83" s="398"/>
      <c r="F83" s="398"/>
      <c r="G83" s="398"/>
      <c r="H83" s="398"/>
      <c r="I83" s="398"/>
      <c r="J83" s="399"/>
    </row>
    <row r="84" spans="1:10" ht="54.75" customHeight="1" thickBot="1" thickTop="1">
      <c r="A84" s="133">
        <v>56</v>
      </c>
      <c r="B84" s="134" t="s">
        <v>514</v>
      </c>
      <c r="C84" s="135">
        <f aca="true" t="shared" si="28" ref="C84:J84">IF(D168=1,"●","")</f>
      </c>
      <c r="D84" s="136">
        <f t="shared" si="28"/>
      </c>
      <c r="E84" s="137">
        <f t="shared" si="28"/>
      </c>
      <c r="F84" s="138">
        <f t="shared" si="28"/>
      </c>
      <c r="G84" s="136">
        <f t="shared" si="28"/>
      </c>
      <c r="H84" s="136">
        <f t="shared" si="28"/>
      </c>
      <c r="I84" s="136">
        <f t="shared" si="28"/>
      </c>
      <c r="J84" s="137">
        <f t="shared" si="28"/>
      </c>
    </row>
    <row r="85" spans="1:10" ht="54.75" customHeight="1" thickBot="1" thickTop="1">
      <c r="A85" s="394" t="s">
        <v>515</v>
      </c>
      <c r="B85" s="395"/>
      <c r="C85" s="395"/>
      <c r="D85" s="395"/>
      <c r="E85" s="395"/>
      <c r="F85" s="395"/>
      <c r="G85" s="395"/>
      <c r="H85" s="395"/>
      <c r="I85" s="395"/>
      <c r="J85" s="396"/>
    </row>
    <row r="86" spans="1:10" ht="54.75" customHeight="1" thickBot="1" thickTop="1">
      <c r="A86" s="133">
        <v>57</v>
      </c>
      <c r="B86" s="134" t="s">
        <v>516</v>
      </c>
      <c r="C86" s="135">
        <f aca="true" t="shared" si="29" ref="C86:J86">IF(D169=1,"●","")</f>
      </c>
      <c r="D86" s="136">
        <f t="shared" si="29"/>
      </c>
      <c r="E86" s="137">
        <f t="shared" si="29"/>
      </c>
      <c r="F86" s="138">
        <f t="shared" si="29"/>
      </c>
      <c r="G86" s="136">
        <f t="shared" si="29"/>
      </c>
      <c r="H86" s="136">
        <f t="shared" si="29"/>
      </c>
      <c r="I86" s="136">
        <f t="shared" si="29"/>
      </c>
      <c r="J86" s="137">
        <f t="shared" si="29"/>
      </c>
    </row>
    <row r="87" spans="1:10" ht="54.75" customHeight="1" thickBot="1" thickTop="1">
      <c r="A87" s="133">
        <v>58</v>
      </c>
      <c r="B87" s="134" t="s">
        <v>517</v>
      </c>
      <c r="C87" s="135">
        <f aca="true" t="shared" si="30" ref="C87:J88">IF(D170=1,"●","")</f>
      </c>
      <c r="D87" s="136">
        <f t="shared" si="30"/>
      </c>
      <c r="E87" s="137">
        <f t="shared" si="30"/>
      </c>
      <c r="F87" s="138">
        <f t="shared" si="30"/>
      </c>
      <c r="G87" s="136">
        <f t="shared" si="30"/>
      </c>
      <c r="H87" s="136">
        <f t="shared" si="30"/>
      </c>
      <c r="I87" s="136">
        <f t="shared" si="30"/>
      </c>
      <c r="J87" s="137">
        <f t="shared" si="30"/>
      </c>
    </row>
    <row r="88" spans="1:10" ht="54.75" customHeight="1" thickBot="1" thickTop="1">
      <c r="A88" s="133">
        <v>59</v>
      </c>
      <c r="B88" s="134" t="s">
        <v>518</v>
      </c>
      <c r="C88" s="135">
        <f t="shared" si="30"/>
      </c>
      <c r="D88" s="136">
        <f t="shared" si="30"/>
      </c>
      <c r="E88" s="137">
        <f t="shared" si="30"/>
      </c>
      <c r="F88" s="138">
        <f t="shared" si="30"/>
      </c>
      <c r="G88" s="136">
        <f>IF(H171=1,"●","")</f>
      </c>
      <c r="H88" s="136">
        <f>IF(I171=1,"●","")</f>
      </c>
      <c r="I88" s="136">
        <f>IF(J171=1,"●","")</f>
      </c>
      <c r="J88" s="137">
        <f>IF(K171=1,"●","")</f>
      </c>
    </row>
    <row r="89" spans="1:10" ht="54.75" customHeight="1" thickBot="1" thickTop="1">
      <c r="A89" s="394" t="s">
        <v>519</v>
      </c>
      <c r="B89" s="395"/>
      <c r="C89" s="395"/>
      <c r="D89" s="395"/>
      <c r="E89" s="395"/>
      <c r="F89" s="395"/>
      <c r="G89" s="395"/>
      <c r="H89" s="395"/>
      <c r="I89" s="395"/>
      <c r="J89" s="396"/>
    </row>
    <row r="90" spans="1:10" ht="54.75" customHeight="1" thickBot="1" thickTop="1">
      <c r="A90" s="133">
        <v>60</v>
      </c>
      <c r="B90" s="134" t="s">
        <v>520</v>
      </c>
      <c r="C90" s="135">
        <f aca="true" t="shared" si="31" ref="C90:J90">IF(D172=1,"●","")</f>
      </c>
      <c r="D90" s="136">
        <f t="shared" si="31"/>
      </c>
      <c r="E90" s="135">
        <f t="shared" si="31"/>
      </c>
      <c r="F90" s="138">
        <f t="shared" si="31"/>
      </c>
      <c r="G90" s="136">
        <f t="shared" si="31"/>
      </c>
      <c r="H90" s="136">
        <f t="shared" si="31"/>
      </c>
      <c r="I90" s="136">
        <f t="shared" si="31"/>
      </c>
      <c r="J90" s="137">
        <f t="shared" si="31"/>
      </c>
    </row>
    <row r="91" spans="1:10" ht="54.75" customHeight="1" thickBot="1" thickTop="1">
      <c r="A91" s="394" t="s">
        <v>521</v>
      </c>
      <c r="B91" s="395"/>
      <c r="C91" s="395"/>
      <c r="D91" s="395"/>
      <c r="E91" s="395"/>
      <c r="F91" s="395"/>
      <c r="G91" s="395"/>
      <c r="H91" s="395"/>
      <c r="I91" s="395"/>
      <c r="J91" s="396"/>
    </row>
    <row r="92" spans="1:10" ht="54.75" customHeight="1" thickBot="1" thickTop="1">
      <c r="A92" s="394" t="s">
        <v>522</v>
      </c>
      <c r="B92" s="395"/>
      <c r="C92" s="395"/>
      <c r="D92" s="395"/>
      <c r="E92" s="395"/>
      <c r="F92" s="395"/>
      <c r="G92" s="395"/>
      <c r="H92" s="395"/>
      <c r="I92" s="395"/>
      <c r="J92" s="396"/>
    </row>
    <row r="93" spans="1:10" ht="54.75" customHeight="1" thickBot="1" thickTop="1">
      <c r="A93" s="133">
        <v>61</v>
      </c>
      <c r="B93" s="134" t="s">
        <v>523</v>
      </c>
      <c r="C93" s="135">
        <f aca="true" t="shared" si="32" ref="C93:E94">IF(D173=1,"●","")</f>
      </c>
      <c r="D93" s="136">
        <f t="shared" si="32"/>
      </c>
      <c r="E93" s="135">
        <f t="shared" si="32"/>
      </c>
      <c r="F93" s="138">
        <f aca="true" t="shared" si="33" ref="F93:J94">IF(G173=1,"●","")</f>
      </c>
      <c r="G93" s="136">
        <f t="shared" si="33"/>
      </c>
      <c r="H93" s="136">
        <f t="shared" si="33"/>
      </c>
      <c r="I93" s="136">
        <f t="shared" si="33"/>
      </c>
      <c r="J93" s="137">
        <f t="shared" si="33"/>
      </c>
    </row>
    <row r="94" spans="1:10" ht="54.75" customHeight="1" thickBot="1" thickTop="1">
      <c r="A94" s="133">
        <v>62</v>
      </c>
      <c r="B94" s="134" t="s">
        <v>524</v>
      </c>
      <c r="C94" s="135">
        <f t="shared" si="32"/>
      </c>
      <c r="D94" s="136">
        <f t="shared" si="32"/>
      </c>
      <c r="E94" s="135">
        <f t="shared" si="32"/>
      </c>
      <c r="F94" s="138">
        <f t="shared" si="33"/>
      </c>
      <c r="G94" s="136">
        <f t="shared" si="33"/>
      </c>
      <c r="H94" s="136">
        <f t="shared" si="33"/>
      </c>
      <c r="I94" s="136">
        <f t="shared" si="33"/>
      </c>
      <c r="J94" s="137">
        <f t="shared" si="33"/>
      </c>
    </row>
    <row r="95" spans="1:10" ht="54.75" customHeight="1" thickBot="1" thickTop="1">
      <c r="A95" s="394" t="s">
        <v>525</v>
      </c>
      <c r="B95" s="395"/>
      <c r="C95" s="395"/>
      <c r="D95" s="395"/>
      <c r="E95" s="395"/>
      <c r="F95" s="395"/>
      <c r="G95" s="395"/>
      <c r="H95" s="395"/>
      <c r="I95" s="395"/>
      <c r="J95" s="396"/>
    </row>
    <row r="96" spans="1:10" ht="54.75" customHeight="1" thickBot="1" thickTop="1">
      <c r="A96" s="133">
        <v>63</v>
      </c>
      <c r="B96" s="134" t="s">
        <v>526</v>
      </c>
      <c r="C96" s="135">
        <f aca="true" t="shared" si="34" ref="C96:J96">IF(D175=1,"●","")</f>
      </c>
      <c r="D96" s="136">
        <f t="shared" si="34"/>
      </c>
      <c r="E96" s="135">
        <f t="shared" si="34"/>
      </c>
      <c r="F96" s="138">
        <f t="shared" si="34"/>
      </c>
      <c r="G96" s="136">
        <f t="shared" si="34"/>
      </c>
      <c r="H96" s="136">
        <f t="shared" si="34"/>
      </c>
      <c r="I96" s="136">
        <f t="shared" si="34"/>
      </c>
      <c r="J96" s="137">
        <f t="shared" si="34"/>
      </c>
    </row>
    <row r="97" spans="1:10" ht="54.75" customHeight="1" thickBot="1" thickTop="1">
      <c r="A97" s="394" t="s">
        <v>527</v>
      </c>
      <c r="B97" s="395"/>
      <c r="C97" s="395"/>
      <c r="D97" s="395"/>
      <c r="E97" s="395"/>
      <c r="F97" s="395"/>
      <c r="G97" s="395"/>
      <c r="H97" s="395"/>
      <c r="I97" s="395"/>
      <c r="J97" s="396"/>
    </row>
    <row r="98" spans="1:10" ht="54.75" customHeight="1" thickBot="1" thickTop="1">
      <c r="A98" s="133">
        <v>64</v>
      </c>
      <c r="B98" s="134" t="s">
        <v>528</v>
      </c>
      <c r="C98" s="135">
        <f aca="true" t="shared" si="35" ref="C98:E100">IF(D176=1,"●","")</f>
      </c>
      <c r="D98" s="136">
        <f t="shared" si="35"/>
      </c>
      <c r="E98" s="135">
        <f t="shared" si="35"/>
      </c>
      <c r="F98" s="138">
        <f aca="true" t="shared" si="36" ref="F98:J100">IF(G176=1,"●","")</f>
      </c>
      <c r="G98" s="136">
        <f t="shared" si="36"/>
      </c>
      <c r="H98" s="136">
        <f t="shared" si="36"/>
      </c>
      <c r="I98" s="136">
        <f t="shared" si="36"/>
      </c>
      <c r="J98" s="137">
        <f t="shared" si="36"/>
      </c>
    </row>
    <row r="99" spans="1:10" ht="54.75" customHeight="1" thickBot="1" thickTop="1">
      <c r="A99" s="133">
        <v>65</v>
      </c>
      <c r="B99" s="134" t="s">
        <v>529</v>
      </c>
      <c r="C99" s="135">
        <f t="shared" si="35"/>
      </c>
      <c r="D99" s="136">
        <f t="shared" si="35"/>
      </c>
      <c r="E99" s="135">
        <f t="shared" si="35"/>
      </c>
      <c r="F99" s="138">
        <f t="shared" si="36"/>
      </c>
      <c r="G99" s="136">
        <f t="shared" si="36"/>
      </c>
      <c r="H99" s="136">
        <f t="shared" si="36"/>
      </c>
      <c r="I99" s="136">
        <f t="shared" si="36"/>
      </c>
      <c r="J99" s="137">
        <f t="shared" si="36"/>
      </c>
    </row>
    <row r="100" spans="1:10" ht="54.75" customHeight="1" thickBot="1" thickTop="1">
      <c r="A100" s="133">
        <v>66</v>
      </c>
      <c r="B100" s="134" t="s">
        <v>530</v>
      </c>
      <c r="C100" s="135">
        <f t="shared" si="35"/>
      </c>
      <c r="D100" s="136">
        <f t="shared" si="35"/>
      </c>
      <c r="E100" s="135">
        <f t="shared" si="35"/>
      </c>
      <c r="F100" s="138">
        <f t="shared" si="36"/>
      </c>
      <c r="G100" s="136">
        <f t="shared" si="36"/>
      </c>
      <c r="H100" s="136">
        <f t="shared" si="36"/>
      </c>
      <c r="I100" s="136">
        <f t="shared" si="36"/>
      </c>
      <c r="J100" s="137">
        <f t="shared" si="36"/>
      </c>
    </row>
    <row r="101" spans="1:10" ht="54.75" customHeight="1" thickBot="1" thickTop="1">
      <c r="A101" s="394" t="s">
        <v>374</v>
      </c>
      <c r="B101" s="395"/>
      <c r="C101" s="395"/>
      <c r="D101" s="395"/>
      <c r="E101" s="395"/>
      <c r="F101" s="395"/>
      <c r="G101" s="395"/>
      <c r="H101" s="395"/>
      <c r="I101" s="395"/>
      <c r="J101" s="396"/>
    </row>
    <row r="102" spans="1:10" ht="54.75" customHeight="1" thickBot="1" thickTop="1">
      <c r="A102" s="394" t="s">
        <v>522</v>
      </c>
      <c r="B102" s="395"/>
      <c r="C102" s="395"/>
      <c r="D102" s="395"/>
      <c r="E102" s="395"/>
      <c r="F102" s="395"/>
      <c r="G102" s="395"/>
      <c r="H102" s="395"/>
      <c r="I102" s="395"/>
      <c r="J102" s="396"/>
    </row>
    <row r="103" spans="1:10" ht="54.75" customHeight="1" thickBot="1" thickTop="1">
      <c r="A103" s="133">
        <v>67</v>
      </c>
      <c r="B103" s="134" t="s">
        <v>375</v>
      </c>
      <c r="C103" s="135">
        <f aca="true" t="shared" si="37" ref="C103:E106">IF(D179=1,"●","")</f>
      </c>
      <c r="D103" s="136">
        <f t="shared" si="37"/>
      </c>
      <c r="E103" s="135">
        <f t="shared" si="37"/>
      </c>
      <c r="F103" s="138">
        <f aca="true" t="shared" si="38" ref="F103:J106">IF(G179=1,"●","")</f>
      </c>
      <c r="G103" s="136">
        <f t="shared" si="38"/>
      </c>
      <c r="H103" s="136">
        <f t="shared" si="38"/>
      </c>
      <c r="I103" s="136">
        <f t="shared" si="38"/>
      </c>
      <c r="J103" s="137">
        <f t="shared" si="38"/>
      </c>
    </row>
    <row r="104" spans="1:10" ht="54.75" customHeight="1" thickBot="1" thickTop="1">
      <c r="A104" s="133">
        <v>68</v>
      </c>
      <c r="B104" s="134" t="s">
        <v>376</v>
      </c>
      <c r="C104" s="135">
        <f t="shared" si="37"/>
      </c>
      <c r="D104" s="136">
        <f t="shared" si="37"/>
      </c>
      <c r="E104" s="135">
        <f t="shared" si="37"/>
      </c>
      <c r="F104" s="138">
        <f t="shared" si="38"/>
      </c>
      <c r="G104" s="136">
        <f t="shared" si="38"/>
      </c>
      <c r="H104" s="136">
        <f t="shared" si="38"/>
      </c>
      <c r="I104" s="136">
        <f t="shared" si="38"/>
      </c>
      <c r="J104" s="137">
        <f t="shared" si="38"/>
      </c>
    </row>
    <row r="105" spans="1:10" ht="54.75" customHeight="1" thickBot="1" thickTop="1">
      <c r="A105" s="133">
        <v>69</v>
      </c>
      <c r="B105" s="134" t="s">
        <v>377</v>
      </c>
      <c r="C105" s="135">
        <f t="shared" si="37"/>
      </c>
      <c r="D105" s="136">
        <f t="shared" si="37"/>
      </c>
      <c r="E105" s="135">
        <f t="shared" si="37"/>
      </c>
      <c r="F105" s="138">
        <f t="shared" si="38"/>
      </c>
      <c r="G105" s="136">
        <f t="shared" si="38"/>
      </c>
      <c r="H105" s="136">
        <f t="shared" si="38"/>
      </c>
      <c r="I105" s="136">
        <f t="shared" si="38"/>
      </c>
      <c r="J105" s="137">
        <f t="shared" si="38"/>
      </c>
    </row>
    <row r="106" spans="1:10" ht="54.75" customHeight="1" thickBot="1" thickTop="1">
      <c r="A106" s="133">
        <v>70</v>
      </c>
      <c r="B106" s="134" t="s">
        <v>378</v>
      </c>
      <c r="C106" s="135">
        <f t="shared" si="37"/>
      </c>
      <c r="D106" s="136">
        <f t="shared" si="37"/>
      </c>
      <c r="E106" s="135">
        <f t="shared" si="37"/>
      </c>
      <c r="F106" s="138">
        <f t="shared" si="38"/>
      </c>
      <c r="G106" s="136">
        <f t="shared" si="38"/>
      </c>
      <c r="H106" s="136">
        <f t="shared" si="38"/>
      </c>
      <c r="I106" s="136">
        <f t="shared" si="38"/>
      </c>
      <c r="J106" s="137">
        <f t="shared" si="38"/>
      </c>
    </row>
    <row r="107" spans="1:10" ht="54.75" customHeight="1" thickBot="1" thickTop="1">
      <c r="A107" s="394" t="s">
        <v>379</v>
      </c>
      <c r="B107" s="395"/>
      <c r="C107" s="395"/>
      <c r="D107" s="395"/>
      <c r="E107" s="395"/>
      <c r="F107" s="395"/>
      <c r="G107" s="395"/>
      <c r="H107" s="395"/>
      <c r="I107" s="395"/>
      <c r="J107" s="396"/>
    </row>
    <row r="108" spans="1:10" ht="54.75" customHeight="1" thickBot="1" thickTop="1">
      <c r="A108" s="133">
        <v>71</v>
      </c>
      <c r="B108" s="134" t="s">
        <v>380</v>
      </c>
      <c r="C108" s="135">
        <f aca="true" t="shared" si="39" ref="C108:E110">IF(D183=1,"●","")</f>
      </c>
      <c r="D108" s="136">
        <f t="shared" si="39"/>
      </c>
      <c r="E108" s="135">
        <f t="shared" si="39"/>
      </c>
      <c r="F108" s="138">
        <f>IF(G183=1,"●","")</f>
      </c>
      <c r="G108" s="136">
        <f>IF(H183=1,"●","")</f>
      </c>
      <c r="H108" s="136">
        <f>IF(I183=1,"●","")</f>
      </c>
      <c r="I108" s="136">
        <f>IF(J183=1,"●","")</f>
      </c>
      <c r="J108" s="137">
        <f>IF(K183=1,"●","")</f>
      </c>
    </row>
    <row r="109" spans="1:10" ht="54.75" customHeight="1" thickBot="1" thickTop="1">
      <c r="A109" s="133">
        <v>72</v>
      </c>
      <c r="B109" s="134" t="s">
        <v>381</v>
      </c>
      <c r="C109" s="135">
        <f t="shared" si="39"/>
      </c>
      <c r="D109" s="136">
        <f t="shared" si="39"/>
      </c>
      <c r="E109" s="135">
        <f t="shared" si="39"/>
      </c>
      <c r="F109" s="138">
        <f aca="true" t="shared" si="40" ref="F109:I110">IF(G184=1,"●","")</f>
      </c>
      <c r="G109" s="136">
        <f t="shared" si="40"/>
      </c>
      <c r="H109" s="136">
        <f t="shared" si="40"/>
      </c>
      <c r="I109" s="136">
        <f t="shared" si="40"/>
      </c>
      <c r="J109" s="137">
        <f>IF(K191=1,"●","")</f>
      </c>
    </row>
    <row r="110" spans="1:10" ht="54.75" customHeight="1" thickBot="1" thickTop="1">
      <c r="A110" s="133">
        <v>73</v>
      </c>
      <c r="B110" s="134" t="s">
        <v>382</v>
      </c>
      <c r="C110" s="135">
        <f t="shared" si="39"/>
      </c>
      <c r="D110" s="136">
        <f t="shared" si="39"/>
      </c>
      <c r="E110" s="135">
        <f t="shared" si="39"/>
      </c>
      <c r="F110" s="138">
        <f t="shared" si="40"/>
      </c>
      <c r="G110" s="136">
        <f t="shared" si="40"/>
      </c>
      <c r="H110" s="136">
        <f t="shared" si="40"/>
      </c>
      <c r="I110" s="136">
        <f t="shared" si="40"/>
      </c>
      <c r="J110" s="137">
        <f>IF(K185=1,"●","")</f>
      </c>
    </row>
    <row r="111" spans="1:10" ht="54.75" customHeight="1" hidden="1" thickTop="1">
      <c r="A111" s="153"/>
      <c r="B111" s="154"/>
      <c r="C111" s="155"/>
      <c r="D111" s="156"/>
      <c r="E111" s="156"/>
      <c r="F111" s="156"/>
      <c r="G111" s="156"/>
      <c r="H111" s="156"/>
      <c r="I111" s="156"/>
      <c r="J111" s="156"/>
    </row>
    <row r="112" spans="1:11" s="127" customFormat="1" ht="66.75" customHeight="1" hidden="1">
      <c r="A112" s="144"/>
      <c r="B112" s="144"/>
      <c r="D112" s="145" t="s">
        <v>602</v>
      </c>
      <c r="E112" s="145" t="s">
        <v>603</v>
      </c>
      <c r="F112" s="146" t="s">
        <v>604</v>
      </c>
      <c r="G112" s="147" t="s">
        <v>605</v>
      </c>
      <c r="H112" s="145" t="s">
        <v>606</v>
      </c>
      <c r="I112" s="145" t="s">
        <v>607</v>
      </c>
      <c r="J112" s="145" t="s">
        <v>608</v>
      </c>
      <c r="K112" s="145" t="s">
        <v>609</v>
      </c>
    </row>
    <row r="113" spans="1:11" s="151" customFormat="1" ht="30" customHeight="1" hidden="1">
      <c r="A113" s="142"/>
      <c r="B113" s="142"/>
      <c r="C113" s="148">
        <v>1</v>
      </c>
      <c r="D113" s="149">
        <f>COUNTIF('隠しシート（記入不要）'!A3:B3,1)</f>
        <v>0</v>
      </c>
      <c r="E113" s="149">
        <f>COUNTIF('隠しシート（記入不要）'!A3:B3,2)</f>
        <v>0</v>
      </c>
      <c r="F113" s="150">
        <f>COUNTIF('隠しシート（記入不要）'!A3:B3,3)</f>
        <v>0</v>
      </c>
      <c r="G113" s="157">
        <f>COUNTIF('隠しシート（記入不要）'!A4:B4,1)</f>
        <v>0</v>
      </c>
      <c r="H113" s="149">
        <f>COUNTIF('隠しシート（記入不要）'!A4:B4,2)</f>
        <v>0</v>
      </c>
      <c r="I113" s="149">
        <f>COUNTIF('隠しシート（記入不要）'!A4:B4,3)</f>
        <v>0</v>
      </c>
      <c r="J113" s="149">
        <f>COUNTIF('隠しシート（記入不要）'!A4:B4,4)</f>
        <v>0</v>
      </c>
      <c r="K113" s="149">
        <f>COUNTIF('隠しシート（記入不要）'!A4:B4,5)</f>
        <v>0</v>
      </c>
    </row>
    <row r="114" spans="1:11" s="151" customFormat="1" ht="30" customHeight="1" hidden="1">
      <c r="A114" s="142"/>
      <c r="B114" s="142"/>
      <c r="C114" s="148">
        <v>2</v>
      </c>
      <c r="D114" s="149">
        <f>COUNTIF('隠しシート（記入不要）'!C3:D3,1)</f>
        <v>0</v>
      </c>
      <c r="E114" s="149">
        <f>COUNTIF('隠しシート（記入不要）'!C3:D3,2)</f>
        <v>0</v>
      </c>
      <c r="F114" s="150">
        <f>COUNTIF('隠しシート（記入不要）'!C3:D3,3)</f>
        <v>0</v>
      </c>
      <c r="G114" s="157">
        <f>COUNTIF('隠しシート（記入不要）'!C4:D4,1)</f>
        <v>0</v>
      </c>
      <c r="H114" s="149">
        <f>COUNTIF('隠しシート（記入不要）'!C4:D4,2)</f>
        <v>0</v>
      </c>
      <c r="I114" s="149">
        <f>COUNTIF('隠しシート（記入不要）'!C4:D4,3)</f>
        <v>0</v>
      </c>
      <c r="J114" s="149">
        <f>COUNTIF('隠しシート（記入不要）'!C4:D4,4)</f>
        <v>0</v>
      </c>
      <c r="K114" s="152">
        <f>COUNTIF('隠しシート（記入不要）'!C4:D4,5)</f>
        <v>0</v>
      </c>
    </row>
    <row r="115" spans="1:11" s="151" customFormat="1" ht="30" customHeight="1" hidden="1">
      <c r="A115" s="142"/>
      <c r="B115" s="142"/>
      <c r="C115" s="148">
        <v>3</v>
      </c>
      <c r="D115" s="149">
        <f>COUNTIF('隠しシート（記入不要）'!E3:F3,1)</f>
        <v>0</v>
      </c>
      <c r="E115" s="149">
        <f>COUNTIF('隠しシート（記入不要）'!E3:F3,2)</f>
        <v>0</v>
      </c>
      <c r="F115" s="150">
        <f>COUNTIF('隠しシート（記入不要）'!E3:F3,3)</f>
        <v>0</v>
      </c>
      <c r="G115" s="157">
        <f>COUNTIF('隠しシート（記入不要）'!E4:F4,1)</f>
        <v>0</v>
      </c>
      <c r="H115" s="149">
        <f>COUNTIF('隠しシート（記入不要）'!E4:F4,2)</f>
        <v>0</v>
      </c>
      <c r="I115" s="149">
        <f>COUNTIF('隠しシート（記入不要）'!E4:F4,3)</f>
        <v>0</v>
      </c>
      <c r="J115" s="149">
        <f>COUNTIF('隠しシート（記入不要）'!E4:F4,4)</f>
        <v>0</v>
      </c>
      <c r="K115" s="149">
        <f>COUNTIF('隠しシート（記入不要）'!E4:F4,5)</f>
        <v>0</v>
      </c>
    </row>
    <row r="116" spans="1:11" s="151" customFormat="1" ht="30" customHeight="1" hidden="1">
      <c r="A116" s="142"/>
      <c r="B116" s="142"/>
      <c r="C116" s="148">
        <v>4</v>
      </c>
      <c r="D116" s="149">
        <f>COUNTIF('隠しシート（記入不要）'!G3:H3,1)</f>
        <v>0</v>
      </c>
      <c r="E116" s="149">
        <f>COUNTIF('隠しシート（記入不要）'!G3:H3,2)</f>
        <v>0</v>
      </c>
      <c r="F116" s="150">
        <f>COUNTIF('隠しシート（記入不要）'!G3:H3,3)</f>
        <v>0</v>
      </c>
      <c r="G116" s="158">
        <f>COUNTIF('隠しシート（記入不要）'!G4:H4,1)</f>
        <v>0</v>
      </c>
      <c r="H116" s="149">
        <f>COUNTIF('隠しシート（記入不要）'!G4:H4,2)</f>
        <v>0</v>
      </c>
      <c r="I116" s="149">
        <f>COUNTIF('隠しシート（記入不要）'!G4:H4,3)</f>
        <v>0</v>
      </c>
      <c r="J116" s="149">
        <f>COUNTIF('隠しシート（記入不要）'!G4:H4,4)</f>
        <v>0</v>
      </c>
      <c r="K116" s="152">
        <f>COUNTIF('隠しシート（記入不要）'!G4:H4,5)</f>
        <v>0</v>
      </c>
    </row>
    <row r="117" spans="1:11" s="151" customFormat="1" ht="30" customHeight="1" hidden="1">
      <c r="A117" s="142"/>
      <c r="B117" s="142"/>
      <c r="C117" s="148">
        <v>5</v>
      </c>
      <c r="D117" s="149">
        <f>COUNTIF('隠しシート（記入不要）'!I3:J3,1)</f>
        <v>0</v>
      </c>
      <c r="E117" s="149">
        <f>COUNTIF('隠しシート（記入不要）'!I3:J3,2)</f>
        <v>0</v>
      </c>
      <c r="F117" s="150">
        <f>COUNTIF('隠しシート（記入不要）'!I3:J3,3)</f>
        <v>0</v>
      </c>
      <c r="G117" s="157">
        <f>COUNTIF('隠しシート（記入不要）'!I4:J4,1)</f>
        <v>0</v>
      </c>
      <c r="H117" s="149">
        <f>COUNTIF('隠しシート（記入不要）'!I4:J4,2)</f>
        <v>0</v>
      </c>
      <c r="I117" s="149">
        <f>COUNTIF('隠しシート（記入不要）'!I4:J4,3)</f>
        <v>0</v>
      </c>
      <c r="J117" s="149">
        <f>COUNTIF('隠しシート（記入不要）'!I4:J4,4)</f>
        <v>0</v>
      </c>
      <c r="K117" s="149">
        <f>COUNTIF('隠しシート（記入不要）'!I4:J4,5)</f>
        <v>0</v>
      </c>
    </row>
    <row r="118" spans="1:11" s="151" customFormat="1" ht="30" customHeight="1" hidden="1">
      <c r="A118" s="142"/>
      <c r="B118" s="142"/>
      <c r="C118" s="148">
        <v>6</v>
      </c>
      <c r="D118" s="149">
        <f>COUNTIF('隠しシート（記入不要）'!K3:L3,1)</f>
        <v>0</v>
      </c>
      <c r="E118" s="149">
        <f>COUNTIF('隠しシート（記入不要）'!K3:L3,2)</f>
        <v>0</v>
      </c>
      <c r="F118" s="150">
        <f>COUNTIF('隠しシート（記入不要）'!K3:L3,3)</f>
        <v>0</v>
      </c>
      <c r="G118" s="157">
        <f>COUNTIF('隠しシート（記入不要）'!K4:L4,1)</f>
        <v>0</v>
      </c>
      <c r="H118" s="149">
        <f>COUNTIF('隠しシート（記入不要）'!K4:L4,2)</f>
        <v>0</v>
      </c>
      <c r="I118" s="149">
        <f>COUNTIF('隠しシート（記入不要）'!K4:L4,3)</f>
        <v>0</v>
      </c>
      <c r="J118" s="149">
        <f>COUNTIF('隠しシート（記入不要）'!K4:L4,4)</f>
        <v>0</v>
      </c>
      <c r="K118" s="149">
        <f>COUNTIF('隠しシート（記入不要）'!K4:L4,5)</f>
        <v>0</v>
      </c>
    </row>
    <row r="119" spans="1:11" s="151" customFormat="1" ht="30" customHeight="1" hidden="1">
      <c r="A119" s="142"/>
      <c r="B119" s="142"/>
      <c r="C119" s="148">
        <v>7</v>
      </c>
      <c r="D119" s="149">
        <f>COUNTIF('隠しシート（記入不要）'!M3:N3,1)</f>
        <v>0</v>
      </c>
      <c r="E119" s="149">
        <f>COUNTIF('隠しシート（記入不要）'!M3:N3,2)</f>
        <v>0</v>
      </c>
      <c r="F119" s="150">
        <f>COUNTIF('隠しシート（記入不要）'!M3:N3,3)</f>
        <v>0</v>
      </c>
      <c r="G119" s="157">
        <f>COUNTIF('隠しシート（記入不要）'!M4:N4,1)</f>
        <v>0</v>
      </c>
      <c r="H119" s="149">
        <f>COUNTIF('隠しシート（記入不要）'!M4:N4,2)</f>
        <v>0</v>
      </c>
      <c r="I119" s="149">
        <f>COUNTIF('隠しシート（記入不要）'!M4:N4,3)</f>
        <v>0</v>
      </c>
      <c r="J119" s="149">
        <f>COUNTIF('隠しシート（記入不要）'!M4:N4,4)</f>
        <v>0</v>
      </c>
      <c r="K119" s="149">
        <f>COUNTIF('隠しシート（記入不要）'!M4:N4,5)</f>
        <v>0</v>
      </c>
    </row>
    <row r="120" spans="1:11" s="151" customFormat="1" ht="30" customHeight="1" hidden="1">
      <c r="A120" s="142"/>
      <c r="B120" s="142"/>
      <c r="C120" s="148">
        <v>8</v>
      </c>
      <c r="D120" s="149">
        <f>COUNTIF('隠しシート（記入不要）'!O3:P3,1)</f>
        <v>0</v>
      </c>
      <c r="E120" s="149">
        <f>COUNTIF('隠しシート（記入不要）'!O3:P3,2)</f>
        <v>0</v>
      </c>
      <c r="F120" s="150">
        <f>COUNTIF('隠しシート（記入不要）'!O3:P3,3)</f>
        <v>0</v>
      </c>
      <c r="G120" s="157">
        <f>COUNTIF('隠しシート（記入不要）'!O4:P4,1)</f>
        <v>0</v>
      </c>
      <c r="H120" s="149">
        <f>COUNTIF('隠しシート（記入不要）'!O4:P4,2)</f>
        <v>0</v>
      </c>
      <c r="I120" s="149">
        <f>COUNTIF('隠しシート（記入不要）'!O4:P4,3)</f>
        <v>0</v>
      </c>
      <c r="J120" s="149">
        <f>COUNTIF('隠しシート（記入不要）'!O4:P4,4)</f>
        <v>0</v>
      </c>
      <c r="K120" s="149">
        <f>COUNTIF('隠しシート（記入不要）'!O4:P4,5)</f>
        <v>0</v>
      </c>
    </row>
    <row r="121" spans="1:11" s="151" customFormat="1" ht="30" customHeight="1" hidden="1">
      <c r="A121" s="142"/>
      <c r="B121" s="142"/>
      <c r="C121" s="148">
        <v>9</v>
      </c>
      <c r="D121" s="149">
        <f>COUNTIF('隠しシート（記入不要）'!Q3:R3,1)</f>
        <v>0</v>
      </c>
      <c r="E121" s="149">
        <f>COUNTIF('隠しシート（記入不要）'!Q3:R3,2)</f>
        <v>0</v>
      </c>
      <c r="F121" s="150">
        <f>COUNTIF('隠しシート（記入不要）'!Q3:R3,3)</f>
        <v>0</v>
      </c>
      <c r="G121" s="157">
        <f>COUNTIF('隠しシート（記入不要）'!Q4:R4,1)</f>
        <v>0</v>
      </c>
      <c r="H121" s="149">
        <f>COUNTIF('隠しシート（記入不要）'!Q4:R4,2)</f>
        <v>0</v>
      </c>
      <c r="I121" s="149">
        <f>COUNTIF('隠しシート（記入不要）'!Q4:R4,3)</f>
        <v>0</v>
      </c>
      <c r="J121" s="149">
        <f>COUNTIF('隠しシート（記入不要）'!Q4:R4,4)</f>
        <v>0</v>
      </c>
      <c r="K121" s="149">
        <f>COUNTIF('隠しシート（記入不要）'!Q4:R4,5)</f>
        <v>0</v>
      </c>
    </row>
    <row r="122" spans="1:11" s="151" customFormat="1" ht="30" customHeight="1" hidden="1">
      <c r="A122" s="142"/>
      <c r="B122" s="142"/>
      <c r="C122" s="148">
        <v>10</v>
      </c>
      <c r="D122" s="149">
        <f>COUNTIF('隠しシート（記入不要）'!S3:T3,1)</f>
        <v>0</v>
      </c>
      <c r="E122" s="149">
        <f>COUNTIF('隠しシート（記入不要）'!S3:T3,2)</f>
        <v>0</v>
      </c>
      <c r="F122" s="150">
        <f>COUNTIF('隠しシート（記入不要）'!S3:T3,3)</f>
        <v>0</v>
      </c>
      <c r="G122" s="157">
        <f>COUNTIF('隠しシート（記入不要）'!S4:T4,1)</f>
        <v>0</v>
      </c>
      <c r="H122" s="149">
        <f>COUNTIF('隠しシート（記入不要）'!S4:T4,2)</f>
        <v>0</v>
      </c>
      <c r="I122" s="149">
        <f>COUNTIF('隠しシート（記入不要）'!S4:T4,3)</f>
        <v>0</v>
      </c>
      <c r="J122" s="149">
        <f>COUNTIF('隠しシート（記入不要）'!S4:T4,4)</f>
        <v>0</v>
      </c>
      <c r="K122" s="149">
        <f>COUNTIF('隠しシート（記入不要）'!S4:T4,5)</f>
        <v>0</v>
      </c>
    </row>
    <row r="123" spans="1:11" s="151" customFormat="1" ht="30" customHeight="1" hidden="1">
      <c r="A123" s="142"/>
      <c r="B123" s="142"/>
      <c r="C123" s="148">
        <v>11</v>
      </c>
      <c r="D123" s="149">
        <f>COUNTIF('隠しシート（記入不要）'!U3:V3,1)</f>
        <v>0</v>
      </c>
      <c r="E123" s="149">
        <f>COUNTIF('隠しシート（記入不要）'!U3:V3,2)</f>
        <v>0</v>
      </c>
      <c r="F123" s="150">
        <f>COUNTIF('隠しシート（記入不要）'!U3:V3,3)</f>
        <v>0</v>
      </c>
      <c r="G123" s="157">
        <f>COUNTIF('隠しシート（記入不要）'!U4:V4,1)</f>
        <v>0</v>
      </c>
      <c r="H123" s="149">
        <f>COUNTIF('隠しシート（記入不要）'!U4:V4,2)</f>
        <v>0</v>
      </c>
      <c r="I123" s="149">
        <f>COUNTIF('隠しシート（記入不要）'!U4:V4,3)</f>
        <v>0</v>
      </c>
      <c r="J123" s="149">
        <f>COUNTIF('隠しシート（記入不要）'!U4:V4,4)</f>
        <v>0</v>
      </c>
      <c r="K123" s="149">
        <f>COUNTIF('隠しシート（記入不要）'!U4:V4,5)</f>
        <v>0</v>
      </c>
    </row>
    <row r="124" spans="1:11" s="151" customFormat="1" ht="30" customHeight="1" hidden="1">
      <c r="A124" s="142"/>
      <c r="B124" s="142"/>
      <c r="C124" s="148">
        <v>12</v>
      </c>
      <c r="D124" s="149">
        <f>COUNTIF('隠しシート（記入不要）'!W3:X3,1)</f>
        <v>0</v>
      </c>
      <c r="E124" s="149">
        <f>COUNTIF('隠しシート（記入不要）'!W3:X3,2)</f>
        <v>0</v>
      </c>
      <c r="F124" s="150">
        <f>COUNTIF('隠しシート（記入不要）'!W3:X3,3)</f>
        <v>0</v>
      </c>
      <c r="G124" s="157">
        <f>COUNTIF('隠しシート（記入不要）'!W4:X4,1)</f>
        <v>0</v>
      </c>
      <c r="H124" s="149">
        <f>COUNTIF('隠しシート（記入不要）'!W4:X4,2)</f>
        <v>0</v>
      </c>
      <c r="I124" s="149">
        <f>COUNTIF('隠しシート（記入不要）'!W4:X4,3)</f>
        <v>0</v>
      </c>
      <c r="J124" s="149">
        <f>COUNTIF('隠しシート（記入不要）'!W4:X4,4)</f>
        <v>0</v>
      </c>
      <c r="K124" s="149">
        <f>COUNTIF('隠しシート（記入不要）'!W4:X4,5)</f>
        <v>0</v>
      </c>
    </row>
    <row r="125" spans="1:11" s="151" customFormat="1" ht="30" customHeight="1" hidden="1">
      <c r="A125" s="142"/>
      <c r="B125" s="142"/>
      <c r="C125" s="148">
        <v>13</v>
      </c>
      <c r="D125" s="149">
        <f>COUNTIF('隠しシート（記入不要）'!Y3:Z3,1)</f>
        <v>0</v>
      </c>
      <c r="E125" s="149">
        <f>COUNTIF('隠しシート（記入不要）'!Y3:Z3,2)</f>
        <v>0</v>
      </c>
      <c r="F125" s="150">
        <f>COUNTIF('隠しシート（記入不要）'!Y3:Z3,3)</f>
        <v>0</v>
      </c>
      <c r="G125" s="157">
        <f>COUNTIF('隠しシート（記入不要）'!Y4:Z4,1)</f>
        <v>0</v>
      </c>
      <c r="H125" s="149">
        <f>COUNTIF('隠しシート（記入不要）'!Y4:Z4,2)</f>
        <v>0</v>
      </c>
      <c r="I125" s="149">
        <f>COUNTIF('隠しシート（記入不要）'!Y4:Z4,3)</f>
        <v>0</v>
      </c>
      <c r="J125" s="149">
        <f>COUNTIF('隠しシート（記入不要）'!Y4:Z4,4)</f>
        <v>0</v>
      </c>
      <c r="K125" s="149">
        <f>COUNTIF('隠しシート（記入不要）'!Y4:Z4,5)</f>
        <v>0</v>
      </c>
    </row>
    <row r="126" spans="1:11" s="151" customFormat="1" ht="30" customHeight="1" hidden="1">
      <c r="A126" s="142"/>
      <c r="B126" s="142"/>
      <c r="C126" s="148">
        <v>14</v>
      </c>
      <c r="D126" s="149">
        <f>COUNTIF('隠しシート（記入不要）'!AA3:AB3,1)</f>
        <v>0</v>
      </c>
      <c r="E126" s="149">
        <f>COUNTIF('隠しシート（記入不要）'!AA3:AB3,2)</f>
        <v>0</v>
      </c>
      <c r="F126" s="150">
        <f>COUNTIF('隠しシート（記入不要）'!AA3:AB3,3)</f>
        <v>0</v>
      </c>
      <c r="G126" s="157">
        <f>COUNTIF('隠しシート（記入不要）'!AA4:AB4,1)</f>
        <v>0</v>
      </c>
      <c r="H126" s="149">
        <f>COUNTIF('隠しシート（記入不要）'!AA4:AB4,2)</f>
        <v>0</v>
      </c>
      <c r="I126" s="149">
        <f>COUNTIF('隠しシート（記入不要）'!AA4:AB4,3)</f>
        <v>0</v>
      </c>
      <c r="J126" s="149">
        <f>COUNTIF('隠しシート（記入不要）'!AA4:AB4,4)</f>
        <v>0</v>
      </c>
      <c r="K126" s="149">
        <f>COUNTIF('隠しシート（記入不要）'!AA4:AB4,5)</f>
        <v>0</v>
      </c>
    </row>
    <row r="127" spans="1:11" s="151" customFormat="1" ht="30" customHeight="1" hidden="1">
      <c r="A127" s="142"/>
      <c r="B127" s="142"/>
      <c r="C127" s="148">
        <v>15</v>
      </c>
      <c r="D127" s="149">
        <f>COUNTIF('隠しシート（記入不要）'!AC3:AD3,1)</f>
        <v>0</v>
      </c>
      <c r="E127" s="149">
        <f>COUNTIF('隠しシート（記入不要）'!AC3:AD3,2)</f>
        <v>0</v>
      </c>
      <c r="F127" s="150">
        <f>COUNTIF('隠しシート（記入不要）'!AC3:AD3,3)</f>
        <v>0</v>
      </c>
      <c r="G127" s="157">
        <f>COUNTIF('隠しシート（記入不要）'!AC4:AD4,1)</f>
        <v>0</v>
      </c>
      <c r="H127" s="149">
        <f>COUNTIF('隠しシート（記入不要）'!AC4:AD4,2)</f>
        <v>0</v>
      </c>
      <c r="I127" s="149">
        <f>COUNTIF('隠しシート（記入不要）'!AC4:AD4,3)</f>
        <v>0</v>
      </c>
      <c r="J127" s="149">
        <f>COUNTIF('隠しシート（記入不要）'!AC4:AD4,4)</f>
        <v>0</v>
      </c>
      <c r="K127" s="149">
        <f>COUNTIF('隠しシート（記入不要）'!AC4:AD4,5)</f>
        <v>0</v>
      </c>
    </row>
    <row r="128" spans="1:11" s="151" customFormat="1" ht="30" customHeight="1" hidden="1">
      <c r="A128" s="142"/>
      <c r="B128" s="142"/>
      <c r="C128" s="148">
        <v>16</v>
      </c>
      <c r="D128" s="149">
        <f>COUNTIF('隠しシート（記入不要）'!AE3:AF3,1)</f>
        <v>0</v>
      </c>
      <c r="E128" s="149">
        <f>COUNTIF('隠しシート（記入不要）'!AE3:AF3,2)</f>
        <v>0</v>
      </c>
      <c r="F128" s="150">
        <f>COUNTIF('隠しシート（記入不要）'!AE3:AF3,3)</f>
        <v>0</v>
      </c>
      <c r="G128" s="157">
        <f>COUNTIF('隠しシート（記入不要）'!AE4:AF4,1)</f>
        <v>0</v>
      </c>
      <c r="H128" s="149">
        <f>COUNTIF('隠しシート（記入不要）'!AE4:AF4,2)</f>
        <v>0</v>
      </c>
      <c r="I128" s="149">
        <f>COUNTIF('隠しシート（記入不要）'!AE4:AF4,3)</f>
        <v>0</v>
      </c>
      <c r="J128" s="149">
        <f>COUNTIF('隠しシート（記入不要）'!AE4:AF4,4)</f>
        <v>0</v>
      </c>
      <c r="K128" s="149">
        <f>COUNTIF('隠しシート（記入不要）'!AE4:AF4,5)</f>
        <v>0</v>
      </c>
    </row>
    <row r="129" spans="1:11" s="151" customFormat="1" ht="30" customHeight="1" hidden="1">
      <c r="A129" s="142"/>
      <c r="B129" s="142"/>
      <c r="C129" s="148">
        <v>17</v>
      </c>
      <c r="D129" s="149">
        <f>COUNTIF('隠しシート（記入不要）'!AG3:AH3,1)</f>
        <v>0</v>
      </c>
      <c r="E129" s="149">
        <f>COUNTIF('隠しシート（記入不要）'!AG3:AH3,2)</f>
        <v>0</v>
      </c>
      <c r="F129" s="150">
        <f>COUNTIF('隠しシート（記入不要）'!AG3:AH3,3)</f>
        <v>0</v>
      </c>
      <c r="G129" s="157">
        <f>COUNTIF('隠しシート（記入不要）'!AG4:AH4,1)</f>
        <v>0</v>
      </c>
      <c r="H129" s="149">
        <f>COUNTIF('隠しシート（記入不要）'!AG4:AH4,2)</f>
        <v>0</v>
      </c>
      <c r="I129" s="149">
        <f>COUNTIF('隠しシート（記入不要）'!AG4:AH4,3)</f>
        <v>0</v>
      </c>
      <c r="J129" s="149">
        <f>COUNTIF('隠しシート（記入不要）'!AG4:AH4,4)</f>
        <v>0</v>
      </c>
      <c r="K129" s="149">
        <f>COUNTIF('隠しシート（記入不要）'!AG4:AH4,5)</f>
        <v>0</v>
      </c>
    </row>
    <row r="130" spans="1:11" s="151" customFormat="1" ht="30" customHeight="1" hidden="1">
      <c r="A130" s="142"/>
      <c r="B130" s="142"/>
      <c r="C130" s="148">
        <v>18</v>
      </c>
      <c r="D130" s="149">
        <f>COUNTIF('隠しシート（記入不要）'!AI3:AJ3,1)</f>
        <v>0</v>
      </c>
      <c r="E130" s="149">
        <f>COUNTIF('隠しシート（記入不要）'!AI3:AJ3,2)</f>
        <v>0</v>
      </c>
      <c r="F130" s="150">
        <f>COUNTIF('隠しシート（記入不要）'!AI3:AJ3,3)</f>
        <v>0</v>
      </c>
      <c r="G130" s="157">
        <f>COUNTIF('隠しシート（記入不要）'!AI4:AJ4,1)</f>
        <v>0</v>
      </c>
      <c r="H130" s="149">
        <f>COUNTIF('隠しシート（記入不要）'!AI4:AJ4,2)</f>
        <v>0</v>
      </c>
      <c r="I130" s="149">
        <f>COUNTIF('隠しシート（記入不要）'!AI4:AJ4,3)</f>
        <v>0</v>
      </c>
      <c r="J130" s="149">
        <f>COUNTIF('隠しシート（記入不要）'!AI4:AJ4,4)</f>
        <v>0</v>
      </c>
      <c r="K130" s="149">
        <f>COUNTIF('隠しシート（記入不要）'!AI4:AJ4,5)</f>
        <v>0</v>
      </c>
    </row>
    <row r="131" spans="1:11" s="151" customFormat="1" ht="30" customHeight="1" hidden="1">
      <c r="A131" s="142"/>
      <c r="B131" s="142"/>
      <c r="C131" s="148">
        <v>19</v>
      </c>
      <c r="D131" s="149">
        <f>COUNTIF('隠しシート（記入不要）'!AK3:AL3,1)</f>
        <v>0</v>
      </c>
      <c r="E131" s="149">
        <f>COUNTIF('隠しシート（記入不要）'!AK3:AL3,2)</f>
        <v>0</v>
      </c>
      <c r="F131" s="150">
        <f>COUNTIF('隠しシート（記入不要）'!AK3:AL3,3)</f>
        <v>0</v>
      </c>
      <c r="G131" s="157">
        <f>COUNTIF('隠しシート（記入不要）'!AK4:AL4,1)</f>
        <v>0</v>
      </c>
      <c r="H131" s="149">
        <f>COUNTIF('隠しシート（記入不要）'!AK4:AL4,2)</f>
        <v>0</v>
      </c>
      <c r="I131" s="149">
        <f>COUNTIF('隠しシート（記入不要）'!AK4:AL4,3)</f>
        <v>0</v>
      </c>
      <c r="J131" s="149">
        <f>COUNTIF('隠しシート（記入不要）'!AK4:AL4,4)</f>
        <v>0</v>
      </c>
      <c r="K131" s="149">
        <f>COUNTIF('隠しシート（記入不要）'!AK4:AL4,5)</f>
        <v>0</v>
      </c>
    </row>
    <row r="132" spans="1:11" s="151" customFormat="1" ht="30" customHeight="1" hidden="1">
      <c r="A132" s="142"/>
      <c r="B132" s="142"/>
      <c r="C132" s="148">
        <v>20</v>
      </c>
      <c r="D132" s="149">
        <f>COUNTIF('隠しシート（記入不要）'!AM3:AN3,1)</f>
        <v>0</v>
      </c>
      <c r="E132" s="149">
        <f>COUNTIF('隠しシート（記入不要）'!AM3:AN3,2)</f>
        <v>0</v>
      </c>
      <c r="F132" s="150">
        <f>COUNTIF('隠しシート（記入不要）'!AM3:AN3,3)</f>
        <v>0</v>
      </c>
      <c r="G132" s="157">
        <f>COUNTIF('隠しシート（記入不要）'!AM4:AN4,1)</f>
        <v>0</v>
      </c>
      <c r="H132" s="149">
        <f>COUNTIF('隠しシート（記入不要）'!AM4:AN4,2)</f>
        <v>0</v>
      </c>
      <c r="I132" s="149">
        <f>COUNTIF('隠しシート（記入不要）'!AM4:AN4,3)</f>
        <v>0</v>
      </c>
      <c r="J132" s="149">
        <f>COUNTIF('隠しシート（記入不要）'!AM4:AN4,4)</f>
        <v>0</v>
      </c>
      <c r="K132" s="149">
        <f>COUNTIF('隠しシート（記入不要）'!AM4:AN4,5)</f>
        <v>0</v>
      </c>
    </row>
    <row r="133" spans="1:11" s="151" customFormat="1" ht="30" customHeight="1" hidden="1">
      <c r="A133" s="142"/>
      <c r="B133" s="142"/>
      <c r="C133" s="148">
        <v>21</v>
      </c>
      <c r="D133" s="149">
        <f>COUNTIF('隠しシート（記入不要）'!AO3:AP3,1)</f>
        <v>0</v>
      </c>
      <c r="E133" s="149">
        <f>COUNTIF('隠しシート（記入不要）'!AO3:AP3,2)</f>
        <v>0</v>
      </c>
      <c r="F133" s="150">
        <f>COUNTIF('隠しシート（記入不要）'!AO3:AP3,3)</f>
        <v>0</v>
      </c>
      <c r="G133" s="157">
        <f>COUNTIF('隠しシート（記入不要）'!AO4:AP4,1)</f>
        <v>0</v>
      </c>
      <c r="H133" s="149">
        <f>COUNTIF('隠しシート（記入不要）'!AO4:AP4,2)</f>
        <v>0</v>
      </c>
      <c r="I133" s="149">
        <f>COUNTIF('隠しシート（記入不要）'!AO4:AP4,3)</f>
        <v>0</v>
      </c>
      <c r="J133" s="149">
        <f>COUNTIF('隠しシート（記入不要）'!AO4:AP4,4)</f>
        <v>0</v>
      </c>
      <c r="K133" s="149">
        <f>COUNTIF('隠しシート（記入不要）'!AO4:AP4,5)</f>
        <v>0</v>
      </c>
    </row>
    <row r="134" spans="1:11" s="151" customFormat="1" ht="30" customHeight="1" hidden="1">
      <c r="A134" s="142"/>
      <c r="B134" s="142"/>
      <c r="C134" s="148">
        <v>22</v>
      </c>
      <c r="D134" s="149">
        <f>COUNTIF('隠しシート（記入不要）'!AQ3:AR3,1)</f>
        <v>0</v>
      </c>
      <c r="E134" s="149">
        <f>COUNTIF('隠しシート（記入不要）'!AQ3:AR3,2)</f>
        <v>0</v>
      </c>
      <c r="F134" s="150">
        <f>COUNTIF('隠しシート（記入不要）'!AQ3:AR3,3)</f>
        <v>0</v>
      </c>
      <c r="G134" s="157">
        <f>COUNTIF('隠しシート（記入不要）'!AQ4:AR4,1)</f>
        <v>0</v>
      </c>
      <c r="H134" s="149">
        <f>COUNTIF('隠しシート（記入不要）'!AQ4:AR4,2)</f>
        <v>0</v>
      </c>
      <c r="I134" s="149">
        <f>COUNTIF('隠しシート（記入不要）'!AQ4:AR4,3)</f>
        <v>0</v>
      </c>
      <c r="J134" s="149">
        <f>COUNTIF('隠しシート（記入不要）'!AQ4:AR4,4)</f>
        <v>0</v>
      </c>
      <c r="K134" s="149">
        <f>COUNTIF('隠しシート（記入不要）'!AQ4:AR4,5)</f>
        <v>0</v>
      </c>
    </row>
    <row r="135" spans="1:11" s="151" customFormat="1" ht="30" customHeight="1" hidden="1">
      <c r="A135" s="142"/>
      <c r="B135" s="142"/>
      <c r="C135" s="148">
        <v>23</v>
      </c>
      <c r="D135" s="149">
        <f>COUNTIF('隠しシート（記入不要）'!AS3:AT3,1)</f>
        <v>0</v>
      </c>
      <c r="E135" s="149">
        <f>COUNTIF('隠しシート（記入不要）'!AS3:AT3,2)</f>
        <v>0</v>
      </c>
      <c r="F135" s="150">
        <f>COUNTIF('隠しシート（記入不要）'!AS3:AT3,3)</f>
        <v>0</v>
      </c>
      <c r="G135" s="157">
        <f>COUNTIF('隠しシート（記入不要）'!AS4:AT4,1)</f>
        <v>0</v>
      </c>
      <c r="H135" s="149">
        <f>COUNTIF('隠しシート（記入不要）'!AS4:AT4,2)</f>
        <v>0</v>
      </c>
      <c r="I135" s="149">
        <f>COUNTIF('隠しシート（記入不要）'!AS4:AT4,3)</f>
        <v>0</v>
      </c>
      <c r="J135" s="149">
        <f>COUNTIF('隠しシート（記入不要）'!AS4:AT4,4)</f>
        <v>0</v>
      </c>
      <c r="K135" s="149">
        <f>COUNTIF('隠しシート（記入不要）'!AS4:AT4,5)</f>
        <v>0</v>
      </c>
    </row>
    <row r="136" spans="1:11" s="151" customFormat="1" ht="30" customHeight="1" hidden="1">
      <c r="A136" s="142"/>
      <c r="B136" s="142"/>
      <c r="C136" s="148">
        <v>24</v>
      </c>
      <c r="D136" s="149">
        <f>COUNTIF('隠しシート（記入不要）'!AU3:AV3,1)</f>
        <v>0</v>
      </c>
      <c r="E136" s="149">
        <f>COUNTIF('隠しシート（記入不要）'!AU3:AV3,2)</f>
        <v>0</v>
      </c>
      <c r="F136" s="150">
        <f>COUNTIF('隠しシート（記入不要）'!AU3:AV3,3)</f>
        <v>0</v>
      </c>
      <c r="G136" s="157">
        <f>COUNTIF('隠しシート（記入不要）'!AU4:AV4,1)</f>
        <v>0</v>
      </c>
      <c r="H136" s="149">
        <f>COUNTIF('隠しシート（記入不要）'!AU4:AV4,2)</f>
        <v>0</v>
      </c>
      <c r="I136" s="149">
        <f>COUNTIF('隠しシート（記入不要）'!AU4:AV4,3)</f>
        <v>0</v>
      </c>
      <c r="J136" s="149">
        <f>COUNTIF('隠しシート（記入不要）'!AU4:AV4,4)</f>
        <v>0</v>
      </c>
      <c r="K136" s="149">
        <f>COUNTIF('隠しシート（記入不要）'!AU4:AV4,5)</f>
        <v>0</v>
      </c>
    </row>
    <row r="137" spans="1:11" s="151" customFormat="1" ht="30" customHeight="1" hidden="1">
      <c r="A137" s="142"/>
      <c r="B137" s="142"/>
      <c r="C137" s="148">
        <v>25</v>
      </c>
      <c r="D137" s="149">
        <f>COUNTIF('隠しシート（記入不要）'!AW3:AX3,1)</f>
        <v>0</v>
      </c>
      <c r="E137" s="149">
        <f>COUNTIF('隠しシート（記入不要）'!AW3:AX3,2)</f>
        <v>0</v>
      </c>
      <c r="F137" s="150">
        <f>COUNTIF('隠しシート（記入不要）'!AW3:AX3,3)</f>
        <v>0</v>
      </c>
      <c r="G137" s="157">
        <f>COUNTIF('隠しシート（記入不要）'!AW4:AX4,1)</f>
        <v>0</v>
      </c>
      <c r="H137" s="149">
        <f>COUNTIF('隠しシート（記入不要）'!AW4:AX4,2)</f>
        <v>0</v>
      </c>
      <c r="I137" s="149">
        <f>COUNTIF('隠しシート（記入不要）'!AW4:AX4,3)</f>
        <v>0</v>
      </c>
      <c r="J137" s="149">
        <f>COUNTIF('隠しシート（記入不要）'!AW4:AX4,4)</f>
        <v>0</v>
      </c>
      <c r="K137" s="149">
        <f>COUNTIF('隠しシート（記入不要）'!AW4:AX4,5)</f>
        <v>0</v>
      </c>
    </row>
    <row r="138" spans="1:11" s="151" customFormat="1" ht="30" customHeight="1" hidden="1">
      <c r="A138" s="142"/>
      <c r="B138" s="142"/>
      <c r="C138" s="148">
        <v>26</v>
      </c>
      <c r="D138" s="149">
        <f>COUNTIF('隠しシート（記入不要）'!AY3:AZ3,1)</f>
        <v>0</v>
      </c>
      <c r="E138" s="149">
        <f>COUNTIF('隠しシート（記入不要）'!AY3:AZ3,2)</f>
        <v>0</v>
      </c>
      <c r="F138" s="150">
        <f>COUNTIF('隠しシート（記入不要）'!AY3:AZ3,3)</f>
        <v>0</v>
      </c>
      <c r="G138" s="157">
        <f>COUNTIF('隠しシート（記入不要）'!AY4:AZ4,1)</f>
        <v>0</v>
      </c>
      <c r="H138" s="149">
        <f>COUNTIF('隠しシート（記入不要）'!AY4:AZ4,2)</f>
        <v>0</v>
      </c>
      <c r="I138" s="149">
        <f>COUNTIF('隠しシート（記入不要）'!AY4:AZ4,3)</f>
        <v>0</v>
      </c>
      <c r="J138" s="149">
        <f>COUNTIF('隠しシート（記入不要）'!AY4:AZ4,4)</f>
        <v>0</v>
      </c>
      <c r="K138" s="149">
        <f>COUNTIF('隠しシート（記入不要）'!AY4:AZ4,5)</f>
        <v>0</v>
      </c>
    </row>
    <row r="139" spans="1:11" s="151" customFormat="1" ht="30" customHeight="1" hidden="1">
      <c r="A139" s="142"/>
      <c r="B139" s="142"/>
      <c r="C139" s="148">
        <v>27</v>
      </c>
      <c r="D139" s="149">
        <f>COUNTIF('隠しシート（記入不要）'!BA3:BB3,1)</f>
        <v>0</v>
      </c>
      <c r="E139" s="149">
        <f>COUNTIF('隠しシート（記入不要）'!BA3:BB3,2)</f>
        <v>0</v>
      </c>
      <c r="F139" s="150">
        <f>COUNTIF('隠しシート（記入不要）'!BA3:BB3,3)</f>
        <v>0</v>
      </c>
      <c r="G139" s="157">
        <f>COUNTIF('隠しシート（記入不要）'!BA4:BB4,1)</f>
        <v>0</v>
      </c>
      <c r="H139" s="149">
        <f>COUNTIF('隠しシート（記入不要）'!BA4:BB4,2)</f>
        <v>0</v>
      </c>
      <c r="I139" s="149">
        <f>COUNTIF('隠しシート（記入不要）'!BA4:BB4,3)</f>
        <v>0</v>
      </c>
      <c r="J139" s="149">
        <f>COUNTIF('隠しシート（記入不要）'!BA4:BB4,4)</f>
        <v>0</v>
      </c>
      <c r="K139" s="149">
        <f>COUNTIF('隠しシート（記入不要）'!BA4:BB4,5)</f>
        <v>0</v>
      </c>
    </row>
    <row r="140" spans="1:11" s="151" customFormat="1" ht="30" customHeight="1" hidden="1">
      <c r="A140" s="142"/>
      <c r="B140" s="142"/>
      <c r="C140" s="148">
        <v>28</v>
      </c>
      <c r="D140" s="149">
        <f>COUNTIF('隠しシート（記入不要）'!BC3:BD3,1)</f>
        <v>0</v>
      </c>
      <c r="E140" s="149">
        <f>COUNTIF('隠しシート（記入不要）'!BC3:BD3,2)</f>
        <v>0</v>
      </c>
      <c r="F140" s="150">
        <f>COUNTIF('隠しシート（記入不要）'!BC3:BD3,3)</f>
        <v>0</v>
      </c>
      <c r="G140" s="157">
        <f>COUNTIF('隠しシート（記入不要）'!BC4:BD4,1)</f>
        <v>0</v>
      </c>
      <c r="H140" s="149">
        <f>COUNTIF('隠しシート（記入不要）'!BC4:BD4,2)</f>
        <v>0</v>
      </c>
      <c r="I140" s="149">
        <f>COUNTIF('隠しシート（記入不要）'!BC4:BD4,3)</f>
        <v>0</v>
      </c>
      <c r="J140" s="149">
        <f>COUNTIF('隠しシート（記入不要）'!BC4:BD4,4)</f>
        <v>0</v>
      </c>
      <c r="K140" s="149">
        <f>COUNTIF('隠しシート（記入不要）'!BC4:BD4,5)</f>
        <v>0</v>
      </c>
    </row>
    <row r="141" spans="1:11" s="151" customFormat="1" ht="30" customHeight="1" hidden="1">
      <c r="A141" s="142"/>
      <c r="B141" s="142"/>
      <c r="C141" s="148">
        <v>29</v>
      </c>
      <c r="D141" s="149">
        <f>COUNTIF('隠しシート（記入不要）'!BE3:BF3,1)</f>
        <v>0</v>
      </c>
      <c r="E141" s="149">
        <f>COUNTIF('隠しシート（記入不要）'!BE3:BF3,2)</f>
        <v>0</v>
      </c>
      <c r="F141" s="150">
        <f>COUNTIF('隠しシート（記入不要）'!BE3:BF3,3)</f>
        <v>0</v>
      </c>
      <c r="G141" s="157">
        <f>COUNTIF('隠しシート（記入不要）'!BE4:BF4,1)</f>
        <v>0</v>
      </c>
      <c r="H141" s="149">
        <f>COUNTIF('隠しシート（記入不要）'!BE4:BF4,2)</f>
        <v>0</v>
      </c>
      <c r="I141" s="149">
        <f>COUNTIF('隠しシート（記入不要）'!BE4:BF4,3)</f>
        <v>0</v>
      </c>
      <c r="J141" s="149">
        <f>COUNTIF('隠しシート（記入不要）'!BE4:BF4,4)</f>
        <v>0</v>
      </c>
      <c r="K141" s="149">
        <f>COUNTIF('隠しシート（記入不要）'!BE4:BF4,5)</f>
        <v>0</v>
      </c>
    </row>
    <row r="142" spans="1:11" s="151" customFormat="1" ht="30" customHeight="1" hidden="1">
      <c r="A142" s="142"/>
      <c r="B142" s="142"/>
      <c r="C142" s="148">
        <v>30</v>
      </c>
      <c r="D142" s="149">
        <f>COUNTIF('隠しシート（記入不要）'!BG3:BH3,1)</f>
        <v>0</v>
      </c>
      <c r="E142" s="149">
        <f>COUNTIF('隠しシート（記入不要）'!BG3:BH3,2)</f>
        <v>0</v>
      </c>
      <c r="F142" s="150">
        <f>COUNTIF('隠しシート（記入不要）'!BG3:BH3,3)</f>
        <v>0</v>
      </c>
      <c r="G142" s="157">
        <f>COUNTIF('隠しシート（記入不要）'!BG4:BH4,1)</f>
        <v>0</v>
      </c>
      <c r="H142" s="149">
        <f>COUNTIF('隠しシート（記入不要）'!BG4:BH4,2)</f>
        <v>0</v>
      </c>
      <c r="I142" s="149">
        <f>COUNTIF('隠しシート（記入不要）'!BG4:BH4,3)</f>
        <v>0</v>
      </c>
      <c r="J142" s="149">
        <f>COUNTIF('隠しシート（記入不要）'!BG4:BH4,4)</f>
        <v>0</v>
      </c>
      <c r="K142" s="149">
        <f>COUNTIF('隠しシート（記入不要）'!BG4:BH4,5)</f>
        <v>0</v>
      </c>
    </row>
    <row r="143" spans="1:11" s="151" customFormat="1" ht="30" customHeight="1" hidden="1">
      <c r="A143" s="142"/>
      <c r="B143" s="142"/>
      <c r="C143" s="148">
        <v>31</v>
      </c>
      <c r="D143" s="149">
        <f>COUNTIF('隠しシート（記入不要）'!BI3:BJ3,1)</f>
        <v>0</v>
      </c>
      <c r="E143" s="149">
        <f>COUNTIF('隠しシート（記入不要）'!BI3:BJ3,2)</f>
        <v>0</v>
      </c>
      <c r="F143" s="150">
        <f>COUNTIF('隠しシート（記入不要）'!BI3:BJ3,3)</f>
        <v>0</v>
      </c>
      <c r="G143" s="157">
        <f>COUNTIF('隠しシート（記入不要）'!BI4:BJ4,1)</f>
        <v>0</v>
      </c>
      <c r="H143" s="149">
        <f>COUNTIF('隠しシート（記入不要）'!BI4:BJ4,2)</f>
        <v>0</v>
      </c>
      <c r="I143" s="149">
        <f>COUNTIF('隠しシート（記入不要）'!BI4:BJ4,3)</f>
        <v>0</v>
      </c>
      <c r="J143" s="149">
        <f>COUNTIF('隠しシート（記入不要）'!BI4:BJ4,4)</f>
        <v>0</v>
      </c>
      <c r="K143" s="149">
        <f>COUNTIF('隠しシート（記入不要）'!BI4:BJ4,5)</f>
        <v>0</v>
      </c>
    </row>
    <row r="144" spans="1:11" s="151" customFormat="1" ht="30" customHeight="1" hidden="1">
      <c r="A144" s="142"/>
      <c r="B144" s="142"/>
      <c r="C144" s="148">
        <v>32</v>
      </c>
      <c r="D144" s="149">
        <f>COUNTIF('隠しシート（記入不要）'!BK3:BL3,1)</f>
        <v>0</v>
      </c>
      <c r="E144" s="149">
        <f>COUNTIF('隠しシート（記入不要）'!BK3:BL3,2)</f>
        <v>0</v>
      </c>
      <c r="F144" s="150">
        <f>COUNTIF('隠しシート（記入不要）'!BK3:BL3,3)</f>
        <v>0</v>
      </c>
      <c r="G144" s="157">
        <f>COUNTIF('隠しシート（記入不要）'!BK4:BL4,1)</f>
        <v>0</v>
      </c>
      <c r="H144" s="149">
        <f>COUNTIF('隠しシート（記入不要）'!BK4:BL4,2)</f>
        <v>0</v>
      </c>
      <c r="I144" s="149">
        <f>COUNTIF('隠しシート（記入不要）'!BK4:BL4,3)</f>
        <v>0</v>
      </c>
      <c r="J144" s="149">
        <f>COUNTIF('隠しシート（記入不要）'!BK4:BL4,4)</f>
        <v>0</v>
      </c>
      <c r="K144" s="149">
        <f>COUNTIF('隠しシート（記入不要）'!BK4:BL4,5)</f>
        <v>0</v>
      </c>
    </row>
    <row r="145" spans="1:11" s="151" customFormat="1" ht="30" customHeight="1" hidden="1">
      <c r="A145" s="142"/>
      <c r="B145" s="142"/>
      <c r="C145" s="148">
        <v>33</v>
      </c>
      <c r="D145" s="149">
        <f>COUNTIF('隠しシート（記入不要）'!BM3:BN3,1)</f>
        <v>0</v>
      </c>
      <c r="E145" s="149">
        <f>COUNTIF('隠しシート（記入不要）'!BM3:BN3,2)</f>
        <v>0</v>
      </c>
      <c r="F145" s="150">
        <f>COUNTIF('隠しシート（記入不要）'!BM3:BN3,3)</f>
        <v>0</v>
      </c>
      <c r="G145" s="157">
        <f>COUNTIF('隠しシート（記入不要）'!BM4:BN4,1)</f>
        <v>0</v>
      </c>
      <c r="H145" s="149">
        <f>COUNTIF('隠しシート（記入不要）'!BM4:BN4,2)</f>
        <v>0</v>
      </c>
      <c r="I145" s="149">
        <f>COUNTIF('隠しシート（記入不要）'!BM4:BN4,3)</f>
        <v>0</v>
      </c>
      <c r="J145" s="149">
        <f>COUNTIF('隠しシート（記入不要）'!BM4:BN4,4)</f>
        <v>0</v>
      </c>
      <c r="K145" s="149">
        <f>COUNTIF('隠しシート（記入不要）'!BM4:BN4,5)</f>
        <v>0</v>
      </c>
    </row>
    <row r="146" spans="1:11" s="151" customFormat="1" ht="30" customHeight="1" hidden="1">
      <c r="A146" s="142"/>
      <c r="B146" s="142"/>
      <c r="C146" s="148">
        <v>34</v>
      </c>
      <c r="D146" s="149">
        <f>COUNTIF('隠しシート（記入不要）'!BO3:BP3,1)</f>
        <v>0</v>
      </c>
      <c r="E146" s="149">
        <f>COUNTIF('隠しシート（記入不要）'!BO3:BP3,2)</f>
        <v>0</v>
      </c>
      <c r="F146" s="150">
        <f>COUNTIF('隠しシート（記入不要）'!BO3:BP3,3)</f>
        <v>0</v>
      </c>
      <c r="G146" s="157">
        <f>COUNTIF('隠しシート（記入不要）'!BO4:BP4,1)</f>
        <v>0</v>
      </c>
      <c r="H146" s="149">
        <f>COUNTIF('隠しシート（記入不要）'!BO4:BP4,2)</f>
        <v>0</v>
      </c>
      <c r="I146" s="149">
        <f>COUNTIF('隠しシート（記入不要）'!BO4:BP4,3)</f>
        <v>0</v>
      </c>
      <c r="J146" s="149">
        <f>COUNTIF('隠しシート（記入不要）'!BO4:BP4,4)</f>
        <v>0</v>
      </c>
      <c r="K146" s="149">
        <f>COUNTIF('隠しシート（記入不要）'!BO4:BP4,5)</f>
        <v>0</v>
      </c>
    </row>
    <row r="147" spans="1:11" s="151" customFormat="1" ht="30" customHeight="1" hidden="1">
      <c r="A147" s="142"/>
      <c r="B147" s="142"/>
      <c r="C147" s="148">
        <v>35</v>
      </c>
      <c r="D147" s="149">
        <f>COUNTIF('隠しシート（記入不要）'!BQ3:BR3,1)</f>
        <v>0</v>
      </c>
      <c r="E147" s="149">
        <f>COUNTIF('隠しシート（記入不要）'!BQ3:BR3,2)</f>
        <v>0</v>
      </c>
      <c r="F147" s="150">
        <f>COUNTIF('隠しシート（記入不要）'!BQ3:BR3,3)</f>
        <v>0</v>
      </c>
      <c r="G147" s="157">
        <f>COUNTIF('隠しシート（記入不要）'!BQ4:BR4,1)</f>
        <v>0</v>
      </c>
      <c r="H147" s="149">
        <f>COUNTIF('隠しシート（記入不要）'!BQ4:BR4,2)</f>
        <v>0</v>
      </c>
      <c r="I147" s="149">
        <f>COUNTIF('隠しシート（記入不要）'!BQ4:BR4,3)</f>
        <v>0</v>
      </c>
      <c r="J147" s="149">
        <f>COUNTIF('隠しシート（記入不要）'!BQ4:BR4,4)</f>
        <v>0</v>
      </c>
      <c r="K147" s="149">
        <f>COUNTIF('隠しシート（記入不要）'!BQ4:BR4,5)</f>
        <v>0</v>
      </c>
    </row>
    <row r="148" spans="1:11" s="151" customFormat="1" ht="30" customHeight="1" hidden="1">
      <c r="A148" s="142"/>
      <c r="B148" s="142"/>
      <c r="C148" s="148">
        <v>36</v>
      </c>
      <c r="D148" s="149">
        <f>COUNTIF('隠しシート（記入不要）'!BS3:BT3,1)</f>
        <v>0</v>
      </c>
      <c r="E148" s="149">
        <f>COUNTIF('隠しシート（記入不要）'!BS3:BT3,2)</f>
        <v>0</v>
      </c>
      <c r="F148" s="150">
        <f>COUNTIF('隠しシート（記入不要）'!BS3:BT3,3)</f>
        <v>0</v>
      </c>
      <c r="G148" s="157">
        <f>COUNTIF('隠しシート（記入不要）'!BS4:BT4,1)</f>
        <v>0</v>
      </c>
      <c r="H148" s="149">
        <f>COUNTIF('隠しシート（記入不要）'!BS4:BT4,2)</f>
        <v>0</v>
      </c>
      <c r="I148" s="149">
        <f>COUNTIF('隠しシート（記入不要）'!BS4:BT4,3)</f>
        <v>0</v>
      </c>
      <c r="J148" s="149">
        <f>COUNTIF('隠しシート（記入不要）'!BS4:BT4,4)</f>
        <v>0</v>
      </c>
      <c r="K148" s="149">
        <f>COUNTIF('隠しシート（記入不要）'!BS4:BT4,5)</f>
        <v>0</v>
      </c>
    </row>
    <row r="149" spans="1:11" s="151" customFormat="1" ht="30" customHeight="1" hidden="1">
      <c r="A149" s="142"/>
      <c r="B149" s="142"/>
      <c r="C149" s="148">
        <v>37</v>
      </c>
      <c r="D149" s="149">
        <f>COUNTIF('隠しシート（記入不要）'!BU3:BV3,1)</f>
        <v>0</v>
      </c>
      <c r="E149" s="149">
        <f>COUNTIF('隠しシート（記入不要）'!BU3:BV3,2)</f>
        <v>0</v>
      </c>
      <c r="F149" s="150">
        <f>COUNTIF('隠しシート（記入不要）'!BU3:BV3,3)</f>
        <v>0</v>
      </c>
      <c r="G149" s="157">
        <f>COUNTIF('隠しシート（記入不要）'!BU4:BV4,1)</f>
        <v>0</v>
      </c>
      <c r="H149" s="149">
        <f>COUNTIF('隠しシート（記入不要）'!BU4:BV4,2)</f>
        <v>0</v>
      </c>
      <c r="I149" s="149">
        <f>COUNTIF('隠しシート（記入不要）'!BU4:BV4,3)</f>
        <v>0</v>
      </c>
      <c r="J149" s="149">
        <f>COUNTIF('隠しシート（記入不要）'!BU4:BV4,4)</f>
        <v>0</v>
      </c>
      <c r="K149" s="149">
        <f>COUNTIF('隠しシート（記入不要）'!BU4:BV4,5)</f>
        <v>0</v>
      </c>
    </row>
    <row r="150" spans="1:11" s="151" customFormat="1" ht="30" customHeight="1" hidden="1">
      <c r="A150" s="142"/>
      <c r="B150" s="142"/>
      <c r="C150" s="148">
        <v>38</v>
      </c>
      <c r="D150" s="149">
        <f>COUNTIF('隠しシート（記入不要）'!BW3:BX3,1)</f>
        <v>0</v>
      </c>
      <c r="E150" s="149">
        <f>COUNTIF('隠しシート（記入不要）'!BW3:BX3,2)</f>
        <v>0</v>
      </c>
      <c r="F150" s="150">
        <f>COUNTIF('隠しシート（記入不要）'!BW3:BX3,3)</f>
        <v>0</v>
      </c>
      <c r="G150" s="157">
        <f>COUNTIF('隠しシート（記入不要）'!BW4:BX4,1)</f>
        <v>0</v>
      </c>
      <c r="H150" s="149">
        <f>COUNTIF('隠しシート（記入不要）'!BW4:BX4,2)</f>
        <v>0</v>
      </c>
      <c r="I150" s="149">
        <f>COUNTIF('隠しシート（記入不要）'!BW4:BX4,3)</f>
        <v>0</v>
      </c>
      <c r="J150" s="149">
        <f>COUNTIF('隠しシート（記入不要）'!BW4:BX4,4)</f>
        <v>0</v>
      </c>
      <c r="K150" s="149">
        <f>COUNTIF('隠しシート（記入不要）'!BW4:BX4,5)</f>
        <v>0</v>
      </c>
    </row>
    <row r="151" spans="1:11" s="151" customFormat="1" ht="30" customHeight="1" hidden="1">
      <c r="A151" s="142"/>
      <c r="B151" s="142"/>
      <c r="C151" s="148">
        <v>39</v>
      </c>
      <c r="D151" s="149">
        <f>COUNTIF('隠しシート（記入不要）'!BY3:BZ3,1)</f>
        <v>0</v>
      </c>
      <c r="E151" s="149">
        <f>COUNTIF('隠しシート（記入不要）'!BY3:BZ3,2)</f>
        <v>0</v>
      </c>
      <c r="F151" s="150">
        <f>COUNTIF('隠しシート（記入不要）'!BY3:BZ3,3)</f>
        <v>0</v>
      </c>
      <c r="G151" s="157">
        <f>COUNTIF('隠しシート（記入不要）'!BY4:BZ4,1)</f>
        <v>0</v>
      </c>
      <c r="H151" s="149">
        <f>COUNTIF('隠しシート（記入不要）'!BY4:BZ4,2)</f>
        <v>0</v>
      </c>
      <c r="I151" s="149">
        <f>COUNTIF('隠しシート（記入不要）'!BY4:BZ4,3)</f>
        <v>0</v>
      </c>
      <c r="J151" s="149">
        <f>COUNTIF('隠しシート（記入不要）'!BY4:BZ4,4)</f>
        <v>0</v>
      </c>
      <c r="K151" s="149">
        <f>COUNTIF('隠しシート（記入不要）'!BY4:BZ4,5)</f>
        <v>0</v>
      </c>
    </row>
    <row r="152" spans="1:11" s="151" customFormat="1" ht="30" customHeight="1" hidden="1">
      <c r="A152" s="142"/>
      <c r="B152" s="142"/>
      <c r="C152" s="148">
        <v>40</v>
      </c>
      <c r="D152" s="149">
        <f>COUNTIF('隠しシート（記入不要）'!CA3:CB3,1)</f>
        <v>0</v>
      </c>
      <c r="E152" s="149">
        <f>COUNTIF('隠しシート（記入不要）'!CA3:CB3,2)</f>
        <v>0</v>
      </c>
      <c r="F152" s="150">
        <f>COUNTIF('隠しシート（記入不要）'!CA3:CB3,3)</f>
        <v>0</v>
      </c>
      <c r="G152" s="157">
        <f>COUNTIF('隠しシート（記入不要）'!CA4:CB4,1)</f>
        <v>0</v>
      </c>
      <c r="H152" s="149">
        <f>COUNTIF('隠しシート（記入不要）'!CA4:CB4,2)</f>
        <v>0</v>
      </c>
      <c r="I152" s="149">
        <f>COUNTIF('隠しシート（記入不要）'!CA4:CB4,3)</f>
        <v>0</v>
      </c>
      <c r="J152" s="149">
        <f>COUNTIF('隠しシート（記入不要）'!CA4:CB4,4)</f>
        <v>0</v>
      </c>
      <c r="K152" s="149">
        <f>COUNTIF('隠しシート（記入不要）'!CA4:CB4,5)</f>
        <v>0</v>
      </c>
    </row>
    <row r="153" spans="1:11" s="151" customFormat="1" ht="30" customHeight="1" hidden="1">
      <c r="A153" s="142"/>
      <c r="B153" s="142"/>
      <c r="C153" s="148">
        <v>41</v>
      </c>
      <c r="D153" s="149">
        <f>COUNTIF('隠しシート（記入不要）'!CC3:CD3,1)</f>
        <v>0</v>
      </c>
      <c r="E153" s="149">
        <f>COUNTIF('隠しシート（記入不要）'!CC3:CD3,2)</f>
        <v>0</v>
      </c>
      <c r="F153" s="150">
        <f>COUNTIF('隠しシート（記入不要）'!CC3:CD3,3)</f>
        <v>0</v>
      </c>
      <c r="G153" s="157">
        <f>COUNTIF('隠しシート（記入不要）'!CC4:CD4,1)</f>
        <v>0</v>
      </c>
      <c r="H153" s="149">
        <f>COUNTIF('隠しシート（記入不要）'!CC4:CD4,2)</f>
        <v>0</v>
      </c>
      <c r="I153" s="149">
        <f>COUNTIF('隠しシート（記入不要）'!CC4:CD4,3)</f>
        <v>0</v>
      </c>
      <c r="J153" s="149">
        <f>COUNTIF('隠しシート（記入不要）'!CC4:CD4,4)</f>
        <v>0</v>
      </c>
      <c r="K153" s="149">
        <f>COUNTIF('隠しシート（記入不要）'!CC4:CD4,5)</f>
        <v>0</v>
      </c>
    </row>
    <row r="154" spans="1:11" s="151" customFormat="1" ht="30" customHeight="1" hidden="1">
      <c r="A154" s="142"/>
      <c r="B154" s="142"/>
      <c r="C154" s="148">
        <v>42</v>
      </c>
      <c r="D154" s="149">
        <f>COUNTIF('隠しシート（記入不要）'!CE3:CF3,1)</f>
        <v>0</v>
      </c>
      <c r="E154" s="149">
        <f>COUNTIF('隠しシート（記入不要）'!CE3:CF3,2)</f>
        <v>0</v>
      </c>
      <c r="F154" s="150">
        <f>COUNTIF('隠しシート（記入不要）'!CE3:CF3,3)</f>
        <v>0</v>
      </c>
      <c r="G154" s="157">
        <f>COUNTIF('隠しシート（記入不要）'!CE4:CF4,1)</f>
        <v>0</v>
      </c>
      <c r="H154" s="149">
        <f>COUNTIF('隠しシート（記入不要）'!CE4:CF4,2)</f>
        <v>0</v>
      </c>
      <c r="I154" s="149">
        <f>COUNTIF('隠しシート（記入不要）'!CE4:CF4,3)</f>
        <v>0</v>
      </c>
      <c r="J154" s="149">
        <f>COUNTIF('隠しシート（記入不要）'!CE4:CF4,4)</f>
        <v>0</v>
      </c>
      <c r="K154" s="149">
        <f>COUNTIF('隠しシート（記入不要）'!CE4:CF4,5)</f>
        <v>0</v>
      </c>
    </row>
    <row r="155" spans="1:11" s="151" customFormat="1" ht="30" customHeight="1" hidden="1">
      <c r="A155" s="142"/>
      <c r="B155" s="142"/>
      <c r="C155" s="148">
        <v>43</v>
      </c>
      <c r="D155" s="149">
        <f>COUNTIF('隠しシート（記入不要）'!CG3:CH3,1)</f>
        <v>0</v>
      </c>
      <c r="E155" s="149">
        <f>COUNTIF('隠しシート（記入不要）'!CG3:CH3,2)</f>
        <v>0</v>
      </c>
      <c r="F155" s="150">
        <f>COUNTIF('隠しシート（記入不要）'!CG3:CH3,3)</f>
        <v>0</v>
      </c>
      <c r="G155" s="157">
        <f>COUNTIF('隠しシート（記入不要）'!CG4:CH4,1)</f>
        <v>0</v>
      </c>
      <c r="H155" s="149">
        <f>COUNTIF('隠しシート（記入不要）'!CG4:CH4,2)</f>
        <v>0</v>
      </c>
      <c r="I155" s="149">
        <f>COUNTIF('隠しシート（記入不要）'!CG4:CH4,3)</f>
        <v>0</v>
      </c>
      <c r="J155" s="149">
        <f>COUNTIF('隠しシート（記入不要）'!CG4:CH4,4)</f>
        <v>0</v>
      </c>
      <c r="K155" s="149">
        <f>COUNTIF('隠しシート（記入不要）'!CG4:CH4,5)</f>
        <v>0</v>
      </c>
    </row>
    <row r="156" spans="1:11" s="151" customFormat="1" ht="30" customHeight="1" hidden="1">
      <c r="A156" s="142"/>
      <c r="B156" s="142"/>
      <c r="C156" s="148">
        <v>44</v>
      </c>
      <c r="D156" s="149">
        <f>COUNTIF('隠しシート（記入不要）'!CI3:CJ3,1)</f>
        <v>0</v>
      </c>
      <c r="E156" s="149">
        <f>COUNTIF('隠しシート（記入不要）'!CI3:CJ3,2)</f>
        <v>0</v>
      </c>
      <c r="F156" s="150">
        <f>COUNTIF('隠しシート（記入不要）'!CI3:CJ3,3)</f>
        <v>0</v>
      </c>
      <c r="G156" s="157">
        <f>COUNTIF('隠しシート（記入不要）'!CI4:CJ4,1)</f>
        <v>0</v>
      </c>
      <c r="H156" s="149">
        <f>COUNTIF('隠しシート（記入不要）'!CI4:CJ4,2)</f>
        <v>0</v>
      </c>
      <c r="I156" s="149">
        <f>COUNTIF('隠しシート（記入不要）'!CI4:CJ4,3)</f>
        <v>0</v>
      </c>
      <c r="J156" s="149">
        <f>COUNTIF('隠しシート（記入不要）'!CI4:CJ4,4)</f>
        <v>0</v>
      </c>
      <c r="K156" s="149">
        <f>COUNTIF('隠しシート（記入不要）'!CI4:CJ4,5)</f>
        <v>0</v>
      </c>
    </row>
    <row r="157" spans="1:11" s="151" customFormat="1" ht="30" customHeight="1" hidden="1">
      <c r="A157" s="142"/>
      <c r="B157" s="142"/>
      <c r="C157" s="148">
        <v>45</v>
      </c>
      <c r="D157" s="149">
        <f>COUNTIF('隠しシート（記入不要）'!CK3:CL3,1)</f>
        <v>0</v>
      </c>
      <c r="E157" s="149">
        <f>COUNTIF('隠しシート（記入不要）'!CK3:CL3,2)</f>
        <v>0</v>
      </c>
      <c r="F157" s="150">
        <f>COUNTIF('隠しシート（記入不要）'!CK3:CL3,3)</f>
        <v>0</v>
      </c>
      <c r="G157" s="157">
        <f>COUNTIF('隠しシート（記入不要）'!CK4:CL4,1)</f>
        <v>0</v>
      </c>
      <c r="H157" s="149">
        <f>COUNTIF('隠しシート（記入不要）'!CK4:CL4,2)</f>
        <v>0</v>
      </c>
      <c r="I157" s="149">
        <f>COUNTIF('隠しシート（記入不要）'!CK4:CL4,3)</f>
        <v>0</v>
      </c>
      <c r="J157" s="149">
        <f>COUNTIF('隠しシート（記入不要）'!CK4:CL4,4)</f>
        <v>0</v>
      </c>
      <c r="K157" s="149">
        <f>COUNTIF('隠しシート（記入不要）'!CK4:CL4,5)</f>
        <v>0</v>
      </c>
    </row>
    <row r="158" spans="1:11" s="151" customFormat="1" ht="30" customHeight="1" hidden="1">
      <c r="A158" s="142"/>
      <c r="B158" s="142"/>
      <c r="C158" s="148">
        <v>46</v>
      </c>
      <c r="D158" s="149">
        <f>COUNTIF('隠しシート（記入不要）'!CM3:CN3,1)</f>
        <v>0</v>
      </c>
      <c r="E158" s="149">
        <f>COUNTIF('隠しシート（記入不要）'!CM3:CN3,2)</f>
        <v>0</v>
      </c>
      <c r="F158" s="150">
        <f>COUNTIF('隠しシート（記入不要）'!CM3:CN3,3)</f>
        <v>0</v>
      </c>
      <c r="G158" s="157">
        <f>COUNTIF('隠しシート（記入不要）'!CM4:CN4,1)</f>
        <v>0</v>
      </c>
      <c r="H158" s="149">
        <f>COUNTIF('隠しシート（記入不要）'!CM4:CN4,2)</f>
        <v>0</v>
      </c>
      <c r="I158" s="149">
        <f>COUNTIF('隠しシート（記入不要）'!CM4:CN4,3)</f>
        <v>0</v>
      </c>
      <c r="J158" s="149">
        <f>COUNTIF('隠しシート（記入不要）'!CM4:CN4,4)</f>
        <v>0</v>
      </c>
      <c r="K158" s="149">
        <f>COUNTIF('隠しシート（記入不要）'!CM4:CN4,5)</f>
        <v>0</v>
      </c>
    </row>
    <row r="159" spans="1:11" s="151" customFormat="1" ht="30" customHeight="1" hidden="1">
      <c r="A159" s="142"/>
      <c r="B159" s="142"/>
      <c r="C159" s="148">
        <v>47</v>
      </c>
      <c r="D159" s="149">
        <f>COUNTIF('隠しシート（記入不要）'!CO3:CP3,1)</f>
        <v>0</v>
      </c>
      <c r="E159" s="149">
        <f>COUNTIF('隠しシート（記入不要）'!CO3:CP3,2)</f>
        <v>0</v>
      </c>
      <c r="F159" s="150">
        <f>COUNTIF('隠しシート（記入不要）'!CO3:CP3,3)</f>
        <v>0</v>
      </c>
      <c r="G159" s="157">
        <f>COUNTIF('隠しシート（記入不要）'!CO4:CP4,1)</f>
        <v>0</v>
      </c>
      <c r="H159" s="149">
        <f>COUNTIF('隠しシート（記入不要）'!CO4:CP4,2)</f>
        <v>0</v>
      </c>
      <c r="I159" s="149">
        <f>COUNTIF('隠しシート（記入不要）'!CO4:CP4,3)</f>
        <v>0</v>
      </c>
      <c r="J159" s="149">
        <f>COUNTIF('隠しシート（記入不要）'!CO4:CP4,4)</f>
        <v>0</v>
      </c>
      <c r="K159" s="149">
        <f>COUNTIF('隠しシート（記入不要）'!CO4:CP4,5)</f>
        <v>0</v>
      </c>
    </row>
    <row r="160" spans="1:11" s="151" customFormat="1" ht="30" customHeight="1" hidden="1">
      <c r="A160" s="142"/>
      <c r="B160" s="142"/>
      <c r="C160" s="148">
        <v>48</v>
      </c>
      <c r="D160" s="149">
        <f>COUNTIF('隠しシート（記入不要）'!CQ3:CR3,1)</f>
        <v>0</v>
      </c>
      <c r="E160" s="149">
        <f>COUNTIF('隠しシート（記入不要）'!CQ3:CR3,2)</f>
        <v>0</v>
      </c>
      <c r="F160" s="150">
        <f>COUNTIF('隠しシート（記入不要）'!CQ3:CR3,3)</f>
        <v>0</v>
      </c>
      <c r="G160" s="157">
        <f>COUNTIF('隠しシート（記入不要）'!CQ4:CR4,1)</f>
        <v>0</v>
      </c>
      <c r="H160" s="149">
        <f>COUNTIF('隠しシート（記入不要）'!CQ4:CR4,2)</f>
        <v>0</v>
      </c>
      <c r="I160" s="149">
        <f>COUNTIF('隠しシート（記入不要）'!CQ4:CR4,3)</f>
        <v>0</v>
      </c>
      <c r="J160" s="149">
        <f>COUNTIF('隠しシート（記入不要）'!CQ4:CR4,4)</f>
        <v>0</v>
      </c>
      <c r="K160" s="149">
        <f>COUNTIF('隠しシート（記入不要）'!CQ4:CR4,5)</f>
        <v>0</v>
      </c>
    </row>
    <row r="161" spans="1:11" s="151" customFormat="1" ht="30" customHeight="1" hidden="1">
      <c r="A161" s="142"/>
      <c r="B161" s="142"/>
      <c r="C161" s="148">
        <v>49</v>
      </c>
      <c r="D161" s="149">
        <f>COUNTIF('隠しシート（記入不要）'!CS3:CT3,1)</f>
        <v>0</v>
      </c>
      <c r="E161" s="149">
        <f>COUNTIF('隠しシート（記入不要）'!CS3:CT3,2)</f>
        <v>0</v>
      </c>
      <c r="F161" s="150">
        <f>COUNTIF('隠しシート（記入不要）'!CS3:CT3,3)</f>
        <v>0</v>
      </c>
      <c r="G161" s="157">
        <f>COUNTIF('隠しシート（記入不要）'!CS4:CT4,1)</f>
        <v>0</v>
      </c>
      <c r="H161" s="149">
        <f>COUNTIF('隠しシート（記入不要）'!CS4:CT4,2)</f>
        <v>0</v>
      </c>
      <c r="I161" s="149">
        <f>COUNTIF('隠しシート（記入不要）'!CS4:CT4,3)</f>
        <v>0</v>
      </c>
      <c r="J161" s="149">
        <f>COUNTIF('隠しシート（記入不要）'!CS4:CT4,4)</f>
        <v>0</v>
      </c>
      <c r="K161" s="149">
        <f>COUNTIF('隠しシート（記入不要）'!CS4:CT4,5)</f>
        <v>0</v>
      </c>
    </row>
    <row r="162" spans="1:11" s="151" customFormat="1" ht="30" customHeight="1" hidden="1">
      <c r="A162" s="142"/>
      <c r="B162" s="142"/>
      <c r="C162" s="148">
        <v>50</v>
      </c>
      <c r="D162" s="149">
        <f>COUNTIF('隠しシート（記入不要）'!CU3:CV3,1)</f>
        <v>0</v>
      </c>
      <c r="E162" s="149">
        <f>COUNTIF('隠しシート（記入不要）'!CU3:CV3,2)</f>
        <v>0</v>
      </c>
      <c r="F162" s="150">
        <f>COUNTIF('隠しシート（記入不要）'!CU3:CV3,3)</f>
        <v>0</v>
      </c>
      <c r="G162" s="157">
        <f>COUNTIF('隠しシート（記入不要）'!CU4:CV4,1)</f>
        <v>0</v>
      </c>
      <c r="H162" s="149">
        <f>COUNTIF('隠しシート（記入不要）'!CU4:CV4,2)</f>
        <v>0</v>
      </c>
      <c r="I162" s="149">
        <f>COUNTIF('隠しシート（記入不要）'!CU4:CV4,3)</f>
        <v>0</v>
      </c>
      <c r="J162" s="149">
        <f>COUNTIF('隠しシート（記入不要）'!CU4:CV4,4)</f>
        <v>0</v>
      </c>
      <c r="K162" s="149">
        <f>COUNTIF('隠しシート（記入不要）'!CU4:CV4,5)</f>
        <v>0</v>
      </c>
    </row>
    <row r="163" spans="1:11" s="151" customFormat="1" ht="30" customHeight="1" hidden="1">
      <c r="A163" s="142"/>
      <c r="B163" s="142"/>
      <c r="C163" s="148">
        <v>51</v>
      </c>
      <c r="D163" s="149">
        <f>COUNTIF('隠しシート（記入不要）'!CW3:CX3,1)</f>
        <v>0</v>
      </c>
      <c r="E163" s="149">
        <f>COUNTIF('隠しシート（記入不要）'!CW3:CX3,2)</f>
        <v>0</v>
      </c>
      <c r="F163" s="150">
        <f>COUNTIF('隠しシート（記入不要）'!CW3:CX3,3)</f>
        <v>0</v>
      </c>
      <c r="G163" s="157">
        <f>COUNTIF('隠しシート（記入不要）'!CW4:CX4,1)</f>
        <v>0</v>
      </c>
      <c r="H163" s="149">
        <f>COUNTIF('隠しシート（記入不要）'!CW4:CX4,2)</f>
        <v>0</v>
      </c>
      <c r="I163" s="149">
        <f>COUNTIF('隠しシート（記入不要）'!CW4:CX4,3)</f>
        <v>0</v>
      </c>
      <c r="J163" s="149">
        <f>COUNTIF('隠しシート（記入不要）'!CW4:CX4,4)</f>
        <v>0</v>
      </c>
      <c r="K163" s="149">
        <f>COUNTIF('隠しシート（記入不要）'!CW4:CX4,5)</f>
        <v>0</v>
      </c>
    </row>
    <row r="164" spans="1:11" s="151" customFormat="1" ht="30" customHeight="1" hidden="1">
      <c r="A164" s="142"/>
      <c r="B164" s="142"/>
      <c r="C164" s="148">
        <v>52</v>
      </c>
      <c r="D164" s="149">
        <f>COUNTIF('隠しシート（記入不要）'!CY3:CZ3,1)</f>
        <v>0</v>
      </c>
      <c r="E164" s="149">
        <f>COUNTIF('隠しシート（記入不要）'!CY3:CZ3,2)</f>
        <v>0</v>
      </c>
      <c r="F164" s="150">
        <f>COUNTIF('隠しシート（記入不要）'!CY3:CZ3,3)</f>
        <v>0</v>
      </c>
      <c r="G164" s="157">
        <f>COUNTIF('隠しシート（記入不要）'!CY4:CZ4,1)</f>
        <v>0</v>
      </c>
      <c r="H164" s="149">
        <f>COUNTIF('隠しシート（記入不要）'!CY4:CZ4,2)</f>
        <v>0</v>
      </c>
      <c r="I164" s="149">
        <f>COUNTIF('隠しシート（記入不要）'!CY4:CZ4,3)</f>
        <v>0</v>
      </c>
      <c r="J164" s="149">
        <f>COUNTIF('隠しシート（記入不要）'!CY4:CZ4,4)</f>
        <v>0</v>
      </c>
      <c r="K164" s="149">
        <f>COUNTIF('隠しシート（記入不要）'!CY4:CZ4,5)</f>
        <v>0</v>
      </c>
    </row>
    <row r="165" spans="1:11" s="151" customFormat="1" ht="30" customHeight="1" hidden="1">
      <c r="A165" s="142"/>
      <c r="B165" s="142"/>
      <c r="C165" s="148">
        <v>53</v>
      </c>
      <c r="D165" s="149">
        <f>COUNTIF('隠しシート（記入不要）'!DA3:DB3,1)</f>
        <v>0</v>
      </c>
      <c r="E165" s="149">
        <f>COUNTIF('隠しシート（記入不要）'!DA3:DB3,2)</f>
        <v>0</v>
      </c>
      <c r="F165" s="150">
        <f>COUNTIF('隠しシート（記入不要）'!DA3:DB3,3)</f>
        <v>0</v>
      </c>
      <c r="G165" s="157">
        <f>COUNTIF('隠しシート（記入不要）'!DA4:DB4,1)</f>
        <v>0</v>
      </c>
      <c r="H165" s="149">
        <f>COUNTIF('隠しシート（記入不要）'!DA4:DB4,2)</f>
        <v>0</v>
      </c>
      <c r="I165" s="149">
        <f>COUNTIF('隠しシート（記入不要）'!DA4:DB4,3)</f>
        <v>0</v>
      </c>
      <c r="J165" s="149">
        <f>COUNTIF('隠しシート（記入不要）'!DA4:DB4,4)</f>
        <v>0</v>
      </c>
      <c r="K165" s="149">
        <f>COUNTIF('隠しシート（記入不要）'!DA4:DB4,5)</f>
        <v>0</v>
      </c>
    </row>
    <row r="166" spans="1:11" s="151" customFormat="1" ht="30" customHeight="1" hidden="1">
      <c r="A166" s="142"/>
      <c r="B166" s="142"/>
      <c r="C166" s="148">
        <v>54</v>
      </c>
      <c r="D166" s="149">
        <f>COUNTIF('隠しシート（記入不要）'!DC3:DD3,1)</f>
        <v>0</v>
      </c>
      <c r="E166" s="149">
        <f>COUNTIF('隠しシート（記入不要）'!DC3:DD3,2)</f>
        <v>0</v>
      </c>
      <c r="F166" s="150">
        <f>COUNTIF('隠しシート（記入不要）'!DC3:DD3,3)</f>
        <v>0</v>
      </c>
      <c r="G166" s="157">
        <f>COUNTIF('隠しシート（記入不要）'!DC4:DD4,1)</f>
        <v>0</v>
      </c>
      <c r="H166" s="149">
        <f>COUNTIF('隠しシート（記入不要）'!DC4:DD4,2)</f>
        <v>0</v>
      </c>
      <c r="I166" s="149">
        <f>COUNTIF('隠しシート（記入不要）'!DC4:DD4,3)</f>
        <v>0</v>
      </c>
      <c r="J166" s="149">
        <f>COUNTIF('隠しシート（記入不要）'!DC4:DD4,4)</f>
        <v>0</v>
      </c>
      <c r="K166" s="149">
        <f>COUNTIF('隠しシート（記入不要）'!DC4:DD4,5)</f>
        <v>0</v>
      </c>
    </row>
    <row r="167" spans="1:11" s="151" customFormat="1" ht="30" customHeight="1" hidden="1">
      <c r="A167" s="142"/>
      <c r="B167" s="142"/>
      <c r="C167" s="148">
        <v>55</v>
      </c>
      <c r="D167" s="149">
        <f>COUNTIF('隠しシート（記入不要）'!DE3:DF3,1)</f>
        <v>0</v>
      </c>
      <c r="E167" s="149">
        <f>COUNTIF('隠しシート（記入不要）'!DE3:DF3,2)</f>
        <v>0</v>
      </c>
      <c r="F167" s="150">
        <f>COUNTIF('隠しシート（記入不要）'!DE3:DF3,3)</f>
        <v>0</v>
      </c>
      <c r="G167" s="157">
        <f>COUNTIF('隠しシート（記入不要）'!DE4:DF4,1)</f>
        <v>0</v>
      </c>
      <c r="H167" s="149">
        <f>COUNTIF('隠しシート（記入不要）'!DE4:DF4,2)</f>
        <v>0</v>
      </c>
      <c r="I167" s="149">
        <f>COUNTIF('隠しシート（記入不要）'!DE4:DF4,3)</f>
        <v>0</v>
      </c>
      <c r="J167" s="149">
        <f>COUNTIF('隠しシート（記入不要）'!DE4:DF4,4)</f>
        <v>0</v>
      </c>
      <c r="K167" s="149">
        <f>COUNTIF('隠しシート（記入不要）'!DE4:DF4,5)</f>
        <v>0</v>
      </c>
    </row>
    <row r="168" spans="1:11" s="151" customFormat="1" ht="30" customHeight="1" hidden="1">
      <c r="A168" s="142"/>
      <c r="B168" s="142"/>
      <c r="C168" s="148">
        <v>56</v>
      </c>
      <c r="D168" s="149">
        <f>COUNTIF('隠しシート（記入不要）'!DG3:DH3,1)</f>
        <v>0</v>
      </c>
      <c r="E168" s="149">
        <f>COUNTIF('隠しシート（記入不要）'!DG3:DH3,2)</f>
        <v>0</v>
      </c>
      <c r="F168" s="150">
        <f>COUNTIF('隠しシート（記入不要）'!DG3:DH3,3)</f>
        <v>0</v>
      </c>
      <c r="G168" s="157">
        <f>COUNTIF('隠しシート（記入不要）'!DG4:DH4,1)</f>
        <v>0</v>
      </c>
      <c r="H168" s="149">
        <f>COUNTIF('隠しシート（記入不要）'!DG4:DH4,2)</f>
        <v>0</v>
      </c>
      <c r="I168" s="149">
        <f>COUNTIF('隠しシート（記入不要）'!DG4:DH4,3)</f>
        <v>0</v>
      </c>
      <c r="J168" s="149">
        <f>COUNTIF('隠しシート（記入不要）'!DG4:DH4,4)</f>
        <v>0</v>
      </c>
      <c r="K168" s="149">
        <f>COUNTIF('隠しシート（記入不要）'!DG4:DH4,5)</f>
        <v>0</v>
      </c>
    </row>
    <row r="169" spans="1:11" s="151" customFormat="1" ht="30" customHeight="1" hidden="1">
      <c r="A169" s="142"/>
      <c r="B169" s="142"/>
      <c r="C169" s="148">
        <v>57</v>
      </c>
      <c r="D169" s="149">
        <f>COUNTIF('隠しシート（記入不要）'!DI3:DJ3,1)</f>
        <v>0</v>
      </c>
      <c r="E169" s="149">
        <f>COUNTIF('隠しシート（記入不要）'!DI3:DJ3,2)</f>
        <v>0</v>
      </c>
      <c r="F169" s="150">
        <f>COUNTIF('隠しシート（記入不要）'!DI3:DJ3,3)</f>
        <v>0</v>
      </c>
      <c r="G169" s="157">
        <f>COUNTIF('隠しシート（記入不要）'!DI4:DJ4,1)</f>
        <v>0</v>
      </c>
      <c r="H169" s="149">
        <f>COUNTIF('隠しシート（記入不要）'!DI4:DJ4,2)</f>
        <v>0</v>
      </c>
      <c r="I169" s="149">
        <f>COUNTIF('隠しシート（記入不要）'!DI4:DJ4,3)</f>
        <v>0</v>
      </c>
      <c r="J169" s="149">
        <f>COUNTIF('隠しシート（記入不要）'!DI4:DJ4,4)</f>
        <v>0</v>
      </c>
      <c r="K169" s="149">
        <f>COUNTIF('隠しシート（記入不要）'!DI4:DJ4,5)</f>
        <v>0</v>
      </c>
    </row>
    <row r="170" spans="1:11" s="151" customFormat="1" ht="30" customHeight="1" hidden="1">
      <c r="A170" s="142"/>
      <c r="B170" s="142"/>
      <c r="C170" s="148">
        <v>58</v>
      </c>
      <c r="D170" s="149">
        <f>COUNTIF('隠しシート（記入不要）'!DK3:DL3,1)</f>
        <v>0</v>
      </c>
      <c r="E170" s="149">
        <f>COUNTIF('隠しシート（記入不要）'!DK3:DL3,2)</f>
        <v>0</v>
      </c>
      <c r="F170" s="150">
        <f>COUNTIF('隠しシート（記入不要）'!DK3:DL3,3)</f>
        <v>0</v>
      </c>
      <c r="G170" s="157">
        <f>COUNTIF('隠しシート（記入不要）'!DK4:DL4,1)</f>
        <v>0</v>
      </c>
      <c r="H170" s="149">
        <f>COUNTIF('隠しシート（記入不要）'!DK4:DL4,2)</f>
        <v>0</v>
      </c>
      <c r="I170" s="149">
        <f>COUNTIF('隠しシート（記入不要）'!DK4:DL4,3)</f>
        <v>0</v>
      </c>
      <c r="J170" s="149">
        <f>COUNTIF('隠しシート（記入不要）'!DK4:DL4,4)</f>
        <v>0</v>
      </c>
      <c r="K170" s="149">
        <f>COUNTIF('隠しシート（記入不要）'!DK4:DL4,5)</f>
        <v>0</v>
      </c>
    </row>
    <row r="171" spans="1:11" s="151" customFormat="1" ht="30" customHeight="1" hidden="1">
      <c r="A171" s="142"/>
      <c r="B171" s="142"/>
      <c r="C171" s="148">
        <v>59</v>
      </c>
      <c r="D171" s="149">
        <f>COUNTIF('隠しシート（記入不要）'!DM3:DN3,1)</f>
        <v>0</v>
      </c>
      <c r="E171" s="149">
        <f>COUNTIF('隠しシート（記入不要）'!DM3:DN3,2)</f>
        <v>0</v>
      </c>
      <c r="F171" s="150">
        <f>COUNTIF('隠しシート（記入不要）'!DM3:DN3,3)</f>
        <v>0</v>
      </c>
      <c r="G171" s="157">
        <f>COUNTIF('隠しシート（記入不要）'!DM4:DN4,1)</f>
        <v>0</v>
      </c>
      <c r="H171" s="149">
        <f>COUNTIF('隠しシート（記入不要）'!DM4:DN4,2)</f>
        <v>0</v>
      </c>
      <c r="I171" s="149">
        <f>COUNTIF('隠しシート（記入不要）'!DM4:DN4,3)</f>
        <v>0</v>
      </c>
      <c r="J171" s="149">
        <f>COUNTIF('隠しシート（記入不要）'!DM4:DN4,4)</f>
        <v>0</v>
      </c>
      <c r="K171" s="149">
        <f>COUNTIF('隠しシート（記入不要）'!DM4:DN4,5)</f>
        <v>0</v>
      </c>
    </row>
    <row r="172" spans="2:11" ht="30" customHeight="1" hidden="1">
      <c r="B172" s="127"/>
      <c r="C172" s="148">
        <v>60</v>
      </c>
      <c r="D172" s="149">
        <f>COUNTIF('隠しシート（記入不要）'!DO3:DP3,1)</f>
        <v>0</v>
      </c>
      <c r="E172" s="149">
        <f>COUNTIF('隠しシート（記入不要）'!DO3:DP3,2)</f>
        <v>0</v>
      </c>
      <c r="F172" s="150">
        <f>COUNTIF('隠しシート（記入不要）'!DO3:DP3,3)</f>
        <v>0</v>
      </c>
      <c r="G172" s="157">
        <f>COUNTIF('隠しシート（記入不要）'!DO4:DP4,1)</f>
        <v>0</v>
      </c>
      <c r="H172" s="149">
        <f>COUNTIF('隠しシート（記入不要）'!DO4:DP4,2)</f>
        <v>0</v>
      </c>
      <c r="I172" s="149">
        <f>COUNTIF('隠しシート（記入不要）'!DO4:DP4,3)</f>
        <v>0</v>
      </c>
      <c r="J172" s="149">
        <f>COUNTIF('隠しシート（記入不要）'!DO4:DP4,4)</f>
        <v>0</v>
      </c>
      <c r="K172" s="149">
        <f>COUNTIF('隠しシート（記入不要）'!DO4:DP4,5)</f>
        <v>0</v>
      </c>
    </row>
    <row r="173" spans="2:11" ht="30" customHeight="1" hidden="1">
      <c r="B173" s="127"/>
      <c r="C173" s="148">
        <v>61</v>
      </c>
      <c r="D173" s="149">
        <f>COUNTIF('隠しシート（記入不要）'!DQ3:DR3,1)</f>
        <v>0</v>
      </c>
      <c r="E173" s="149">
        <f>COUNTIF('隠しシート（記入不要）'!DQ3:DR3,2)</f>
        <v>0</v>
      </c>
      <c r="F173" s="150">
        <f>COUNTIF('隠しシート（記入不要）'!DQ3:DR3,3)</f>
        <v>0</v>
      </c>
      <c r="G173" s="157">
        <f>COUNTIF('隠しシート（記入不要）'!DQ4:DR4,1)</f>
        <v>0</v>
      </c>
      <c r="H173" s="149">
        <f>COUNTIF('隠しシート（記入不要）'!DQ4:DR4,2)</f>
        <v>0</v>
      </c>
      <c r="I173" s="149">
        <f>COUNTIF('隠しシート（記入不要）'!DQ4:DR4,3)</f>
        <v>0</v>
      </c>
      <c r="J173" s="149">
        <f>COUNTIF('隠しシート（記入不要）'!DQ4:DR4,4)</f>
        <v>0</v>
      </c>
      <c r="K173" s="149">
        <f>COUNTIF('隠しシート（記入不要）'!DQ4:DR4,5)</f>
        <v>0</v>
      </c>
    </row>
    <row r="174" spans="2:11" ht="30" customHeight="1" hidden="1">
      <c r="B174" s="127"/>
      <c r="C174" s="148">
        <v>62</v>
      </c>
      <c r="D174" s="149">
        <f>COUNTIF('隠しシート（記入不要）'!DS3:DT3,1)</f>
        <v>0</v>
      </c>
      <c r="E174" s="149">
        <f>COUNTIF('隠しシート（記入不要）'!DS3:DT3,2)</f>
        <v>0</v>
      </c>
      <c r="F174" s="150">
        <f>COUNTIF('隠しシート（記入不要）'!DS3:DT3,3)</f>
        <v>0</v>
      </c>
      <c r="G174" s="157">
        <f>COUNTIF('隠しシート（記入不要）'!DS4:DT4,1)</f>
        <v>0</v>
      </c>
      <c r="H174" s="149">
        <f>COUNTIF('隠しシート（記入不要）'!DS4:DT4,2)</f>
        <v>0</v>
      </c>
      <c r="I174" s="149">
        <f>COUNTIF('隠しシート（記入不要）'!DS4:DT4,3)</f>
        <v>0</v>
      </c>
      <c r="J174" s="149">
        <f>COUNTIF('隠しシート（記入不要）'!DS4:DT4,4)</f>
        <v>0</v>
      </c>
      <c r="K174" s="149">
        <f>COUNTIF('隠しシート（記入不要）'!DS4:DT4,5)</f>
        <v>0</v>
      </c>
    </row>
    <row r="175" spans="2:11" ht="30" customHeight="1" hidden="1">
      <c r="B175" s="127"/>
      <c r="C175" s="148">
        <v>63</v>
      </c>
      <c r="D175" s="149">
        <f>COUNTIF('隠しシート（記入不要）'!DU3:DV3,1)</f>
        <v>0</v>
      </c>
      <c r="E175" s="149">
        <f>COUNTIF('隠しシート（記入不要）'!DU3:DV3,2)</f>
        <v>0</v>
      </c>
      <c r="F175" s="150">
        <f>COUNTIF('隠しシート（記入不要）'!DU3:DV3,3)</f>
        <v>0</v>
      </c>
      <c r="G175" s="157">
        <f>COUNTIF('隠しシート（記入不要）'!DU4:DV4,1)</f>
        <v>0</v>
      </c>
      <c r="H175" s="149">
        <f>COUNTIF('隠しシート（記入不要）'!DU4:DV4,2)</f>
        <v>0</v>
      </c>
      <c r="I175" s="149">
        <f>COUNTIF('隠しシート（記入不要）'!DU4:DV4,3)</f>
        <v>0</v>
      </c>
      <c r="J175" s="149">
        <f>COUNTIF('隠しシート（記入不要）'!DU4:DV4,4)</f>
        <v>0</v>
      </c>
      <c r="K175" s="149">
        <f>COUNTIF('隠しシート（記入不要）'!DU4:DV4,5)</f>
        <v>0</v>
      </c>
    </row>
    <row r="176" spans="2:11" ht="30" customHeight="1" hidden="1">
      <c r="B176" s="127"/>
      <c r="C176" s="148">
        <v>64</v>
      </c>
      <c r="D176" s="149">
        <f>COUNTIF('隠しシート（記入不要）'!DW3:DX3,1)</f>
        <v>0</v>
      </c>
      <c r="E176" s="149">
        <f>COUNTIF('隠しシート（記入不要）'!DW3:DX3,2)</f>
        <v>0</v>
      </c>
      <c r="F176" s="150">
        <f>COUNTIF('隠しシート（記入不要）'!DW3:DX3,3)</f>
        <v>0</v>
      </c>
      <c r="G176" s="157">
        <f>COUNTIF('隠しシート（記入不要）'!DW4:DX4,1)</f>
        <v>0</v>
      </c>
      <c r="H176" s="149">
        <f>COUNTIF('隠しシート（記入不要）'!DW4:DX4,2)</f>
        <v>0</v>
      </c>
      <c r="I176" s="149">
        <f>COUNTIF('隠しシート（記入不要）'!DW4:DX4,3)</f>
        <v>0</v>
      </c>
      <c r="J176" s="149">
        <f>COUNTIF('隠しシート（記入不要）'!DW4:DX4,4)</f>
        <v>0</v>
      </c>
      <c r="K176" s="149">
        <f>COUNTIF('隠しシート（記入不要）'!DW4:DX4,5)</f>
        <v>0</v>
      </c>
    </row>
    <row r="177" spans="2:11" ht="30" customHeight="1" hidden="1">
      <c r="B177" s="127"/>
      <c r="C177" s="148">
        <v>65</v>
      </c>
      <c r="D177" s="149">
        <f>COUNTIF('隠しシート（記入不要）'!DY3:DZ3,1)</f>
        <v>0</v>
      </c>
      <c r="E177" s="149">
        <f>COUNTIF('隠しシート（記入不要）'!DY3:DZ3,2)</f>
        <v>0</v>
      </c>
      <c r="F177" s="150">
        <f>COUNTIF('隠しシート（記入不要）'!DY3:DZ3,3)</f>
        <v>0</v>
      </c>
      <c r="G177" s="157">
        <f>COUNTIF('隠しシート（記入不要）'!DY4:DZ4,1)</f>
        <v>0</v>
      </c>
      <c r="H177" s="149">
        <f>COUNTIF('隠しシート（記入不要）'!DY4:DZ4,2)</f>
        <v>0</v>
      </c>
      <c r="I177" s="149">
        <f>COUNTIF('隠しシート（記入不要）'!DY4:DZ4,3)</f>
        <v>0</v>
      </c>
      <c r="J177" s="149">
        <f>COUNTIF('隠しシート（記入不要）'!DY4:DZ4,4)</f>
        <v>0</v>
      </c>
      <c r="K177" s="149">
        <f>COUNTIF('隠しシート（記入不要）'!DY4:DZ4,5)</f>
        <v>0</v>
      </c>
    </row>
    <row r="178" spans="2:11" ht="30" customHeight="1" hidden="1">
      <c r="B178" s="127"/>
      <c r="C178" s="148">
        <v>66</v>
      </c>
      <c r="D178" s="149">
        <f>COUNTIF('隠しシート（記入不要）'!EA3:EB3,1)</f>
        <v>0</v>
      </c>
      <c r="E178" s="149">
        <f>COUNTIF('隠しシート（記入不要）'!EA3:EB3,2)</f>
        <v>0</v>
      </c>
      <c r="F178" s="150">
        <f>COUNTIF('隠しシート（記入不要）'!EA3:EB3,3)</f>
        <v>0</v>
      </c>
      <c r="G178" s="157">
        <f>COUNTIF('隠しシート（記入不要）'!EA4:EB4,1)</f>
        <v>0</v>
      </c>
      <c r="H178" s="149">
        <f>COUNTIF('隠しシート（記入不要）'!EA4:EB4,2)</f>
        <v>0</v>
      </c>
      <c r="I178" s="149">
        <f>COUNTIF('隠しシート（記入不要）'!EA4:EB4,3)</f>
        <v>0</v>
      </c>
      <c r="J178" s="149">
        <f>COUNTIF('隠しシート（記入不要）'!EA4:EB4,4)</f>
        <v>0</v>
      </c>
      <c r="K178" s="149">
        <f>COUNTIF('隠しシート（記入不要）'!EA4:EB4,5)</f>
        <v>0</v>
      </c>
    </row>
    <row r="179" spans="2:11" ht="30" customHeight="1" hidden="1">
      <c r="B179" s="127"/>
      <c r="C179" s="148">
        <v>67</v>
      </c>
      <c r="D179" s="149">
        <f>COUNTIF('隠しシート（記入不要）'!EC3:ED3,1)</f>
        <v>0</v>
      </c>
      <c r="E179" s="149">
        <f>COUNTIF('隠しシート（記入不要）'!EC3:ED3,2)</f>
        <v>0</v>
      </c>
      <c r="F179" s="150">
        <f>COUNTIF('隠しシート（記入不要）'!EC3:ED3,3)</f>
        <v>0</v>
      </c>
      <c r="G179" s="157">
        <f>COUNTIF('隠しシート（記入不要）'!EC4:ED4,1)</f>
        <v>0</v>
      </c>
      <c r="H179" s="149">
        <f>COUNTIF('隠しシート（記入不要）'!EC4:ED4,2)</f>
        <v>0</v>
      </c>
      <c r="I179" s="149">
        <f>COUNTIF('隠しシート（記入不要）'!EC4:ED4,3)</f>
        <v>0</v>
      </c>
      <c r="J179" s="149">
        <f>COUNTIF('隠しシート（記入不要）'!EC4:ED4,4)</f>
        <v>0</v>
      </c>
      <c r="K179" s="149">
        <f>COUNTIF('隠しシート（記入不要）'!EC4:ED4,5)</f>
        <v>0</v>
      </c>
    </row>
    <row r="180" spans="2:11" ht="30" customHeight="1" hidden="1">
      <c r="B180" s="127"/>
      <c r="C180" s="148">
        <v>68</v>
      </c>
      <c r="D180" s="149">
        <f>COUNTIF('隠しシート（記入不要）'!EE3:EF3,1)</f>
        <v>0</v>
      </c>
      <c r="E180" s="149">
        <f>COUNTIF('隠しシート（記入不要）'!EE3:EF3,2)</f>
        <v>0</v>
      </c>
      <c r="F180" s="150">
        <f>COUNTIF('隠しシート（記入不要）'!EE3:EF3,3)</f>
        <v>0</v>
      </c>
      <c r="G180" s="157">
        <f>COUNTIF('隠しシート（記入不要）'!EE4:EF4,1)</f>
        <v>0</v>
      </c>
      <c r="H180" s="149">
        <f>COUNTIF('隠しシート（記入不要）'!EE4:EF4,2)</f>
        <v>0</v>
      </c>
      <c r="I180" s="149">
        <f>COUNTIF('隠しシート（記入不要）'!EE4:EF4,3)</f>
        <v>0</v>
      </c>
      <c r="J180" s="149">
        <f>COUNTIF('隠しシート（記入不要）'!EE4:EF4,4)</f>
        <v>0</v>
      </c>
      <c r="K180" s="149">
        <f>COUNTIF('隠しシート（記入不要）'!EE4:EF4,5)</f>
        <v>0</v>
      </c>
    </row>
    <row r="181" spans="2:11" ht="30" customHeight="1" hidden="1">
      <c r="B181" s="127"/>
      <c r="C181" s="148">
        <v>69</v>
      </c>
      <c r="D181" s="149">
        <f>COUNTIF('隠しシート（記入不要）'!EG3:EH3,1)</f>
        <v>0</v>
      </c>
      <c r="E181" s="149">
        <f>COUNTIF('隠しシート（記入不要）'!EG3:EH3,2)</f>
        <v>0</v>
      </c>
      <c r="F181" s="150">
        <f>COUNTIF('隠しシート（記入不要）'!EG3:EH3,3)</f>
        <v>0</v>
      </c>
      <c r="G181" s="157">
        <f>COUNTIF('隠しシート（記入不要）'!EG4:EH4,1)</f>
        <v>0</v>
      </c>
      <c r="H181" s="149">
        <f>COUNTIF('隠しシート（記入不要）'!EG4:EH4,2)</f>
        <v>0</v>
      </c>
      <c r="I181" s="149">
        <f>COUNTIF('隠しシート（記入不要）'!EG4:EH4,3)</f>
        <v>0</v>
      </c>
      <c r="J181" s="149">
        <f>COUNTIF('隠しシート（記入不要）'!EG4:EH4,4)</f>
        <v>0</v>
      </c>
      <c r="K181" s="149">
        <f>COUNTIF('隠しシート（記入不要）'!EG4:EH4,5)</f>
        <v>0</v>
      </c>
    </row>
    <row r="182" spans="2:11" ht="30" customHeight="1" hidden="1">
      <c r="B182" s="127"/>
      <c r="C182" s="148">
        <v>70</v>
      </c>
      <c r="D182" s="149">
        <f>COUNTIF('隠しシート（記入不要）'!EI3:EJ3,1)</f>
        <v>0</v>
      </c>
      <c r="E182" s="149">
        <f>COUNTIF('隠しシート（記入不要）'!EI3:EJ3,2)</f>
        <v>0</v>
      </c>
      <c r="F182" s="150">
        <f>COUNTIF('隠しシート（記入不要）'!EI3:EJ3,3)</f>
        <v>0</v>
      </c>
      <c r="G182" s="157">
        <f>COUNTIF('隠しシート（記入不要）'!EI4:EJ4,1)</f>
        <v>0</v>
      </c>
      <c r="H182" s="149">
        <f>COUNTIF('隠しシート（記入不要）'!EI4:EJ4,2)</f>
        <v>0</v>
      </c>
      <c r="I182" s="149">
        <f>COUNTIF('隠しシート（記入不要）'!EI4:EJ4,3)</f>
        <v>0</v>
      </c>
      <c r="J182" s="149">
        <f>COUNTIF('隠しシート（記入不要）'!EI4:EJ4,4)</f>
        <v>0</v>
      </c>
      <c r="K182" s="149">
        <f>COUNTIF('隠しシート（記入不要）'!EI4:EJ4,5)</f>
        <v>0</v>
      </c>
    </row>
    <row r="183" spans="3:11" ht="30" customHeight="1" hidden="1">
      <c r="C183" s="148">
        <v>71</v>
      </c>
      <c r="D183" s="149">
        <f>COUNTIF('隠しシート（記入不要）'!EK3:EL3,1)</f>
        <v>0</v>
      </c>
      <c r="E183" s="149">
        <f>COUNTIF('隠しシート（記入不要）'!EK3:EL3,2)</f>
        <v>0</v>
      </c>
      <c r="F183" s="150">
        <f>COUNTIF('隠しシート（記入不要）'!EK3:EL3,3)</f>
        <v>0</v>
      </c>
      <c r="G183" s="157">
        <f>COUNTIF('隠しシート（記入不要）'!EK4:EL4,1)</f>
        <v>0</v>
      </c>
      <c r="H183" s="149">
        <f>COUNTIF('隠しシート（記入不要）'!EK4:EL4,2)</f>
        <v>0</v>
      </c>
      <c r="I183" s="149">
        <f>COUNTIF('隠しシート（記入不要）'!EK4:EL4,3)</f>
        <v>0</v>
      </c>
      <c r="J183" s="149">
        <f>COUNTIF('隠しシート（記入不要）'!EK4:EL4,4)</f>
        <v>0</v>
      </c>
      <c r="K183" s="149">
        <f>COUNTIF('隠しシート（記入不要）'!EK4:EL4,5)</f>
        <v>0</v>
      </c>
    </row>
    <row r="184" spans="3:11" ht="30" customHeight="1" hidden="1">
      <c r="C184" s="148">
        <v>72</v>
      </c>
      <c r="D184" s="149">
        <f>COUNTIF('隠しシート（記入不要）'!EM3:EN3,1)</f>
        <v>0</v>
      </c>
      <c r="E184" s="149">
        <f>COUNTIF('隠しシート（記入不要）'!EM3:EN3,2)</f>
        <v>0</v>
      </c>
      <c r="F184" s="150">
        <f>COUNTIF('隠しシート（記入不要）'!EM3:EN3,3)</f>
        <v>0</v>
      </c>
      <c r="G184" s="157">
        <f>COUNTIF('隠しシート（記入不要）'!EM4:EN4,1)</f>
        <v>0</v>
      </c>
      <c r="H184" s="149">
        <f>COUNTIF('隠しシート（記入不要）'!EM4:EN4,2)</f>
        <v>0</v>
      </c>
      <c r="I184" s="149">
        <f>COUNTIF('隠しシート（記入不要）'!EM4:EN4,3)</f>
        <v>0</v>
      </c>
      <c r="J184" s="149">
        <f>COUNTIF('隠しシート（記入不要）'!EM4:EN4,4)</f>
        <v>0</v>
      </c>
      <c r="K184" s="149">
        <f>COUNTIF('隠しシート（記入不要）'!EM4:EN4,5)</f>
        <v>0</v>
      </c>
    </row>
    <row r="185" spans="3:11" ht="30" customHeight="1" hidden="1">
      <c r="C185" s="148">
        <v>73</v>
      </c>
      <c r="D185" s="149">
        <f>COUNTIF('隠しシート（記入不要）'!EO3:EP3,1)</f>
        <v>0</v>
      </c>
      <c r="E185" s="149">
        <f>COUNTIF('隠しシート（記入不要）'!EO3:EP3,2)</f>
        <v>0</v>
      </c>
      <c r="F185" s="150">
        <f>COUNTIF('隠しシート（記入不要）'!EO3:EP3,3)</f>
        <v>0</v>
      </c>
      <c r="G185" s="157">
        <f>COUNTIF('隠しシート（記入不要）'!EO4:EP4,1)</f>
        <v>0</v>
      </c>
      <c r="H185" s="149">
        <f>COUNTIF('隠しシート（記入不要）'!EO4:EP4,2)</f>
        <v>0</v>
      </c>
      <c r="I185" s="149">
        <f>COUNTIF('隠しシート（記入不要）'!EO4:EP4,3)</f>
        <v>0</v>
      </c>
      <c r="J185" s="149">
        <f>COUNTIF('隠しシート（記入不要）'!EO4:EP4,4)</f>
        <v>0</v>
      </c>
      <c r="K185" s="149">
        <f>COUNTIF('隠しシート（記入不要）'!EO4:EP4,5)</f>
        <v>0</v>
      </c>
    </row>
    <row r="186" ht="54" customHeight="1" thickTop="1"/>
  </sheetData>
  <sheetProtection password="8ED9" sheet="1" objects="1" scenarios="1"/>
  <mergeCells count="37">
    <mergeCell ref="A91:J91"/>
    <mergeCell ref="A95:J95"/>
    <mergeCell ref="A97:J97"/>
    <mergeCell ref="A89:J89"/>
    <mergeCell ref="A92:J92"/>
    <mergeCell ref="F3:J3"/>
    <mergeCell ref="D3:E3"/>
    <mergeCell ref="C5:E5"/>
    <mergeCell ref="F5:J5"/>
    <mergeCell ref="A5:A6"/>
    <mergeCell ref="B5:B6"/>
    <mergeCell ref="A7:J7"/>
    <mergeCell ref="A8:J8"/>
    <mergeCell ref="A11:J11"/>
    <mergeCell ref="A13:J13"/>
    <mergeCell ref="A19:J19"/>
    <mergeCell ref="A20:J20"/>
    <mergeCell ref="A22:J22"/>
    <mergeCell ref="A40:J40"/>
    <mergeCell ref="A47:J47"/>
    <mergeCell ref="A83:J83"/>
    <mergeCell ref="A77:J77"/>
    <mergeCell ref="A81:J81"/>
    <mergeCell ref="A25:J25"/>
    <mergeCell ref="A26:J26"/>
    <mergeCell ref="A30:J30"/>
    <mergeCell ref="A28:J28"/>
    <mergeCell ref="A102:J102"/>
    <mergeCell ref="A107:J107"/>
    <mergeCell ref="A32:J32"/>
    <mergeCell ref="A57:J57"/>
    <mergeCell ref="A63:J63"/>
    <mergeCell ref="A101:J101"/>
    <mergeCell ref="A69:J69"/>
    <mergeCell ref="A73:J73"/>
    <mergeCell ref="A72:J72"/>
    <mergeCell ref="A85:J85"/>
  </mergeCells>
  <printOptions/>
  <pageMargins left="0.3937007874015748" right="0.3937007874015748" top="0.984251968503937" bottom="0.984251968503937" header="0.5118110236220472" footer="0.5118110236220472"/>
  <pageSetup horizontalDpi="600" verticalDpi="600" orientation="portrait" paperSize="9" scale="51" r:id="rId1"/>
  <rowBreaks count="2" manualBreakCount="2">
    <brk id="27" max="9" man="1"/>
    <brk id="46"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6"/>
  <sheetViews>
    <sheetView view="pageBreakPreview" zoomScale="89" zoomScaleNormal="80" zoomScaleSheetLayoutView="89" workbookViewId="0" topLeftCell="A1">
      <selection activeCell="E3" sqref="E3"/>
    </sheetView>
  </sheetViews>
  <sheetFormatPr defaultColWidth="9.00390625" defaultRowHeight="13.5"/>
  <cols>
    <col min="1" max="1" width="5.625" style="73" customWidth="1"/>
    <col min="2" max="2" width="5.625" style="115" customWidth="1"/>
    <col min="3" max="3" width="52.375" style="73" customWidth="1"/>
    <col min="4" max="4" width="11.75390625" style="73" customWidth="1"/>
    <col min="5" max="7" width="15.625" style="116" customWidth="1"/>
    <col min="8" max="8" width="13.00390625" style="121" customWidth="1"/>
    <col min="9" max="16384" width="9.00390625" style="73" customWidth="1"/>
  </cols>
  <sheetData>
    <row r="1" spans="1:8" ht="14.25" thickBot="1">
      <c r="A1" s="69"/>
      <c r="B1" s="70"/>
      <c r="C1" s="69"/>
      <c r="D1" s="69"/>
      <c r="E1" s="71"/>
      <c r="F1" s="71"/>
      <c r="G1" s="71"/>
      <c r="H1" s="72"/>
    </row>
    <row r="2" spans="1:8" ht="36.75" customHeight="1" thickBot="1" thickTop="1">
      <c r="A2" s="404" t="s">
        <v>576</v>
      </c>
      <c r="B2" s="405"/>
      <c r="C2" s="405"/>
      <c r="D2" s="405"/>
      <c r="E2" s="405"/>
      <c r="F2" s="405"/>
      <c r="G2" s="405"/>
      <c r="H2" s="406"/>
    </row>
    <row r="3" spans="1:8" ht="36.75" customHeight="1" thickTop="1">
      <c r="A3" s="74"/>
      <c r="B3" s="74"/>
      <c r="C3" s="74"/>
      <c r="D3" s="74"/>
      <c r="E3" s="75" t="s">
        <v>577</v>
      </c>
      <c r="F3" s="416">
        <f>IF('事業所概要'!B4="","",'事業所概要'!B4)</f>
      </c>
      <c r="G3" s="416"/>
      <c r="H3" s="416"/>
    </row>
    <row r="4" spans="1:8" ht="15.75" customHeight="1" thickBot="1">
      <c r="A4" s="69"/>
      <c r="B4" s="70"/>
      <c r="C4" s="69"/>
      <c r="D4" s="69"/>
      <c r="E4" s="71"/>
      <c r="F4" s="71"/>
      <c r="G4" s="71"/>
      <c r="H4" s="72"/>
    </row>
    <row r="5" spans="1:8" s="79" customFormat="1" ht="55.5" customHeight="1">
      <c r="A5" s="407" t="s">
        <v>578</v>
      </c>
      <c r="B5" s="408"/>
      <c r="C5" s="409"/>
      <c r="D5" s="76" t="s">
        <v>579</v>
      </c>
      <c r="E5" s="77" t="s">
        <v>580</v>
      </c>
      <c r="F5" s="77" t="s">
        <v>581</v>
      </c>
      <c r="G5" s="77" t="s">
        <v>582</v>
      </c>
      <c r="H5" s="78" t="s">
        <v>583</v>
      </c>
    </row>
    <row r="6" spans="1:8" s="80" customFormat="1" ht="30" customHeight="1">
      <c r="A6" s="410" t="s">
        <v>584</v>
      </c>
      <c r="B6" s="411"/>
      <c r="C6" s="411"/>
      <c r="D6" s="411"/>
      <c r="E6" s="411"/>
      <c r="F6" s="411"/>
      <c r="G6" s="411"/>
      <c r="H6" s="412"/>
    </row>
    <row r="7" spans="1:8" s="80" customFormat="1" ht="30" customHeight="1">
      <c r="A7" s="81"/>
      <c r="B7" s="82">
        <v>1</v>
      </c>
      <c r="C7" s="83" t="s">
        <v>613</v>
      </c>
      <c r="D7" s="84">
        <v>2</v>
      </c>
      <c r="E7" s="85">
        <f>'評価基準書'!E15</f>
        <v>0</v>
      </c>
      <c r="F7" s="85">
        <f>'評価基準書'!F15</f>
        <v>0</v>
      </c>
      <c r="G7" s="85">
        <f>'評価基準書'!G15</f>
        <v>0</v>
      </c>
      <c r="H7" s="86">
        <f>((E7*1)+(F7*1/2))/D7</f>
        <v>0</v>
      </c>
    </row>
    <row r="8" spans="1:8" s="80" customFormat="1" ht="30" customHeight="1">
      <c r="A8" s="81"/>
      <c r="B8" s="82">
        <v>2</v>
      </c>
      <c r="C8" s="83" t="s">
        <v>645</v>
      </c>
      <c r="D8" s="84">
        <v>1</v>
      </c>
      <c r="E8" s="85">
        <f>'評価基準書'!E23</f>
        <v>0</v>
      </c>
      <c r="F8" s="85">
        <f>'評価基準書'!F23</f>
        <v>0</v>
      </c>
      <c r="G8" s="85">
        <f>'評価基準書'!G23</f>
        <v>0</v>
      </c>
      <c r="H8" s="86">
        <f>((E8*1)+(F8*1/2))/D8</f>
        <v>0</v>
      </c>
    </row>
    <row r="9" spans="1:8" s="80" customFormat="1" ht="30" customHeight="1" thickBot="1">
      <c r="A9" s="81"/>
      <c r="B9" s="82">
        <v>3</v>
      </c>
      <c r="C9" s="83" t="s">
        <v>616</v>
      </c>
      <c r="D9" s="87">
        <v>5</v>
      </c>
      <c r="E9" s="88">
        <f>'評価基準書'!E49</f>
        <v>0</v>
      </c>
      <c r="F9" s="88">
        <f>'評価基準書'!F49</f>
        <v>0</v>
      </c>
      <c r="G9" s="88">
        <f>'評価基準書'!G49</f>
        <v>0</v>
      </c>
      <c r="H9" s="89">
        <f>((E9*1)+(F9*1/2))/D9</f>
        <v>0</v>
      </c>
    </row>
    <row r="10" spans="1:8" s="80" customFormat="1" ht="30" customHeight="1" thickTop="1">
      <c r="A10" s="413" t="s">
        <v>585</v>
      </c>
      <c r="B10" s="414"/>
      <c r="C10" s="415"/>
      <c r="D10" s="90">
        <f>SUM(D7:D9)</f>
        <v>8</v>
      </c>
      <c r="E10" s="90">
        <f>SUM(E7:E9)</f>
        <v>0</v>
      </c>
      <c r="F10" s="90">
        <f>SUM(F7:F9)</f>
        <v>0</v>
      </c>
      <c r="G10" s="90">
        <f>SUM(G7:G9)</f>
        <v>0</v>
      </c>
      <c r="H10" s="91">
        <f>((E10*1)+(F10*1/2))/D10</f>
        <v>0</v>
      </c>
    </row>
    <row r="11" spans="1:8" s="80" customFormat="1" ht="30" customHeight="1">
      <c r="A11" s="410" t="s">
        <v>586</v>
      </c>
      <c r="B11" s="411"/>
      <c r="C11" s="411"/>
      <c r="D11" s="411"/>
      <c r="E11" s="411"/>
      <c r="F11" s="411"/>
      <c r="G11" s="411"/>
      <c r="H11" s="412"/>
    </row>
    <row r="12" spans="1:8" s="80" customFormat="1" ht="30" customHeight="1">
      <c r="A12" s="417"/>
      <c r="B12" s="82">
        <v>1</v>
      </c>
      <c r="C12" s="92" t="s">
        <v>646</v>
      </c>
      <c r="D12" s="84">
        <v>1</v>
      </c>
      <c r="E12" s="85">
        <f>'評価基準書'!E56</f>
        <v>0</v>
      </c>
      <c r="F12" s="85">
        <f>'評価基準書'!F56</f>
        <v>0</v>
      </c>
      <c r="G12" s="85">
        <f>'評価基準書'!G56</f>
        <v>0</v>
      </c>
      <c r="H12" s="86">
        <f aca="true" t="shared" si="0" ref="H12:H17">((E12*1)+(F12*1/2))/D12</f>
        <v>0</v>
      </c>
    </row>
    <row r="13" spans="1:8" s="80" customFormat="1" ht="30" customHeight="1">
      <c r="A13" s="417"/>
      <c r="B13" s="82">
        <v>2</v>
      </c>
      <c r="C13" s="92" t="s">
        <v>647</v>
      </c>
      <c r="D13" s="84">
        <v>2</v>
      </c>
      <c r="E13" s="85">
        <f>'評価基準書'!E69</f>
        <v>0</v>
      </c>
      <c r="F13" s="85">
        <f>'評価基準書'!F69</f>
        <v>0</v>
      </c>
      <c r="G13" s="85">
        <f>'評価基準書'!G69</f>
        <v>0</v>
      </c>
      <c r="H13" s="86">
        <f t="shared" si="0"/>
        <v>0</v>
      </c>
    </row>
    <row r="14" spans="1:8" s="80" customFormat="1" ht="30" customHeight="1">
      <c r="A14" s="417"/>
      <c r="B14" s="82">
        <v>3</v>
      </c>
      <c r="C14" s="92" t="s">
        <v>648</v>
      </c>
      <c r="D14" s="84">
        <v>30</v>
      </c>
      <c r="E14" s="85">
        <f>'評価基準書'!E251</f>
        <v>0</v>
      </c>
      <c r="F14" s="85">
        <f>'評価基準書'!F251</f>
        <v>0</v>
      </c>
      <c r="G14" s="85">
        <f>'評価基準書'!G251</f>
        <v>0</v>
      </c>
      <c r="H14" s="86">
        <f t="shared" si="0"/>
        <v>0</v>
      </c>
    </row>
    <row r="15" spans="1:8" s="80" customFormat="1" ht="30" customHeight="1">
      <c r="A15" s="417"/>
      <c r="B15" s="82">
        <v>4</v>
      </c>
      <c r="C15" s="92" t="s">
        <v>0</v>
      </c>
      <c r="D15" s="87">
        <v>5</v>
      </c>
      <c r="E15" s="88">
        <f>'評価基準書'!E281</f>
        <v>0</v>
      </c>
      <c r="F15" s="88">
        <f>'評価基準書'!F281</f>
        <v>0</v>
      </c>
      <c r="G15" s="88">
        <f>'評価基準書'!G281</f>
        <v>0</v>
      </c>
      <c r="H15" s="89">
        <f t="shared" si="0"/>
        <v>0</v>
      </c>
    </row>
    <row r="16" spans="1:8" s="80" customFormat="1" ht="30" customHeight="1" thickBot="1">
      <c r="A16" s="93"/>
      <c r="B16" s="82">
        <v>5</v>
      </c>
      <c r="C16" s="92" t="s">
        <v>1</v>
      </c>
      <c r="D16" s="87">
        <v>2</v>
      </c>
      <c r="E16" s="88">
        <f>'評価基準書'!E296</f>
        <v>0</v>
      </c>
      <c r="F16" s="88">
        <f>'評価基準書'!F296</f>
        <v>0</v>
      </c>
      <c r="G16" s="88">
        <f>'評価基準書'!G296</f>
        <v>0</v>
      </c>
      <c r="H16" s="89">
        <f t="shared" si="0"/>
        <v>0</v>
      </c>
    </row>
    <row r="17" spans="1:8" s="80" customFormat="1" ht="30" customHeight="1" thickTop="1">
      <c r="A17" s="413" t="s">
        <v>585</v>
      </c>
      <c r="B17" s="414"/>
      <c r="C17" s="415"/>
      <c r="D17" s="90">
        <f>SUM(D12:D16)</f>
        <v>40</v>
      </c>
      <c r="E17" s="90">
        <f>SUM(E12:E16)</f>
        <v>0</v>
      </c>
      <c r="F17" s="90">
        <f>SUM(F12:F16)</f>
        <v>0</v>
      </c>
      <c r="G17" s="90">
        <f>SUM(G12:G16)</f>
        <v>0</v>
      </c>
      <c r="H17" s="91">
        <f t="shared" si="0"/>
        <v>0</v>
      </c>
    </row>
    <row r="18" spans="1:8" s="80" customFormat="1" ht="30" customHeight="1">
      <c r="A18" s="410" t="s">
        <v>587</v>
      </c>
      <c r="B18" s="411"/>
      <c r="C18" s="411"/>
      <c r="D18" s="411"/>
      <c r="E18" s="411"/>
      <c r="F18" s="411"/>
      <c r="G18" s="411"/>
      <c r="H18" s="412"/>
    </row>
    <row r="19" spans="1:8" s="80" customFormat="1" ht="30" customHeight="1">
      <c r="A19" s="94"/>
      <c r="B19" s="82">
        <v>1</v>
      </c>
      <c r="C19" s="92" t="s">
        <v>592</v>
      </c>
      <c r="D19" s="84">
        <v>3</v>
      </c>
      <c r="E19" s="85">
        <f>'評価基準書'!E316</f>
        <v>0</v>
      </c>
      <c r="F19" s="85">
        <f>'評価基準書'!F316</f>
        <v>0</v>
      </c>
      <c r="G19" s="85">
        <f>'評価基準書'!G316</f>
        <v>0</v>
      </c>
      <c r="H19" s="86">
        <f aca="true" t="shared" si="1" ref="H19:H25">((E19*1)+(F19*1/2))/D19</f>
        <v>0</v>
      </c>
    </row>
    <row r="20" spans="1:8" s="80" customFormat="1" ht="30" customHeight="1">
      <c r="A20" s="94"/>
      <c r="B20" s="82">
        <v>2</v>
      </c>
      <c r="C20" s="92" t="s">
        <v>588</v>
      </c>
      <c r="D20" s="84">
        <v>3</v>
      </c>
      <c r="E20" s="85">
        <f>'評価基準書'!E330</f>
        <v>0</v>
      </c>
      <c r="F20" s="85">
        <f>'評価基準書'!F330</f>
        <v>0</v>
      </c>
      <c r="G20" s="85">
        <f>'評価基準書'!G330</f>
        <v>0</v>
      </c>
      <c r="H20" s="86">
        <f t="shared" si="1"/>
        <v>0</v>
      </c>
    </row>
    <row r="21" spans="1:8" s="80" customFormat="1" ht="30" customHeight="1">
      <c r="A21" s="94"/>
      <c r="B21" s="82">
        <v>3</v>
      </c>
      <c r="C21" s="92" t="s">
        <v>593</v>
      </c>
      <c r="D21" s="84">
        <v>1</v>
      </c>
      <c r="E21" s="85">
        <f>'評価基準書'!E338</f>
        <v>0</v>
      </c>
      <c r="F21" s="85">
        <f>'評価基準書'!F338</f>
        <v>0</v>
      </c>
      <c r="G21" s="85">
        <f>'評価基準書'!G338</f>
        <v>0</v>
      </c>
      <c r="H21" s="86">
        <f t="shared" si="1"/>
        <v>0</v>
      </c>
    </row>
    <row r="22" spans="1:8" s="80" customFormat="1" ht="30" customHeight="1">
      <c r="A22" s="94"/>
      <c r="B22" s="82">
        <v>4</v>
      </c>
      <c r="C22" s="92" t="s">
        <v>2</v>
      </c>
      <c r="D22" s="84">
        <v>1</v>
      </c>
      <c r="E22" s="85">
        <f>'評価基準書'!E346</f>
        <v>0</v>
      </c>
      <c r="F22" s="85">
        <f>'評価基準書'!F346</f>
        <v>0</v>
      </c>
      <c r="G22" s="85">
        <f>'評価基準書'!G346</f>
        <v>0</v>
      </c>
      <c r="H22" s="86">
        <f t="shared" si="1"/>
        <v>0</v>
      </c>
    </row>
    <row r="23" spans="1:8" s="80" customFormat="1" ht="30" customHeight="1">
      <c r="A23" s="94"/>
      <c r="B23" s="82">
        <v>5</v>
      </c>
      <c r="C23" s="92" t="s">
        <v>3</v>
      </c>
      <c r="D23" s="87">
        <v>3</v>
      </c>
      <c r="E23" s="88">
        <f>'評価基準書'!E359</f>
        <v>0</v>
      </c>
      <c r="F23" s="88">
        <f>'評価基準書'!F359</f>
        <v>0</v>
      </c>
      <c r="G23" s="88">
        <f>'評価基準書'!G359</f>
        <v>0</v>
      </c>
      <c r="H23" s="89">
        <f t="shared" si="1"/>
        <v>0</v>
      </c>
    </row>
    <row r="24" spans="1:8" s="80" customFormat="1" ht="30" customHeight="1" thickBot="1">
      <c r="A24" s="94"/>
      <c r="B24" s="82">
        <v>6</v>
      </c>
      <c r="C24" s="92" t="s">
        <v>5</v>
      </c>
      <c r="D24" s="87">
        <v>1</v>
      </c>
      <c r="E24" s="88">
        <f>'評価基準書'!E369</f>
        <v>0</v>
      </c>
      <c r="F24" s="88">
        <f>'評価基準書'!F369</f>
        <v>0</v>
      </c>
      <c r="G24" s="88">
        <f>'評価基準書'!G369</f>
        <v>0</v>
      </c>
      <c r="H24" s="89">
        <f t="shared" si="1"/>
        <v>0</v>
      </c>
    </row>
    <row r="25" spans="1:8" s="80" customFormat="1" ht="30" customHeight="1" thickTop="1">
      <c r="A25" s="413" t="s">
        <v>585</v>
      </c>
      <c r="B25" s="414"/>
      <c r="C25" s="415"/>
      <c r="D25" s="90">
        <f>SUM(D19:D24)</f>
        <v>12</v>
      </c>
      <c r="E25" s="90">
        <f>SUM(E19:E24)</f>
        <v>0</v>
      </c>
      <c r="F25" s="90">
        <f>SUM(F19:F24)</f>
        <v>0</v>
      </c>
      <c r="G25" s="90">
        <f>SUM(G19:G24)</f>
        <v>0</v>
      </c>
      <c r="H25" s="91">
        <f t="shared" si="1"/>
        <v>0</v>
      </c>
    </row>
    <row r="26" spans="1:8" s="80" customFormat="1" ht="30" customHeight="1">
      <c r="A26" s="410" t="s">
        <v>589</v>
      </c>
      <c r="B26" s="411"/>
      <c r="C26" s="411"/>
      <c r="D26" s="411"/>
      <c r="E26" s="411"/>
      <c r="F26" s="411"/>
      <c r="G26" s="411"/>
      <c r="H26" s="412"/>
    </row>
    <row r="27" spans="1:8" s="80" customFormat="1" ht="30" customHeight="1">
      <c r="A27" s="94"/>
      <c r="B27" s="82">
        <v>1</v>
      </c>
      <c r="C27" s="92" t="s">
        <v>590</v>
      </c>
      <c r="D27" s="84">
        <v>2</v>
      </c>
      <c r="E27" s="85">
        <f>'評価基準書'!E392</f>
        <v>0</v>
      </c>
      <c r="F27" s="85">
        <f>'評価基準書'!F392</f>
        <v>0</v>
      </c>
      <c r="G27" s="85">
        <f>'評価基準書'!G392</f>
        <v>0</v>
      </c>
      <c r="H27" s="86">
        <f>((E27*1)+(F27*1/2))/D27</f>
        <v>0</v>
      </c>
    </row>
    <row r="28" spans="1:8" s="80" customFormat="1" ht="30" customHeight="1">
      <c r="A28" s="94"/>
      <c r="B28" s="82">
        <v>2</v>
      </c>
      <c r="C28" s="92" t="s">
        <v>595</v>
      </c>
      <c r="D28" s="95">
        <v>1</v>
      </c>
      <c r="E28" s="85">
        <f>'評価基準書'!E407</f>
        <v>0</v>
      </c>
      <c r="F28" s="85">
        <f>'評価基準書'!F407</f>
        <v>0</v>
      </c>
      <c r="G28" s="85">
        <f>'評価基準書'!G407</f>
        <v>0</v>
      </c>
      <c r="H28" s="86">
        <f>((E28*1)+(F28*1/2))/D28</f>
        <v>0</v>
      </c>
    </row>
    <row r="29" spans="1:8" s="80" customFormat="1" ht="30" customHeight="1" thickBot="1">
      <c r="A29" s="94"/>
      <c r="B29" s="82">
        <v>3</v>
      </c>
      <c r="C29" s="92" t="s">
        <v>7</v>
      </c>
      <c r="D29" s="95">
        <v>3</v>
      </c>
      <c r="E29" s="85">
        <f>'評価基準書'!E429</f>
        <v>0</v>
      </c>
      <c r="F29" s="85">
        <f>'評価基準書'!F429</f>
        <v>0</v>
      </c>
      <c r="G29" s="85">
        <f>'評価基準書'!G429</f>
        <v>0</v>
      </c>
      <c r="H29" s="86">
        <f>((E29*1)+(F29*1/2))/D29</f>
        <v>0</v>
      </c>
    </row>
    <row r="30" spans="1:8" s="80" customFormat="1" ht="30" customHeight="1" thickTop="1">
      <c r="A30" s="413" t="s">
        <v>585</v>
      </c>
      <c r="B30" s="414"/>
      <c r="C30" s="415"/>
      <c r="D30" s="90">
        <f>SUM(D27:D29)</f>
        <v>6</v>
      </c>
      <c r="E30" s="90">
        <f>SUM(E27:E29)</f>
        <v>0</v>
      </c>
      <c r="F30" s="90">
        <f>SUM(F27:F29)</f>
        <v>0</v>
      </c>
      <c r="G30" s="90">
        <f>SUM(G27:G29)</f>
        <v>0</v>
      </c>
      <c r="H30" s="91">
        <f>((E30*1)+(F30*1/2))/D30</f>
        <v>0</v>
      </c>
    </row>
    <row r="31" spans="1:8" s="80" customFormat="1" ht="30" customHeight="1">
      <c r="A31" s="410" t="s">
        <v>596</v>
      </c>
      <c r="B31" s="411"/>
      <c r="C31" s="411"/>
      <c r="D31" s="411"/>
      <c r="E31" s="411"/>
      <c r="F31" s="411"/>
      <c r="G31" s="411"/>
      <c r="H31" s="412"/>
    </row>
    <row r="32" spans="1:8" s="80" customFormat="1" ht="30" customHeight="1">
      <c r="A32" s="94"/>
      <c r="B32" s="82">
        <v>1</v>
      </c>
      <c r="C32" s="92" t="s">
        <v>11</v>
      </c>
      <c r="D32" s="96">
        <v>4</v>
      </c>
      <c r="E32" s="88">
        <f>'評価基準書'!E452</f>
        <v>0</v>
      </c>
      <c r="F32" s="88">
        <f>'評価基準書'!F452</f>
        <v>0</v>
      </c>
      <c r="G32" s="88">
        <f>'評価基準書'!G452</f>
        <v>0</v>
      </c>
      <c r="H32" s="89">
        <f>((E32*1)+(F32*1/2))/D32</f>
        <v>0</v>
      </c>
    </row>
    <row r="33" spans="1:8" s="80" customFormat="1" ht="30" customHeight="1" thickBot="1">
      <c r="A33" s="94"/>
      <c r="B33" s="82">
        <v>2</v>
      </c>
      <c r="C33" s="92" t="s">
        <v>13</v>
      </c>
      <c r="D33" s="96">
        <v>3</v>
      </c>
      <c r="E33" s="88">
        <f>'評価基準書'!E472</f>
        <v>0</v>
      </c>
      <c r="F33" s="88">
        <f>'評価基準書'!F472</f>
        <v>0</v>
      </c>
      <c r="G33" s="88">
        <f>'評価基準書'!G472</f>
        <v>0</v>
      </c>
      <c r="H33" s="89">
        <f>((E33*1)+(F33*1/2))/D33</f>
        <v>0</v>
      </c>
    </row>
    <row r="34" spans="1:8" s="80" customFormat="1" ht="30" customHeight="1" thickBot="1" thickTop="1">
      <c r="A34" s="413" t="s">
        <v>585</v>
      </c>
      <c r="B34" s="414"/>
      <c r="C34" s="415"/>
      <c r="D34" s="97">
        <f>SUM(D32:D33)</f>
        <v>7</v>
      </c>
      <c r="E34" s="97">
        <f>SUM(E32:E33)</f>
        <v>0</v>
      </c>
      <c r="F34" s="97">
        <f>SUM(F32:F33)</f>
        <v>0</v>
      </c>
      <c r="G34" s="97">
        <f>SUM(G32:G33)</f>
        <v>0</v>
      </c>
      <c r="H34" s="98">
        <f>((E34*1)+(F34*1/2))/D34</f>
        <v>0</v>
      </c>
    </row>
    <row r="35" spans="1:8" s="80" customFormat="1" ht="30" customHeight="1" thickBot="1" thickTop="1">
      <c r="A35" s="418"/>
      <c r="B35" s="419"/>
      <c r="C35" s="419"/>
      <c r="D35" s="99">
        <f>SUM(D34,D30,D25,D17,D10)</f>
        <v>73</v>
      </c>
      <c r="E35" s="100">
        <f>SUM(E34,E30,E25,E17,E10)</f>
        <v>0</v>
      </c>
      <c r="F35" s="100">
        <f>SUM(F34,F30,F25,F17,F10)</f>
        <v>0</v>
      </c>
      <c r="G35" s="100">
        <f>SUM(G34,G30,G25,G17,G10)</f>
        <v>0</v>
      </c>
      <c r="H35" s="101">
        <f>((E35*1)+(F35*1/2))/D35</f>
        <v>0</v>
      </c>
    </row>
    <row r="36" spans="1:8" s="106" customFormat="1" ht="15.75" customHeight="1">
      <c r="A36" s="102"/>
      <c r="B36" s="103"/>
      <c r="C36" s="102"/>
      <c r="D36" s="102"/>
      <c r="E36" s="104"/>
      <c r="F36" s="104"/>
      <c r="G36" s="104"/>
      <c r="H36" s="105"/>
    </row>
    <row r="37" spans="1:9" s="106" customFormat="1" ht="19.5" customHeight="1" thickBot="1">
      <c r="A37" s="107"/>
      <c r="B37" s="107"/>
      <c r="C37" s="108"/>
      <c r="D37" s="109"/>
      <c r="E37" s="109"/>
      <c r="F37" s="109"/>
      <c r="G37" s="109"/>
      <c r="H37" s="109"/>
      <c r="I37" s="110"/>
    </row>
    <row r="38" spans="1:8" s="106" customFormat="1" ht="19.5" customHeight="1" thickTop="1">
      <c r="A38" s="107"/>
      <c r="B38" s="420" t="s">
        <v>591</v>
      </c>
      <c r="C38" s="421"/>
      <c r="D38" s="422"/>
      <c r="E38" s="109"/>
      <c r="F38" s="109"/>
      <c r="G38" s="109"/>
      <c r="H38" s="109"/>
    </row>
    <row r="39" spans="1:8" ht="14.25" thickBot="1">
      <c r="A39" s="69"/>
      <c r="B39" s="423"/>
      <c r="C39" s="424"/>
      <c r="D39" s="425"/>
      <c r="E39" s="71"/>
      <c r="F39" s="71"/>
      <c r="G39" s="71"/>
      <c r="H39" s="72"/>
    </row>
    <row r="40" spans="1:8" ht="14.25" thickTop="1">
      <c r="A40" s="69"/>
      <c r="B40" s="70"/>
      <c r="C40" s="69"/>
      <c r="D40" s="69"/>
      <c r="E40" s="71"/>
      <c r="F40" s="71"/>
      <c r="G40" s="71"/>
      <c r="H40" s="72"/>
    </row>
    <row r="41" spans="1:8" ht="19.5" customHeight="1">
      <c r="A41" s="69"/>
      <c r="B41" s="70"/>
      <c r="C41" s="69"/>
      <c r="D41" s="69"/>
      <c r="E41" s="71"/>
      <c r="F41" s="71"/>
      <c r="G41" s="71"/>
      <c r="H41" s="72"/>
    </row>
    <row r="42" spans="1:8" ht="13.5">
      <c r="A42" s="69"/>
      <c r="B42" s="70"/>
      <c r="C42" s="69"/>
      <c r="D42" s="69"/>
      <c r="E42" s="71"/>
      <c r="F42" s="71"/>
      <c r="G42" s="71"/>
      <c r="H42" s="72"/>
    </row>
    <row r="43" spans="1:8" ht="13.5">
      <c r="A43" s="69"/>
      <c r="B43" s="70"/>
      <c r="C43" s="69"/>
      <c r="D43" s="69"/>
      <c r="E43" s="71"/>
      <c r="F43" s="71"/>
      <c r="G43" s="71"/>
      <c r="H43" s="72"/>
    </row>
    <row r="44" spans="1:8" ht="13.5">
      <c r="A44" s="69"/>
      <c r="B44" s="70"/>
      <c r="C44" s="69"/>
      <c r="D44" s="69"/>
      <c r="E44" s="71"/>
      <c r="F44" s="71"/>
      <c r="G44" s="71"/>
      <c r="H44" s="72"/>
    </row>
    <row r="45" spans="1:8" s="106" customFormat="1" ht="19.5" customHeight="1">
      <c r="A45" s="102"/>
      <c r="B45" s="103"/>
      <c r="C45" s="102"/>
      <c r="D45" s="102"/>
      <c r="E45" s="104"/>
      <c r="F45" s="104"/>
      <c r="G45" s="104"/>
      <c r="H45" s="105"/>
    </row>
    <row r="46" spans="1:8" s="106" customFormat="1" ht="15.75" customHeight="1">
      <c r="A46" s="111"/>
      <c r="B46" s="112"/>
      <c r="C46" s="111"/>
      <c r="D46" s="111"/>
      <c r="E46" s="113"/>
      <c r="F46" s="113"/>
      <c r="G46" s="113"/>
      <c r="H46" s="114"/>
    </row>
    <row r="47" spans="1:8" s="106" customFormat="1" ht="15.75" customHeight="1">
      <c r="A47" s="111"/>
      <c r="B47" s="112"/>
      <c r="C47" s="111"/>
      <c r="D47" s="111"/>
      <c r="E47" s="113"/>
      <c r="F47" s="113"/>
      <c r="G47" s="113"/>
      <c r="H47" s="114"/>
    </row>
    <row r="48" spans="1:8" s="106" customFormat="1" ht="19.5" customHeight="1">
      <c r="A48" s="102"/>
      <c r="B48" s="103"/>
      <c r="C48" s="102"/>
      <c r="D48" s="102"/>
      <c r="E48" s="104"/>
      <c r="F48" s="104"/>
      <c r="G48" s="104"/>
      <c r="H48" s="105"/>
    </row>
    <row r="49" spans="1:8" s="106" customFormat="1" ht="19.5" customHeight="1">
      <c r="A49" s="102"/>
      <c r="B49" s="103"/>
      <c r="C49" s="102"/>
      <c r="D49" s="102"/>
      <c r="E49" s="104"/>
      <c r="F49" s="104"/>
      <c r="G49" s="104"/>
      <c r="H49" s="105"/>
    </row>
    <row r="50" spans="1:8" s="106" customFormat="1" ht="19.5" customHeight="1">
      <c r="A50" s="102"/>
      <c r="B50" s="103"/>
      <c r="C50" s="102"/>
      <c r="D50" s="102"/>
      <c r="E50" s="104"/>
      <c r="F50" s="104"/>
      <c r="G50" s="104"/>
      <c r="H50" s="105"/>
    </row>
    <row r="51" spans="1:8" s="106" customFormat="1" ht="19.5" customHeight="1">
      <c r="A51" s="102"/>
      <c r="B51" s="103"/>
      <c r="C51" s="102"/>
      <c r="D51" s="102"/>
      <c r="E51" s="104"/>
      <c r="F51" s="104"/>
      <c r="G51" s="104"/>
      <c r="H51" s="105"/>
    </row>
    <row r="52" spans="1:8" s="106" customFormat="1" ht="19.5" customHeight="1">
      <c r="A52" s="102"/>
      <c r="B52" s="103"/>
      <c r="C52" s="102"/>
      <c r="D52" s="102"/>
      <c r="E52" s="104"/>
      <c r="F52" s="104"/>
      <c r="G52" s="104"/>
      <c r="H52" s="105"/>
    </row>
    <row r="53" spans="1:8" s="106" customFormat="1" ht="19.5" customHeight="1">
      <c r="A53" s="102"/>
      <c r="B53" s="103"/>
      <c r="C53" s="102"/>
      <c r="D53" s="102"/>
      <c r="E53" s="104"/>
      <c r="F53" s="104"/>
      <c r="G53" s="104"/>
      <c r="H53" s="105"/>
    </row>
    <row r="54" spans="1:8" s="106" customFormat="1" ht="19.5" customHeight="1">
      <c r="A54" s="102"/>
      <c r="B54" s="103"/>
      <c r="C54" s="102"/>
      <c r="D54" s="102"/>
      <c r="E54" s="104"/>
      <c r="F54" s="104"/>
      <c r="G54" s="104"/>
      <c r="H54" s="105"/>
    </row>
    <row r="55" spans="1:8" s="106" customFormat="1" ht="19.5" customHeight="1">
      <c r="A55" s="102"/>
      <c r="B55" s="103"/>
      <c r="C55" s="102"/>
      <c r="D55" s="102"/>
      <c r="E55" s="104"/>
      <c r="F55" s="104"/>
      <c r="G55" s="104"/>
      <c r="H55" s="105"/>
    </row>
    <row r="56" spans="1:8" s="106" customFormat="1" ht="19.5" customHeight="1">
      <c r="A56" s="102"/>
      <c r="B56" s="103"/>
      <c r="C56" s="102"/>
      <c r="D56" s="102"/>
      <c r="E56" s="104"/>
      <c r="F56" s="104"/>
      <c r="G56" s="104"/>
      <c r="H56" s="105"/>
    </row>
    <row r="57" spans="1:8" s="106" customFormat="1" ht="19.5" customHeight="1">
      <c r="A57" s="102"/>
      <c r="B57" s="103"/>
      <c r="C57" s="102"/>
      <c r="D57" s="102"/>
      <c r="E57" s="104"/>
      <c r="F57" s="104"/>
      <c r="G57" s="104"/>
      <c r="H57" s="105"/>
    </row>
    <row r="58" spans="1:8" s="106" customFormat="1" ht="9.75" customHeight="1">
      <c r="A58" s="102"/>
      <c r="B58" s="103"/>
      <c r="C58" s="102"/>
      <c r="D58" s="102"/>
      <c r="E58" s="104"/>
      <c r="F58" s="104"/>
      <c r="G58" s="104"/>
      <c r="H58" s="105"/>
    </row>
    <row r="59" spans="1:8" s="106" customFormat="1" ht="19.5" customHeight="1">
      <c r="A59" s="102"/>
      <c r="B59" s="102"/>
      <c r="C59" s="102"/>
      <c r="D59" s="102"/>
      <c r="E59" s="104"/>
      <c r="F59" s="104"/>
      <c r="G59" s="104"/>
      <c r="H59" s="105"/>
    </row>
    <row r="60" spans="1:8" s="106" customFormat="1" ht="19.5" customHeight="1">
      <c r="A60" s="102"/>
      <c r="B60" s="102"/>
      <c r="C60" s="102"/>
      <c r="D60" s="102"/>
      <c r="E60" s="104"/>
      <c r="F60" s="104"/>
      <c r="G60" s="104"/>
      <c r="H60" s="105"/>
    </row>
    <row r="61" spans="1:8" s="106" customFormat="1" ht="19.5" customHeight="1">
      <c r="A61" s="102"/>
      <c r="B61" s="102"/>
      <c r="C61" s="102"/>
      <c r="D61" s="102"/>
      <c r="E61" s="104"/>
      <c r="F61" s="104"/>
      <c r="G61" s="104"/>
      <c r="H61" s="105"/>
    </row>
    <row r="62" spans="1:8" s="106" customFormat="1" ht="19.5" customHeight="1">
      <c r="A62" s="102"/>
      <c r="B62" s="102"/>
      <c r="C62" s="102"/>
      <c r="D62" s="102"/>
      <c r="E62" s="104"/>
      <c r="F62" s="104"/>
      <c r="G62" s="104"/>
      <c r="H62" s="105"/>
    </row>
    <row r="63" spans="1:8" s="106" customFormat="1" ht="19.5" customHeight="1">
      <c r="A63" s="102"/>
      <c r="B63" s="102"/>
      <c r="C63" s="102"/>
      <c r="D63" s="102"/>
      <c r="E63" s="104"/>
      <c r="F63" s="104"/>
      <c r="G63" s="104"/>
      <c r="H63" s="105"/>
    </row>
    <row r="64" spans="1:8" s="106" customFormat="1" ht="19.5" customHeight="1">
      <c r="A64" s="102"/>
      <c r="B64" s="102"/>
      <c r="C64" s="102"/>
      <c r="D64" s="102"/>
      <c r="E64" s="104"/>
      <c r="F64" s="104"/>
      <c r="G64" s="104"/>
      <c r="H64" s="105"/>
    </row>
    <row r="65" spans="1:8" s="106" customFormat="1" ht="19.5" customHeight="1">
      <c r="A65" s="102"/>
      <c r="B65" s="102"/>
      <c r="C65" s="102"/>
      <c r="D65" s="102"/>
      <c r="E65" s="104"/>
      <c r="F65" s="104"/>
      <c r="G65" s="104"/>
      <c r="H65" s="105"/>
    </row>
    <row r="66" spans="1:8" s="106" customFormat="1" ht="20.25" customHeight="1">
      <c r="A66" s="102"/>
      <c r="B66" s="102"/>
      <c r="C66" s="102"/>
      <c r="D66" s="102"/>
      <c r="E66" s="104"/>
      <c r="F66" s="104"/>
      <c r="G66" s="104"/>
      <c r="H66" s="105"/>
    </row>
    <row r="67" spans="1:8" ht="13.5">
      <c r="A67" s="69"/>
      <c r="B67" s="70"/>
      <c r="C67" s="69"/>
      <c r="D67" s="69"/>
      <c r="E67" s="71"/>
      <c r="F67" s="71"/>
      <c r="G67" s="71"/>
      <c r="H67" s="72"/>
    </row>
    <row r="70" ht="13.5">
      <c r="H70" s="117"/>
    </row>
    <row r="73" spans="2:8" s="106" customFormat="1" ht="19.5" customHeight="1">
      <c r="B73" s="118"/>
      <c r="E73" s="119"/>
      <c r="F73" s="119"/>
      <c r="G73" s="119"/>
      <c r="H73" s="120"/>
    </row>
    <row r="74" spans="2:8" s="106" customFormat="1" ht="19.5" customHeight="1">
      <c r="B74" s="118"/>
      <c r="E74" s="119"/>
      <c r="F74" s="119"/>
      <c r="G74" s="119"/>
      <c r="H74" s="120"/>
    </row>
    <row r="75" spans="2:8" s="106" customFormat="1" ht="19.5" customHeight="1">
      <c r="B75" s="118"/>
      <c r="E75" s="119"/>
      <c r="F75" s="119"/>
      <c r="G75" s="119"/>
      <c r="H75" s="120"/>
    </row>
    <row r="76" spans="2:8" s="106" customFormat="1" ht="19.5" customHeight="1">
      <c r="B76" s="118"/>
      <c r="E76" s="119"/>
      <c r="F76" s="119"/>
      <c r="G76" s="119"/>
      <c r="H76" s="120"/>
    </row>
    <row r="77" spans="2:8" s="106" customFormat="1" ht="19.5" customHeight="1">
      <c r="B77" s="118"/>
      <c r="E77" s="119"/>
      <c r="F77" s="119"/>
      <c r="G77" s="119"/>
      <c r="H77" s="120"/>
    </row>
    <row r="78" spans="2:8" s="106" customFormat="1" ht="19.5" customHeight="1">
      <c r="B78" s="118"/>
      <c r="E78" s="119"/>
      <c r="F78" s="119"/>
      <c r="G78" s="119"/>
      <c r="H78" s="120"/>
    </row>
    <row r="79" spans="2:8" s="106" customFormat="1" ht="19.5" customHeight="1">
      <c r="B79" s="118"/>
      <c r="E79" s="119"/>
      <c r="F79" s="119"/>
      <c r="G79" s="119"/>
      <c r="H79" s="120"/>
    </row>
    <row r="80" spans="2:8" s="106" customFormat="1" ht="19.5" customHeight="1">
      <c r="B80" s="118"/>
      <c r="E80" s="119"/>
      <c r="F80" s="119"/>
      <c r="G80" s="119"/>
      <c r="H80" s="120"/>
    </row>
    <row r="81" spans="2:8" s="106" customFormat="1" ht="19.5" customHeight="1">
      <c r="B81" s="118"/>
      <c r="E81" s="119"/>
      <c r="F81" s="119"/>
      <c r="G81" s="119"/>
      <c r="H81" s="120"/>
    </row>
    <row r="82" spans="2:8" s="106" customFormat="1" ht="19.5" customHeight="1">
      <c r="B82" s="118"/>
      <c r="E82" s="119"/>
      <c r="F82" s="119"/>
      <c r="G82" s="119"/>
      <c r="H82" s="120"/>
    </row>
    <row r="83" spans="2:8" s="106" customFormat="1" ht="19.5" customHeight="1">
      <c r="B83" s="118"/>
      <c r="E83" s="119"/>
      <c r="F83" s="119"/>
      <c r="G83" s="119"/>
      <c r="H83" s="120"/>
    </row>
    <row r="84" spans="2:8" s="106" customFormat="1" ht="19.5" customHeight="1">
      <c r="B84" s="118"/>
      <c r="E84" s="119"/>
      <c r="F84" s="119"/>
      <c r="G84" s="119"/>
      <c r="H84" s="120"/>
    </row>
    <row r="85" spans="2:8" s="106" customFormat="1" ht="19.5" customHeight="1">
      <c r="B85" s="118"/>
      <c r="E85" s="119"/>
      <c r="F85" s="119"/>
      <c r="G85" s="119"/>
      <c r="H85" s="120"/>
    </row>
    <row r="86" spans="2:8" s="106" customFormat="1" ht="19.5" customHeight="1">
      <c r="B86" s="118"/>
      <c r="E86" s="119"/>
      <c r="F86" s="119"/>
      <c r="G86" s="119"/>
      <c r="H86" s="120"/>
    </row>
    <row r="87" spans="2:8" s="106" customFormat="1" ht="19.5" customHeight="1">
      <c r="B87" s="118"/>
      <c r="E87" s="119"/>
      <c r="F87" s="119"/>
      <c r="G87" s="119"/>
      <c r="H87" s="120"/>
    </row>
    <row r="88" spans="2:8" s="106" customFormat="1" ht="19.5" customHeight="1">
      <c r="B88" s="118"/>
      <c r="E88" s="119"/>
      <c r="F88" s="119"/>
      <c r="G88" s="119"/>
      <c r="H88" s="120"/>
    </row>
    <row r="89" spans="2:8" s="106" customFormat="1" ht="19.5" customHeight="1">
      <c r="B89" s="118"/>
      <c r="E89" s="119"/>
      <c r="F89" s="119"/>
      <c r="G89" s="119"/>
      <c r="H89" s="120"/>
    </row>
    <row r="90" spans="2:8" s="106" customFormat="1" ht="19.5" customHeight="1">
      <c r="B90" s="118"/>
      <c r="E90" s="119"/>
      <c r="F90" s="119"/>
      <c r="G90" s="119"/>
      <c r="H90" s="120"/>
    </row>
    <row r="91" spans="2:8" s="106" customFormat="1" ht="19.5" customHeight="1">
      <c r="B91" s="118"/>
      <c r="E91" s="119"/>
      <c r="F91" s="119"/>
      <c r="G91" s="119"/>
      <c r="H91" s="120"/>
    </row>
    <row r="92" spans="2:8" s="106" customFormat="1" ht="19.5" customHeight="1">
      <c r="B92" s="118"/>
      <c r="E92" s="119"/>
      <c r="F92" s="119"/>
      <c r="G92" s="119"/>
      <c r="H92" s="120"/>
    </row>
    <row r="93" spans="2:8" s="106" customFormat="1" ht="19.5" customHeight="1">
      <c r="B93" s="118"/>
      <c r="E93" s="119"/>
      <c r="F93" s="119"/>
      <c r="G93" s="119"/>
      <c r="H93" s="120"/>
    </row>
    <row r="94" spans="2:8" s="106" customFormat="1" ht="19.5" customHeight="1">
      <c r="B94" s="118"/>
      <c r="E94" s="119"/>
      <c r="F94" s="119"/>
      <c r="G94" s="119"/>
      <c r="H94" s="120"/>
    </row>
    <row r="95" spans="2:8" s="106" customFormat="1" ht="19.5" customHeight="1">
      <c r="B95" s="118"/>
      <c r="E95" s="119"/>
      <c r="F95" s="119"/>
      <c r="G95" s="119"/>
      <c r="H95" s="120"/>
    </row>
    <row r="96" spans="2:8" s="106" customFormat="1" ht="19.5" customHeight="1">
      <c r="B96" s="118"/>
      <c r="E96" s="119"/>
      <c r="F96" s="119"/>
      <c r="G96" s="119"/>
      <c r="H96" s="120"/>
    </row>
    <row r="97" spans="2:8" s="106" customFormat="1" ht="19.5" customHeight="1">
      <c r="B97" s="118"/>
      <c r="E97" s="119"/>
      <c r="F97" s="119"/>
      <c r="G97" s="119"/>
      <c r="H97" s="120"/>
    </row>
    <row r="98" spans="2:8" s="106" customFormat="1" ht="19.5" customHeight="1">
      <c r="B98" s="118"/>
      <c r="E98" s="119"/>
      <c r="F98" s="119"/>
      <c r="G98" s="119"/>
      <c r="H98" s="120"/>
    </row>
    <row r="99" spans="2:8" s="106" customFormat="1" ht="19.5" customHeight="1">
      <c r="B99" s="118"/>
      <c r="E99" s="119"/>
      <c r="F99" s="119"/>
      <c r="G99" s="119"/>
      <c r="H99" s="120"/>
    </row>
    <row r="100" spans="2:8" s="106" customFormat="1" ht="19.5" customHeight="1">
      <c r="B100" s="118"/>
      <c r="E100" s="119"/>
      <c r="F100" s="119"/>
      <c r="G100" s="119"/>
      <c r="H100" s="120"/>
    </row>
    <row r="101" spans="2:8" s="106" customFormat="1" ht="19.5" customHeight="1">
      <c r="B101" s="118"/>
      <c r="E101" s="119"/>
      <c r="F101" s="119"/>
      <c r="G101" s="119"/>
      <c r="H101" s="120"/>
    </row>
    <row r="102" spans="2:8" s="106" customFormat="1" ht="19.5" customHeight="1">
      <c r="B102" s="118"/>
      <c r="E102" s="119"/>
      <c r="F102" s="119"/>
      <c r="G102" s="119"/>
      <c r="H102" s="120"/>
    </row>
    <row r="103" spans="2:8" s="106" customFormat="1" ht="19.5" customHeight="1">
      <c r="B103" s="118"/>
      <c r="E103" s="119"/>
      <c r="F103" s="119"/>
      <c r="G103" s="119"/>
      <c r="H103" s="120"/>
    </row>
    <row r="104" spans="2:8" s="106" customFormat="1" ht="19.5" customHeight="1">
      <c r="B104" s="118"/>
      <c r="E104" s="119"/>
      <c r="F104" s="119"/>
      <c r="G104" s="119"/>
      <c r="H104" s="120"/>
    </row>
    <row r="105" spans="2:8" s="106" customFormat="1" ht="19.5" customHeight="1">
      <c r="B105" s="118"/>
      <c r="E105" s="119"/>
      <c r="F105" s="119"/>
      <c r="G105" s="119"/>
      <c r="H105" s="120"/>
    </row>
    <row r="106" spans="2:8" s="106" customFormat="1" ht="19.5" customHeight="1">
      <c r="B106" s="118"/>
      <c r="E106" s="119"/>
      <c r="F106" s="119"/>
      <c r="G106" s="119"/>
      <c r="H106" s="120"/>
    </row>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sheetProtection password="8ED9" sheet="1" objects="1" scenarios="1"/>
  <mergeCells count="16">
    <mergeCell ref="A34:C34"/>
    <mergeCell ref="A35:C35"/>
    <mergeCell ref="B38:D39"/>
    <mergeCell ref="A25:C25"/>
    <mergeCell ref="A26:H26"/>
    <mergeCell ref="A30:C30"/>
    <mergeCell ref="A31:H31"/>
    <mergeCell ref="A11:H11"/>
    <mergeCell ref="A12:A15"/>
    <mergeCell ref="A17:C17"/>
    <mergeCell ref="A18:H18"/>
    <mergeCell ref="A2:H2"/>
    <mergeCell ref="A5:C5"/>
    <mergeCell ref="A6:H6"/>
    <mergeCell ref="A10:C10"/>
    <mergeCell ref="F3:H3"/>
  </mergeCells>
  <conditionalFormatting sqref="E12:G16 E7:G9 E19:G24 E27:G29 E32:G33">
    <cfRule type="cellIs" priority="1" dxfId="5" operator="greaterThan" stopIfTrue="1">
      <formula>0</formula>
    </cfRule>
  </conditionalFormatting>
  <conditionalFormatting sqref="H27:H30 H7:H10 H19:H25 H12:H17 H32:H35">
    <cfRule type="cellIs" priority="2" dxfId="3" operator="greaterThanOrEqual" stopIfTrue="1">
      <formula>0.5</formula>
    </cfRule>
    <cfRule type="cellIs" priority="3" dxfId="4" operator="lessThan" stopIfTrue="1">
      <formula>0.5</formula>
    </cfRule>
  </conditionalFormatting>
  <conditionalFormatting sqref="E10:G10">
    <cfRule type="cellIs" priority="4" dxfId="6"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4" r:id="rId2"/>
  <rowBreaks count="1" manualBreakCount="1">
    <brk id="35" max="255" man="1"/>
  </rowBreaks>
  <drawing r:id="rId1"/>
</worksheet>
</file>

<file path=xl/worksheets/sheet6.xml><?xml version="1.0" encoding="utf-8"?>
<worksheet xmlns="http://schemas.openxmlformats.org/spreadsheetml/2006/main" xmlns:r="http://schemas.openxmlformats.org/officeDocument/2006/relationships">
  <sheetPr codeName="Sheet9">
    <tabColor indexed="45"/>
  </sheetPr>
  <dimension ref="A1:K12"/>
  <sheetViews>
    <sheetView view="pageBreakPreview" zoomScale="67" zoomScaleNormal="67" zoomScaleSheetLayoutView="67" workbookViewId="0" topLeftCell="A1">
      <selection activeCell="C3" sqref="C3:E3"/>
    </sheetView>
  </sheetViews>
  <sheetFormatPr defaultColWidth="9.00390625" defaultRowHeight="13.5"/>
  <cols>
    <col min="1" max="1" width="5.25390625" style="234" customWidth="1"/>
    <col min="2" max="2" width="7.125" style="222" customWidth="1"/>
    <col min="3" max="3" width="27.75390625" style="222" customWidth="1"/>
    <col min="4" max="4" width="10.625" style="234" customWidth="1"/>
    <col min="5" max="5" width="14.25390625" style="234" customWidth="1"/>
    <col min="6" max="6" width="29.375" style="222" customWidth="1"/>
    <col min="7" max="7" width="14.25390625" style="234" customWidth="1"/>
    <col min="8" max="8" width="41.375" style="222" customWidth="1"/>
    <col min="9" max="11" width="10.625" style="234" customWidth="1"/>
    <col min="12" max="16384" width="9.00390625" style="222" customWidth="1"/>
  </cols>
  <sheetData>
    <row r="1" spans="1:11" ht="33" customHeight="1">
      <c r="A1" s="426" t="s">
        <v>240</v>
      </c>
      <c r="B1" s="426"/>
      <c r="C1" s="426"/>
      <c r="D1" s="426"/>
      <c r="E1" s="426"/>
      <c r="F1" s="426"/>
      <c r="G1" s="426"/>
      <c r="H1" s="426"/>
      <c r="I1" s="426"/>
      <c r="J1" s="426"/>
      <c r="K1" s="426"/>
    </row>
    <row r="2" spans="1:11" ht="19.5" customHeight="1" thickBot="1">
      <c r="A2" s="223"/>
      <c r="B2" s="224"/>
      <c r="C2" s="224"/>
      <c r="D2" s="224"/>
      <c r="E2" s="224"/>
      <c r="F2" s="224"/>
      <c r="G2" s="224"/>
      <c r="H2" s="224"/>
      <c r="I2" s="224"/>
      <c r="J2" s="224"/>
      <c r="K2" s="224"/>
    </row>
    <row r="3" spans="1:11" ht="31.5" customHeight="1" thickBot="1" thickTop="1">
      <c r="A3" s="427" t="s">
        <v>241</v>
      </c>
      <c r="B3" s="428"/>
      <c r="C3" s="429"/>
      <c r="D3" s="430"/>
      <c r="E3" s="431"/>
      <c r="F3" s="224"/>
      <c r="G3" s="225"/>
      <c r="H3" s="224"/>
      <c r="I3" s="225"/>
      <c r="J3" s="225"/>
      <c r="K3" s="225"/>
    </row>
    <row r="4" spans="1:11" ht="31.5" customHeight="1" thickBot="1" thickTop="1">
      <c r="A4" s="427" t="s">
        <v>242</v>
      </c>
      <c r="B4" s="428"/>
      <c r="C4" s="429"/>
      <c r="D4" s="430"/>
      <c r="E4" s="431"/>
      <c r="F4" s="224"/>
      <c r="G4" s="225"/>
      <c r="H4" s="224"/>
      <c r="I4" s="225"/>
      <c r="J4" s="225"/>
      <c r="K4" s="225"/>
    </row>
    <row r="5" spans="1:11" ht="14.25" thickTop="1">
      <c r="A5" s="223"/>
      <c r="B5" s="225"/>
      <c r="C5" s="225"/>
      <c r="D5" s="223"/>
      <c r="E5" s="223"/>
      <c r="F5" s="225"/>
      <c r="G5" s="223"/>
      <c r="H5" s="225"/>
      <c r="I5" s="223"/>
      <c r="J5" s="223"/>
      <c r="K5" s="223"/>
    </row>
    <row r="6" spans="1:11" ht="14.25" thickBot="1">
      <c r="A6" s="223"/>
      <c r="B6" s="225"/>
      <c r="C6" s="225"/>
      <c r="D6" s="223"/>
      <c r="E6" s="223"/>
      <c r="F6" s="225"/>
      <c r="G6" s="223"/>
      <c r="H6" s="225"/>
      <c r="I6" s="223"/>
      <c r="J6" s="223"/>
      <c r="K6" s="223"/>
    </row>
    <row r="7" spans="1:11" ht="51.75" customHeight="1" thickBot="1" thickTop="1">
      <c r="A7" s="226" t="s">
        <v>243</v>
      </c>
      <c r="B7" s="227" t="s">
        <v>244</v>
      </c>
      <c r="C7" s="226" t="s">
        <v>245</v>
      </c>
      <c r="D7" s="226" t="s">
        <v>246</v>
      </c>
      <c r="E7" s="226" t="s">
        <v>247</v>
      </c>
      <c r="F7" s="226" t="s">
        <v>248</v>
      </c>
      <c r="G7" s="226" t="s">
        <v>249</v>
      </c>
      <c r="H7" s="226" t="s">
        <v>250</v>
      </c>
      <c r="I7" s="226" t="s">
        <v>251</v>
      </c>
      <c r="J7" s="226" t="s">
        <v>252</v>
      </c>
      <c r="K7" s="226" t="s">
        <v>253</v>
      </c>
    </row>
    <row r="8" spans="1:11" ht="96.75" customHeight="1" thickBot="1" thickTop="1">
      <c r="A8" s="228"/>
      <c r="B8" s="228"/>
      <c r="C8" s="229"/>
      <c r="D8" s="230"/>
      <c r="E8" s="231"/>
      <c r="F8" s="229"/>
      <c r="G8" s="232"/>
      <c r="H8" s="229"/>
      <c r="I8" s="230"/>
      <c r="J8" s="233"/>
      <c r="K8" s="230"/>
    </row>
    <row r="9" spans="1:11" ht="96.75" customHeight="1" thickBot="1" thickTop="1">
      <c r="A9" s="228"/>
      <c r="B9" s="228"/>
      <c r="C9" s="229"/>
      <c r="D9" s="230"/>
      <c r="E9" s="231"/>
      <c r="F9" s="229"/>
      <c r="G9" s="232"/>
      <c r="H9" s="229"/>
      <c r="I9" s="230"/>
      <c r="J9" s="233"/>
      <c r="K9" s="230"/>
    </row>
    <row r="10" spans="1:11" ht="96.75" customHeight="1" thickBot="1" thickTop="1">
      <c r="A10" s="228"/>
      <c r="B10" s="228"/>
      <c r="C10" s="229"/>
      <c r="D10" s="230"/>
      <c r="E10" s="231"/>
      <c r="F10" s="229"/>
      <c r="G10" s="232"/>
      <c r="H10" s="229"/>
      <c r="I10" s="230"/>
      <c r="J10" s="233"/>
      <c r="K10" s="230"/>
    </row>
    <row r="11" spans="1:11" ht="96.75" customHeight="1" thickBot="1" thickTop="1">
      <c r="A11" s="228"/>
      <c r="B11" s="228"/>
      <c r="C11" s="229"/>
      <c r="D11" s="230"/>
      <c r="E11" s="231"/>
      <c r="F11" s="229"/>
      <c r="G11" s="232"/>
      <c r="H11" s="229"/>
      <c r="I11" s="230"/>
      <c r="J11" s="233"/>
      <c r="K11" s="230"/>
    </row>
    <row r="12" spans="1:11" ht="96.75" customHeight="1" thickBot="1" thickTop="1">
      <c r="A12" s="228"/>
      <c r="B12" s="228"/>
      <c r="C12" s="229"/>
      <c r="D12" s="230"/>
      <c r="E12" s="231"/>
      <c r="F12" s="229"/>
      <c r="G12" s="232"/>
      <c r="H12" s="229"/>
      <c r="I12" s="230"/>
      <c r="J12" s="233"/>
      <c r="K12" s="230"/>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Sheet3">
    <tabColor indexed="45"/>
  </sheetPr>
  <dimension ref="A1:EP24"/>
  <sheetViews>
    <sheetView zoomScale="85" zoomScaleNormal="85" workbookViewId="0" topLeftCell="A1">
      <selection activeCell="EB24" sqref="EB24"/>
    </sheetView>
  </sheetViews>
  <sheetFormatPr defaultColWidth="9.00390625" defaultRowHeight="13.5"/>
  <cols>
    <col min="1" max="4" width="7.75390625" style="0" customWidth="1"/>
    <col min="5" max="51" width="7.75390625" style="0" hidden="1" customWidth="1"/>
    <col min="52" max="52" width="8.00390625" style="0" hidden="1" customWidth="1"/>
    <col min="53" max="126" width="7.75390625" style="0" hidden="1" customWidth="1"/>
    <col min="127" max="16384" width="7.75390625" style="0" customWidth="1"/>
  </cols>
  <sheetData>
    <row r="1" spans="1:145" s="36" customFormat="1" ht="13.5">
      <c r="A1" s="34"/>
      <c r="B1" s="34"/>
      <c r="C1" s="34"/>
      <c r="D1" s="35"/>
      <c r="E1" s="34"/>
      <c r="F1" s="35"/>
      <c r="G1" s="34"/>
      <c r="H1" s="35"/>
      <c r="I1" s="34"/>
      <c r="J1" s="35"/>
      <c r="K1" s="34"/>
      <c r="L1" s="35"/>
      <c r="M1" s="34"/>
      <c r="N1" s="35"/>
      <c r="O1" s="34"/>
      <c r="P1" s="35"/>
      <c r="Q1" s="34"/>
      <c r="R1" s="35"/>
      <c r="S1" s="34"/>
      <c r="T1" s="35"/>
      <c r="U1" s="34"/>
      <c r="V1" s="35"/>
      <c r="W1" s="34"/>
      <c r="X1" s="35"/>
      <c r="Y1" s="34"/>
      <c r="Z1" s="35"/>
      <c r="AA1" s="34"/>
      <c r="AB1" s="35"/>
      <c r="AC1" s="34"/>
      <c r="AD1" s="35"/>
      <c r="AE1" s="34"/>
      <c r="AF1" s="35"/>
      <c r="AG1" s="34"/>
      <c r="AH1" s="35"/>
      <c r="AI1" s="34"/>
      <c r="AJ1" s="35"/>
      <c r="AK1" s="34"/>
      <c r="AL1" s="35"/>
      <c r="AM1" s="34"/>
      <c r="AN1" s="35"/>
      <c r="AO1" s="34"/>
      <c r="AP1" s="35"/>
      <c r="AQ1" s="34"/>
      <c r="AR1" s="35"/>
      <c r="AS1" s="34"/>
      <c r="AT1" s="35"/>
      <c r="AU1" s="34"/>
      <c r="AV1" s="35"/>
      <c r="AW1" s="34"/>
      <c r="AX1" s="35"/>
      <c r="AY1" s="34"/>
      <c r="AZ1" s="35"/>
      <c r="BA1" s="34"/>
      <c r="BB1" s="35"/>
      <c r="BC1" s="34"/>
      <c r="BD1" s="35"/>
      <c r="BE1" s="34"/>
      <c r="BF1" s="35"/>
      <c r="BG1" s="34"/>
      <c r="BH1" s="35"/>
      <c r="BI1" s="34"/>
      <c r="BJ1" s="35"/>
      <c r="BK1" s="34"/>
      <c r="BL1" s="35"/>
      <c r="BM1" s="34"/>
      <c r="BN1" s="35"/>
      <c r="BO1" s="34"/>
      <c r="BP1" s="35"/>
      <c r="BQ1" s="34"/>
      <c r="BR1" s="35"/>
      <c r="BS1" s="34"/>
      <c r="BT1" s="35"/>
      <c r="BU1" s="34"/>
      <c r="BV1" s="35"/>
      <c r="BW1" s="34"/>
      <c r="BX1" s="35"/>
      <c r="BY1" s="34"/>
      <c r="BZ1" s="35"/>
      <c r="CA1" s="34"/>
      <c r="CB1" s="35"/>
      <c r="CC1" s="34"/>
      <c r="CD1" s="35"/>
      <c r="CE1" s="34"/>
      <c r="CF1" s="35"/>
      <c r="CG1" s="34"/>
      <c r="CH1" s="35"/>
      <c r="CI1" s="34"/>
      <c r="CJ1" s="35"/>
      <c r="CK1" s="34"/>
      <c r="CL1" s="35"/>
      <c r="CM1" s="34"/>
      <c r="CN1" s="35"/>
      <c r="CO1" s="34"/>
      <c r="CP1" s="35"/>
      <c r="CQ1" s="34"/>
      <c r="CR1" s="35"/>
      <c r="CS1" s="34"/>
      <c r="CT1" s="35"/>
      <c r="CU1" s="34"/>
      <c r="CV1" s="35"/>
      <c r="CW1" s="34"/>
      <c r="CX1" s="35"/>
      <c r="CY1" s="34"/>
      <c r="CZ1" s="35"/>
      <c r="DA1" s="34"/>
      <c r="DB1" s="35"/>
      <c r="DC1" s="34"/>
      <c r="DD1" s="35"/>
      <c r="DE1" s="34"/>
      <c r="DF1" s="35"/>
      <c r="DG1" s="34"/>
      <c r="DH1" s="35"/>
      <c r="DI1" s="34"/>
      <c r="DJ1" s="35"/>
      <c r="DK1" s="34"/>
      <c r="DM1" s="34"/>
      <c r="DO1" s="34"/>
      <c r="DQ1" s="34"/>
      <c r="DS1" s="34"/>
      <c r="DU1" s="34"/>
      <c r="DW1" s="34"/>
      <c r="DY1" s="34"/>
      <c r="EA1" s="34"/>
      <c r="EC1" s="34"/>
      <c r="EE1" s="34"/>
      <c r="EG1" s="34"/>
      <c r="EI1" s="34"/>
      <c r="EK1" s="34"/>
      <c r="EM1" s="34"/>
      <c r="EO1" s="34"/>
    </row>
    <row r="2" spans="1:146" s="37" customFormat="1" ht="17.25" customHeight="1" hidden="1">
      <c r="A2" s="433">
        <v>1</v>
      </c>
      <c r="B2" s="433"/>
      <c r="C2" s="433">
        <v>2</v>
      </c>
      <c r="D2" s="433"/>
      <c r="E2" s="433">
        <v>3</v>
      </c>
      <c r="F2" s="433"/>
      <c r="G2" s="433">
        <v>4</v>
      </c>
      <c r="H2" s="433"/>
      <c r="I2" s="433">
        <v>5</v>
      </c>
      <c r="J2" s="433"/>
      <c r="K2" s="433">
        <v>6</v>
      </c>
      <c r="L2" s="433"/>
      <c r="M2" s="433">
        <v>7</v>
      </c>
      <c r="N2" s="433"/>
      <c r="O2" s="433">
        <v>8</v>
      </c>
      <c r="P2" s="433"/>
      <c r="Q2" s="433">
        <v>9</v>
      </c>
      <c r="R2" s="433"/>
      <c r="S2" s="433">
        <v>10</v>
      </c>
      <c r="T2" s="433"/>
      <c r="U2" s="433">
        <v>11</v>
      </c>
      <c r="V2" s="433"/>
      <c r="W2" s="433">
        <v>12</v>
      </c>
      <c r="X2" s="433"/>
      <c r="Y2" s="433">
        <v>13</v>
      </c>
      <c r="Z2" s="433"/>
      <c r="AA2" s="433">
        <v>14</v>
      </c>
      <c r="AB2" s="433"/>
      <c r="AC2" s="433">
        <v>15</v>
      </c>
      <c r="AD2" s="433"/>
      <c r="AE2" s="433">
        <v>16</v>
      </c>
      <c r="AF2" s="433"/>
      <c r="AG2" s="433">
        <v>17</v>
      </c>
      <c r="AH2" s="433"/>
      <c r="AI2" s="433">
        <v>18</v>
      </c>
      <c r="AJ2" s="433"/>
      <c r="AK2" s="433">
        <v>19</v>
      </c>
      <c r="AL2" s="433"/>
      <c r="AM2" s="433">
        <v>20</v>
      </c>
      <c r="AN2" s="433"/>
      <c r="AO2" s="433">
        <v>21</v>
      </c>
      <c r="AP2" s="433"/>
      <c r="AQ2" s="433">
        <v>22</v>
      </c>
      <c r="AR2" s="433"/>
      <c r="AS2" s="433">
        <v>23</v>
      </c>
      <c r="AT2" s="433"/>
      <c r="AU2" s="433">
        <v>24</v>
      </c>
      <c r="AV2" s="433"/>
      <c r="AW2" s="433">
        <v>25</v>
      </c>
      <c r="AX2" s="433"/>
      <c r="AY2" s="433">
        <v>26</v>
      </c>
      <c r="AZ2" s="433"/>
      <c r="BA2" s="433">
        <v>27</v>
      </c>
      <c r="BB2" s="433"/>
      <c r="BC2" s="433">
        <v>28</v>
      </c>
      <c r="BD2" s="433"/>
      <c r="BE2" s="433">
        <v>29</v>
      </c>
      <c r="BF2" s="433"/>
      <c r="BG2" s="433">
        <v>30</v>
      </c>
      <c r="BH2" s="433"/>
      <c r="BI2" s="433">
        <v>31</v>
      </c>
      <c r="BJ2" s="433"/>
      <c r="BK2" s="433">
        <v>32</v>
      </c>
      <c r="BL2" s="433"/>
      <c r="BM2" s="433">
        <v>33</v>
      </c>
      <c r="BN2" s="433"/>
      <c r="BO2" s="433">
        <v>34</v>
      </c>
      <c r="BP2" s="433"/>
      <c r="BQ2" s="433">
        <v>35</v>
      </c>
      <c r="BR2" s="433"/>
      <c r="BS2" s="433">
        <v>36</v>
      </c>
      <c r="BT2" s="433"/>
      <c r="BU2" s="433">
        <v>37</v>
      </c>
      <c r="BV2" s="433"/>
      <c r="BW2" s="433">
        <v>38</v>
      </c>
      <c r="BX2" s="433"/>
      <c r="BY2" s="433">
        <v>39</v>
      </c>
      <c r="BZ2" s="433"/>
      <c r="CA2" s="433">
        <v>40</v>
      </c>
      <c r="CB2" s="433"/>
      <c r="CC2" s="433">
        <v>41</v>
      </c>
      <c r="CD2" s="433"/>
      <c r="CE2" s="433">
        <v>42</v>
      </c>
      <c r="CF2" s="433"/>
      <c r="CG2" s="433">
        <v>43</v>
      </c>
      <c r="CH2" s="433"/>
      <c r="CI2" s="433">
        <v>44</v>
      </c>
      <c r="CJ2" s="433"/>
      <c r="CK2" s="433">
        <v>45</v>
      </c>
      <c r="CL2" s="433"/>
      <c r="CM2" s="433">
        <v>46</v>
      </c>
      <c r="CN2" s="433"/>
      <c r="CO2" s="433">
        <v>47</v>
      </c>
      <c r="CP2" s="433"/>
      <c r="CQ2" s="433">
        <v>48</v>
      </c>
      <c r="CR2" s="433"/>
      <c r="CS2" s="433">
        <v>49</v>
      </c>
      <c r="CT2" s="433"/>
      <c r="CU2" s="433">
        <v>50</v>
      </c>
      <c r="CV2" s="433"/>
      <c r="CW2" s="433">
        <v>51</v>
      </c>
      <c r="CX2" s="433"/>
      <c r="CY2" s="433">
        <v>52</v>
      </c>
      <c r="CZ2" s="433"/>
      <c r="DA2" s="433">
        <v>53</v>
      </c>
      <c r="DB2" s="433"/>
      <c r="DC2" s="433">
        <v>54</v>
      </c>
      <c r="DD2" s="433"/>
      <c r="DE2" s="433">
        <v>55</v>
      </c>
      <c r="DF2" s="433"/>
      <c r="DG2" s="433">
        <v>56</v>
      </c>
      <c r="DH2" s="433"/>
      <c r="DI2" s="433">
        <v>57</v>
      </c>
      <c r="DJ2" s="433"/>
      <c r="DK2" s="433">
        <v>58</v>
      </c>
      <c r="DL2" s="433"/>
      <c r="DM2" s="433">
        <v>59</v>
      </c>
      <c r="DN2" s="433"/>
      <c r="DO2" s="433">
        <v>60</v>
      </c>
      <c r="DP2" s="433"/>
      <c r="DQ2" s="433">
        <v>61</v>
      </c>
      <c r="DR2" s="433"/>
      <c r="DS2" s="433">
        <v>62</v>
      </c>
      <c r="DT2" s="433"/>
      <c r="DU2" s="433">
        <v>63</v>
      </c>
      <c r="DV2" s="433"/>
      <c r="DW2" s="433">
        <v>64</v>
      </c>
      <c r="DX2" s="433"/>
      <c r="DY2" s="433">
        <v>65</v>
      </c>
      <c r="DZ2" s="433"/>
      <c r="EA2" s="433">
        <v>66</v>
      </c>
      <c r="EB2" s="433"/>
      <c r="EC2" s="433">
        <v>67</v>
      </c>
      <c r="ED2" s="433"/>
      <c r="EE2" s="433">
        <v>68</v>
      </c>
      <c r="EF2" s="433"/>
      <c r="EG2" s="433">
        <v>69</v>
      </c>
      <c r="EH2" s="433"/>
      <c r="EI2" s="433">
        <v>70</v>
      </c>
      <c r="EJ2" s="433"/>
      <c r="EK2" s="433">
        <v>71</v>
      </c>
      <c r="EL2" s="433"/>
      <c r="EM2" s="433">
        <v>72</v>
      </c>
      <c r="EN2" s="433"/>
      <c r="EO2" s="433">
        <v>73</v>
      </c>
      <c r="EP2" s="433"/>
    </row>
    <row r="3" spans="1:146" s="38" customFormat="1" ht="36" customHeight="1" hidden="1">
      <c r="A3" s="434" t="str">
        <f>IF(AND(B12=1,B7=0),"３",IF(B7=0%,"０",IF(B7=100%,"１",IF(B7&gt;49%,"２",IF(B7&lt;50%,"３")))))</f>
        <v>０</v>
      </c>
      <c r="B3" s="434"/>
      <c r="C3" s="434" t="str">
        <f>IF(AND(D12=1,D7=0),"３",IF(D7=0%,"０",IF(D7=100%,"１",IF(D7&gt;49%,"２",IF(D7&lt;50%,"３")))))</f>
        <v>０</v>
      </c>
      <c r="D3" s="434"/>
      <c r="E3" s="434" t="str">
        <f>IF(AND(F13=1,F7=0),"３",IF(F7=0%,"０",IF(F7=100%,"１",IF(F7&gt;49%,"２",IF(F7&lt;50%,"３")))))</f>
        <v>０</v>
      </c>
      <c r="F3" s="434"/>
      <c r="G3" s="434" t="str">
        <f>IF(AND(H12=1,H7=0),"３",IF(H7=0%,"０",IF(H7=100%,"１",IF(H7&gt;49%,"２",IF(H7&lt;50%,"３")))))</f>
        <v>０</v>
      </c>
      <c r="H3" s="434"/>
      <c r="I3" s="434" t="str">
        <f>IF(AND(J12=1,J7=0),"３",IF(J7=0%,"０",IF(J7=100%,"１",IF(J7&gt;49%,"２",IF(J7&lt;50%,"３")))))</f>
        <v>０</v>
      </c>
      <c r="J3" s="434"/>
      <c r="K3" s="434" t="str">
        <f>IF(AND(L13=1,L7=0),"３",IF(L7=0%,"０",IF(L7=100%,"１",IF(L7&gt;49%,"２",IF(L7&lt;50%,"３")))))</f>
        <v>０</v>
      </c>
      <c r="L3" s="434"/>
      <c r="M3" s="434" t="str">
        <f>IF(AND(N12=1,N7=0),"３",IF(N7=0%,"０",IF(N7=100%,"１",IF(N7&gt;49%,"２",IF(N7&lt;50%,"３")))))</f>
        <v>０</v>
      </c>
      <c r="N3" s="434"/>
      <c r="O3" s="434" t="str">
        <f>IF(AND(P14=1,P7=0),"３",IF(P7=0%,"０",IF(P7=100%,"１",IF(P7&gt;49%,"２",IF(P7&lt;50%,"３")))))</f>
        <v>０</v>
      </c>
      <c r="P3" s="434"/>
      <c r="Q3" s="434" t="str">
        <f>IF(AND(R11=1,R7=0),"３",IF(R7=0%,"０",IF(R7=100%,"１",IF(R7&gt;49%,"２",IF(R7&lt;50%,"３")))))</f>
        <v>０</v>
      </c>
      <c r="R3" s="434"/>
      <c r="S3" s="434" t="str">
        <f>IF(AND(T13=1,T7=0),"３",IF(T7=0%,"０",IF(T7=100%,"１",IF(T7&gt;49%,"２",IF(T7&lt;50%,"３")))))</f>
        <v>０</v>
      </c>
      <c r="T3" s="434"/>
      <c r="U3" s="434" t="str">
        <f>IF(AND(V13=1,V7=0),"３",IF(V7=0%,"０",IF(V7=100%,"１",IF(V7&gt;49%,"２",IF(V7&lt;50%,"３")))))</f>
        <v>０</v>
      </c>
      <c r="V3" s="434"/>
      <c r="W3" s="434" t="str">
        <f>IF(AND(X15=1,X7=0),"３",IF(X7=0%,"０",IF(X7=100%,"１",IF(X7&gt;49%,"２",IF(X7&lt;50%,"３")))))</f>
        <v>０</v>
      </c>
      <c r="X3" s="434"/>
      <c r="Y3" s="434" t="str">
        <f>IF(AND(Z14=1,Z7=0),"３",IF(Z7=0%,"０",IF(Z7=100%,"１",IF(Z7&gt;49%,"２",IF(Z7&lt;50%,"３")))))</f>
        <v>０</v>
      </c>
      <c r="Z3" s="434"/>
      <c r="AA3" s="434" t="str">
        <f>IF(AND(AB15=1,AB7=0),"３",IF(AB7=0%,"０",IF(AB7=100%,"１",IF(AB7&gt;49%,"２",IF(AB7&lt;50%,"３")))))</f>
        <v>０</v>
      </c>
      <c r="AB3" s="434"/>
      <c r="AC3" s="434" t="str">
        <f>IF(AND(AD13=1,AD7=0),"３",IF(AD7=0%,"０",IF(AD7=100%,"１",IF(AD7&gt;49%,"２",IF(AD7&lt;50%,"３")))))</f>
        <v>０</v>
      </c>
      <c r="AD3" s="434"/>
      <c r="AE3" s="434" t="str">
        <f>IF(AND(AF13=1,AF7=0),"３",IF(AF7=0%,"０",IF(AF7=100%,"１",IF(AF7&gt;49%,"２",IF(AF7&lt;50%,"３")))))</f>
        <v>０</v>
      </c>
      <c r="AF3" s="434"/>
      <c r="AG3" s="434" t="str">
        <f>IF(AND(AH13=1,AH7=0),"３",IF(AH7=0%,"０",IF(AH7=100%,"１",IF(AH7&gt;49%,"２",IF(AH7&lt;50%,"３")))))</f>
        <v>０</v>
      </c>
      <c r="AH3" s="434"/>
      <c r="AI3" s="434" t="str">
        <f>IF(AND(AJ13=1,AJ7=0),"３",IF(AJ7=0%,"０",IF(AJ7=100%,"１",IF(AJ7&gt;49%,"２",IF(AJ7&lt;50%,"３")))))</f>
        <v>０</v>
      </c>
      <c r="AJ3" s="434"/>
      <c r="AK3" s="434" t="str">
        <f>IF(AND(AL14=1,AL7=0),"３",IF(AL7=0%,"０",IF(AL7=100%,"１",IF(AL7&gt;49%,"２",IF(AL7&lt;50%,"３")))))</f>
        <v>０</v>
      </c>
      <c r="AL3" s="434"/>
      <c r="AM3" s="434" t="str">
        <f>IF(AND(AN16=1,AN7=0),"３",IF(AN7=0%,"０",IF(AN7=100%,"１",IF(AN7&gt;49%,"２",IF(AN7&lt;50%,"３")))))</f>
        <v>０</v>
      </c>
      <c r="AN3" s="434"/>
      <c r="AO3" s="434" t="str">
        <f>IF(AND(AP15=1,AP7=0),"３",IF(AP7=0%,"０",IF(AP7=100%,"１",IF(AP7&gt;49%,"２",IF(AP7&lt;50%,"３")))))</f>
        <v>０</v>
      </c>
      <c r="AP3" s="434"/>
      <c r="AQ3" s="434" t="str">
        <f>IF(AND(AR12=1,AR7=0),"３",IF(AR7=0%,"０",IF(AR7=100%,"１",IF(AR7&gt;49%,"２",IF(AR7&lt;50%,"３")))))</f>
        <v>０</v>
      </c>
      <c r="AR3" s="434"/>
      <c r="AS3" s="434" t="str">
        <f>IF(AND(AT13=1,AT7=0),"３",IF(AT7=0%,"０",IF(AT7=100%,"１",IF(AT7&gt;49%,"２",IF(AT7&lt;50%,"３")))))</f>
        <v>０</v>
      </c>
      <c r="AT3" s="434"/>
      <c r="AU3" s="434" t="str">
        <f>IF(AND(AV14=1,AV7=0),"３",IF(AV7=0%,"０",IF(AV7=100%,"１",IF(AV7&gt;49%,"２",IF(AV7&lt;50%,"３")))))</f>
        <v>０</v>
      </c>
      <c r="AV3" s="434"/>
      <c r="AW3" s="434" t="str">
        <f>IF(AND(AX14=1,AX7=0),"３",IF(AX7=0%,"０",IF(AX7=100%,"１",IF(AX7&gt;49%,"２",IF(AX7&lt;50%,"３")))))</f>
        <v>０</v>
      </c>
      <c r="AX3" s="434"/>
      <c r="AY3" s="434" t="str">
        <f>IF(AND(AZ12=1,AZ7=0),"３",IF(AZ7=0%,"０",IF(AZ7=100%,"１",IF(AZ7&gt;49%,"２",IF(AZ7&lt;50%,"３")))))</f>
        <v>０</v>
      </c>
      <c r="AZ3" s="434"/>
      <c r="BA3" s="434" t="str">
        <f>IF(AND(BB13=1,BB7=0),"３",IF(BB7=0%,"０",IF(BB7=100%,"１",IF(BB7&gt;49%,"２",IF(BB7&lt;50%,"３")))))</f>
        <v>０</v>
      </c>
      <c r="BB3" s="434"/>
      <c r="BC3" s="434" t="str">
        <f>IF(AND(BD14=1,BD7=0),"３",IF(BD7=0%,"０",IF(BD7=100%,"１",IF(BD7&gt;49%,"２",IF(BD7&lt;50%,"３")))))</f>
        <v>０</v>
      </c>
      <c r="BD3" s="434"/>
      <c r="BE3" s="434" t="str">
        <f>IF(AND(BF13=1,BF7=0),"３",IF(BF7=0%,"０",IF(BF7=100%,"１",IF(BF7&gt;49%,"２",IF(BF7&lt;50%,"３")))))</f>
        <v>０</v>
      </c>
      <c r="BF3" s="434"/>
      <c r="BG3" s="434" t="str">
        <f>IF(AND(BH11=1,BH7=0),"３",IF(BH7=0%,"０",IF(BH7=100%,"１",IF(BH7&gt;49%,"２",IF(BH7&lt;50%,"３")))))</f>
        <v>０</v>
      </c>
      <c r="BH3" s="434"/>
      <c r="BI3" s="434" t="str">
        <f>IF(AND(BJ12=1,BJ7=0),"３",IF(BJ7=0%,"０",IF(BJ7=100%,"１",IF(BJ7&gt;49%,"２",IF(BJ7&lt;50%,"３")))))</f>
        <v>０</v>
      </c>
      <c r="BJ3" s="434"/>
      <c r="BK3" s="434" t="str">
        <f>IF(AND(BL11=1,BL7=0),"３",IF(BL7=0%,"０",IF(BL7=100%,"１",IF(BL7&gt;49%,"２",IF(BL7&lt;50%,"３")))))</f>
        <v>０</v>
      </c>
      <c r="BL3" s="434"/>
      <c r="BM3" s="434" t="str">
        <f>IF(AND(BN12=1,BN7=0),"３",IF(BN7=0%,"０",IF(BN7=100%,"１",IF(BN7&gt;49%,"２",IF(BN7&lt;50%,"３")))))</f>
        <v>０</v>
      </c>
      <c r="BN3" s="434"/>
      <c r="BO3" s="434" t="str">
        <f>IF(AND(BP13=1,BP7=0),"３",IF(BP7=0%,"０",IF(BP7=100%,"１",IF(BP7&gt;49%,"２",IF(BP7&lt;50%,"３")))))</f>
        <v>０</v>
      </c>
      <c r="BP3" s="434"/>
      <c r="BQ3" s="434" t="str">
        <f>IF(AND(BR15=1,BR7=0),"３",IF(BR7=0%,"０",IF(BR7=100%,"１",IF(BR7&gt;49%,"２",IF(BR7&lt;50%,"３")))))</f>
        <v>０</v>
      </c>
      <c r="BR3" s="434"/>
      <c r="BS3" s="434" t="str">
        <f>IF(AND(BT12=1,BT7=0),"３",IF(BT7=0%,"０",IF(BT7=100%,"１",IF(BT7&gt;49%,"２",IF(BT7&lt;50%,"３")))))</f>
        <v>０</v>
      </c>
      <c r="BT3" s="434"/>
      <c r="BU3" s="434" t="str">
        <f>IF(AND(BV12=1,BV7=0),"３",IF(BV7=0%,"０",IF(BV7=100%,"１",IF(BV7&gt;49%,"２",IF(BV7&lt;50%,"３")))))</f>
        <v>０</v>
      </c>
      <c r="BV3" s="434"/>
      <c r="BW3" s="434" t="str">
        <f>IF(AND(BX12=1,BX7=0),"３",IF(BX7=0%,"０",IF(BX7=100%,"１",IF(BX7&gt;49%,"２",IF(BX7&lt;50%,"３")))))</f>
        <v>０</v>
      </c>
      <c r="BX3" s="434"/>
      <c r="BY3" s="434" t="str">
        <f>IF(AND(BZ14=1,BZ7=0),"３",IF(BZ7=0%,"０",IF(BZ7=100%,"１",IF(BZ7&gt;49%,"２",IF(BZ7&lt;50%,"３")))))</f>
        <v>０</v>
      </c>
      <c r="BZ3" s="434"/>
      <c r="CA3" s="434" t="str">
        <f>IF(AND(CB15=1,CB7=0),"３",IF(CB7=0%,"０",IF(CB7=100%,"１",IF(CB7&gt;49%,"２",IF(CB7&lt;50%,"３")))))</f>
        <v>０</v>
      </c>
      <c r="CB3" s="434"/>
      <c r="CC3" s="434" t="str">
        <f>IF(AND(CD14=1,CD7=0),"３",IF(CD7=0%,"０",IF(CD7=100%,"１",IF(CD7&gt;49%,"２",IF(CD7&lt;50%,"３")))))</f>
        <v>０</v>
      </c>
      <c r="CD3" s="434"/>
      <c r="CE3" s="434" t="str">
        <f>IF(AND(CF15=1,CF7=0),"３",IF(CF7=0%,"０",IF(CF7=100%,"１",IF(CF7&gt;49%,"２",IF(CF7&lt;50%,"３")))))</f>
        <v>０</v>
      </c>
      <c r="CF3" s="434"/>
      <c r="CG3" s="434" t="str">
        <f>IF(AND(CH14=1,CH7=0),"３",IF(CH7=0%,"０",IF(CH7=100%,"１",IF(CH7&gt;49%,"２",IF(CH7&lt;50%,"３")))))</f>
        <v>０</v>
      </c>
      <c r="CH3" s="434"/>
      <c r="CI3" s="434" t="str">
        <f>IF(AND(CJ13=1,CJ7=0),"３",IF(CJ7=0%,"０",IF(CJ7=100%,"１",IF(CJ7&gt;49%,"２",IF(CJ7&lt;50%,"３")))))</f>
        <v>０</v>
      </c>
      <c r="CJ3" s="434"/>
      <c r="CK3" s="434" t="str">
        <f>IF(AND(CL13=1,CL7=0),"３",IF(CL7=0%,"０",IF(CL7=100%,"１",IF(CL7&gt;49%,"２",IF(CL7&lt;50%,"３")))))</f>
        <v>０</v>
      </c>
      <c r="CL3" s="434"/>
      <c r="CM3" s="434" t="str">
        <f>IF(AND(CN12=1,CN7=0),"３",IF(CN7=0%,"０",IF(CN7=100%,"１",IF(CN7&gt;49%,"２",IF(CN7&lt;50%,"３")))))</f>
        <v>０</v>
      </c>
      <c r="CN3" s="434"/>
      <c r="CO3" s="434" t="str">
        <f>IF(AND(CP15=1,CP7=0),"３",IF(CP7=0%,"０",IF(CP7=100%,"１",IF(CP7&gt;49%,"２",IF(CP7&lt;50%,"３")))))</f>
        <v>０</v>
      </c>
      <c r="CP3" s="434"/>
      <c r="CQ3" s="434" t="str">
        <f>IF(AND(CR13=1,CR7=0),"３",IF(CR7=0%,"０",IF(CR7=100%,"１",IF(CR7&gt;49%,"２",IF(CR7&lt;50%,"３")))))</f>
        <v>０</v>
      </c>
      <c r="CR3" s="434"/>
      <c r="CS3" s="434" t="str">
        <f>IF(AND(CT16=1,CT7=0),"３",IF(CT7=0%,"０",IF(CT7=100%,"１",IF(CT7&gt;49%,"２",IF(CT7&lt;50%,"３")))))</f>
        <v>０</v>
      </c>
      <c r="CT3" s="434"/>
      <c r="CU3" s="434" t="str">
        <f>IF(AND(CV12=1,CV7=0),"３",IF(CV7=0%,"０",IF(CV7=100%,"１",IF(CV7&gt;49%,"２",IF(CV7&lt;50%,"３")))))</f>
        <v>０</v>
      </c>
      <c r="CV3" s="434"/>
      <c r="CW3" s="434" t="str">
        <f>IF(AND(CX12=1,CX7=0),"３",IF(CX7=0%,"０",IF(CX7=100%,"１",IF(CX7&gt;49%,"２",IF(CX7&lt;50%,"３")))))</f>
        <v>０</v>
      </c>
      <c r="CX3" s="434"/>
      <c r="CY3" s="434" t="str">
        <f>IF(AND(CZ12=1,CZ7=0),"３",IF(CZ7=0%,"０",IF(CZ7=100%,"１",IF(CZ7&gt;49%,"２",IF(CZ7&lt;50%,"３")))))</f>
        <v>０</v>
      </c>
      <c r="CZ3" s="434"/>
      <c r="DA3" s="434" t="str">
        <f>IF(AND(DB11=1,DB7=0),"３",IF(DB7=0%,"０",IF(DB7=100%,"１",IF(DB7&gt;49%,"２",IF(DB7&lt;50%,"３")))))</f>
        <v>０</v>
      </c>
      <c r="DB3" s="434"/>
      <c r="DC3" s="434" t="str">
        <f>IF(AND(DD13=1,DD7=0),"３",IF(AND(DD11=1,DD7=0),"３",IF(DD7=100%,"１",IF(DD7=0%,"０"))))</f>
        <v>０</v>
      </c>
      <c r="DD3" s="434"/>
      <c r="DE3" s="434" t="str">
        <f>IF(AND(DF13=1,DF7=0),"３",IF(DF7=0%,"０",IF(DF7=100%,"１",IF(DF7&gt;49%,"２",IF(DF7&lt;50%,"３")))))</f>
        <v>０</v>
      </c>
      <c r="DF3" s="434"/>
      <c r="DG3" s="434" t="str">
        <f>IF(AND(DH13=1,DH7=0),"３",IF(DH7=0%,"０",IF(DH7=100%,"１",IF(DH7&gt;49%,"２",IF(DH7&lt;50%,"３")))))</f>
        <v>０</v>
      </c>
      <c r="DH3" s="434"/>
      <c r="DI3" s="434" t="str">
        <f>IF(AND(DJ11=1,DJ7=0),"３",IF(DJ7=0%,"０",IF(DJ7=100%,"１",IF(DJ7&gt;49%,"２",IF(DJ7&lt;50%,"３")))))</f>
        <v>０</v>
      </c>
      <c r="DJ3" s="434"/>
      <c r="DK3" s="434" t="str">
        <f>IF(AND(DL11=1,DL7=0),"３",IF(DL7=0%,"０",IF(DL7=100%,"１",IF(DL7&gt;49%,"２",IF(DL7&lt;50%,"３")))))</f>
        <v>０</v>
      </c>
      <c r="DL3" s="434"/>
      <c r="DM3" s="434" t="str">
        <f>IF(AND(DN12=1,DN7=0),"３",IF(DN7=0%,"０",IF(DN7=100%,"１",IF(DN7&gt;49%,"２",IF(DN7&lt;50%,"３")))))</f>
        <v>０</v>
      </c>
      <c r="DN3" s="434"/>
      <c r="DO3" s="434" t="str">
        <f>IF(AND(DP14=1,DP7=0),"３",IF(DP7=0%,"０",IF(DP7=100%,"１",IF(DP7&gt;49%,"２",IF(DP7&lt;50%,"３")))))</f>
        <v>０</v>
      </c>
      <c r="DP3" s="434"/>
      <c r="DQ3" s="434" t="str">
        <f>IF(AND(DR15=1,DR7=0),"３",IF(DR7=0%,"０",IF(DR7=100%,"１",IF(DR7&gt;49%,"２",IF(DR7&lt;50%,"３")))))</f>
        <v>０</v>
      </c>
      <c r="DR3" s="434"/>
      <c r="DS3" s="434" t="str">
        <f>IF(AND(DT19=1,DT7=0),"３",IF(DT7=0%,"０",IF(DT7=100%,"１",IF(DT7&gt;49%,"２",IF(DT7&lt;50%,"３")))))</f>
        <v>０</v>
      </c>
      <c r="DT3" s="434"/>
      <c r="DU3" s="434" t="str">
        <f>IF(AND(DV19=1,DV7=0),"３",IF(DV7=0%,"０",IF(DV7=100%,"１",IF(DV7&gt;49%,"２",IF(DV7&lt;50%,"３")))))</f>
        <v>０</v>
      </c>
      <c r="DV3" s="434"/>
      <c r="DW3" s="434" t="str">
        <f>IF(AND(DX14=1,DX7=0),"３",IF(DX7=0%,"０",IF(DX7=100%,"１",IF(DX7&gt;49%,"２",IF(DX7&lt;50%,"３")))))</f>
        <v>０</v>
      </c>
      <c r="DX3" s="434"/>
      <c r="DY3" s="434" t="str">
        <f>IF(AND(DZ13=1,DZ7=0),"３",IF(DZ7=0%,"０",IF(DZ7=100%,"１",IF(DZ7&gt;49%,"２",IF(DZ7&lt;50%,"３")))))</f>
        <v>０</v>
      </c>
      <c r="DZ3" s="434"/>
      <c r="EA3" s="434" t="str">
        <f>IF(AND(EB16=1,EB7=0),"３",IF(EB7=0%,"０",IF(EB7=100%,"１",IF(EB7&gt;49%,"２",IF(EB7&lt;50%,"３")))))</f>
        <v>０</v>
      </c>
      <c r="EB3" s="434"/>
      <c r="EC3" s="434" t="str">
        <f>IF(AND(ED13=1,ED7=0),"３",IF(ED7=0%,"０",IF(ED7=100%,"１",IF(ED7&gt;49%,"２",IF(ED7&lt;50%,"３")))))</f>
        <v>０</v>
      </c>
      <c r="ED3" s="434"/>
      <c r="EE3" s="434" t="str">
        <f>IF(AND(EF12=1,EF7=0),"３",IF(EF7=0%,"０",IF(EF7=100%,"１",IF(EF7&gt;49%,"２",IF(EF7&lt;50%,"３")))))</f>
        <v>０</v>
      </c>
      <c r="EF3" s="434"/>
      <c r="EG3" s="434" t="str">
        <f>IF(AND(EH12=1,EH7=0),"３",IF(EH7=0%,"０",IF(EH7=100%,"１",IF(EH7&gt;49%,"２",IF(EH7&lt;50%,"３")))))</f>
        <v>０</v>
      </c>
      <c r="EH3" s="434"/>
      <c r="EI3" s="434" t="str">
        <f>IF(AND(EJ14=1,EJ7=0),"３",IF(EJ7=0%,"０",IF(EJ7=100%,"１",IF(EJ7&gt;49%,"２",IF(EJ7&lt;50%,"３")))))</f>
        <v>０</v>
      </c>
      <c r="EJ3" s="434"/>
      <c r="EK3" s="434" t="str">
        <f>IF(AND(EL15=1,EL7=0),"３",IF(EL7=0%,"０",IF(EL7=100%,"１",IF(EL7&gt;49%,"２",IF(EL7&lt;50%,"３")))))</f>
        <v>０</v>
      </c>
      <c r="EL3" s="434"/>
      <c r="EM3" s="434" t="str">
        <f>IF(AND(EN13=1,EN7=0),"３",IF(EN7=0%,"０",IF(EN7=100%,"１",IF(EN7&gt;49%,"２",IF(EN7&lt;50%,"３")))))</f>
        <v>０</v>
      </c>
      <c r="EN3" s="434"/>
      <c r="EO3" s="434" t="str">
        <f>IF(AND(EP13=1,EP7=0),"３",IF(EP7=0%,"０",IF(EP7=100%,"１",IF(EP7&gt;49%,"２",IF(EP7&lt;50%,"３")))))</f>
        <v>０</v>
      </c>
      <c r="EP3" s="434"/>
    </row>
    <row r="4" spans="1:146" s="39" customFormat="1" ht="36" customHeight="1" hidden="1">
      <c r="A4" s="432">
        <v>0</v>
      </c>
      <c r="B4" s="432"/>
      <c r="C4" s="432">
        <v>0</v>
      </c>
      <c r="D4" s="432"/>
      <c r="E4" s="432">
        <v>0</v>
      </c>
      <c r="F4" s="432"/>
      <c r="G4" s="432">
        <v>0</v>
      </c>
      <c r="H4" s="432"/>
      <c r="I4" s="432">
        <v>0</v>
      </c>
      <c r="J4" s="432"/>
      <c r="K4" s="432">
        <v>0</v>
      </c>
      <c r="L4" s="432"/>
      <c r="M4" s="432">
        <v>0</v>
      </c>
      <c r="N4" s="432"/>
      <c r="O4" s="432">
        <v>0</v>
      </c>
      <c r="P4" s="432"/>
      <c r="Q4" s="432">
        <v>0</v>
      </c>
      <c r="R4" s="432"/>
      <c r="S4" s="432">
        <v>0</v>
      </c>
      <c r="T4" s="432"/>
      <c r="U4" s="432">
        <v>0</v>
      </c>
      <c r="V4" s="432"/>
      <c r="W4" s="432">
        <v>0</v>
      </c>
      <c r="X4" s="432"/>
      <c r="Y4" s="432">
        <v>0</v>
      </c>
      <c r="Z4" s="432"/>
      <c r="AA4" s="432">
        <v>0</v>
      </c>
      <c r="AB4" s="432"/>
      <c r="AC4" s="432">
        <v>0</v>
      </c>
      <c r="AD4" s="432"/>
      <c r="AE4" s="432">
        <v>0</v>
      </c>
      <c r="AF4" s="432"/>
      <c r="AG4" s="432">
        <v>0</v>
      </c>
      <c r="AH4" s="432"/>
      <c r="AI4" s="432">
        <v>0</v>
      </c>
      <c r="AJ4" s="432"/>
      <c r="AK4" s="432">
        <v>0</v>
      </c>
      <c r="AL4" s="432"/>
      <c r="AM4" s="432">
        <v>0</v>
      </c>
      <c r="AN4" s="432"/>
      <c r="AO4" s="432">
        <v>0</v>
      </c>
      <c r="AP4" s="432"/>
      <c r="AQ4" s="432">
        <v>0</v>
      </c>
      <c r="AR4" s="432"/>
      <c r="AS4" s="432">
        <v>0</v>
      </c>
      <c r="AT4" s="432"/>
      <c r="AU4" s="432">
        <v>0</v>
      </c>
      <c r="AV4" s="432"/>
      <c r="AW4" s="432">
        <v>0</v>
      </c>
      <c r="AX4" s="432"/>
      <c r="AY4" s="432">
        <v>0</v>
      </c>
      <c r="AZ4" s="432"/>
      <c r="BA4" s="432">
        <v>0</v>
      </c>
      <c r="BB4" s="432"/>
      <c r="BC4" s="432">
        <v>0</v>
      </c>
      <c r="BD4" s="432"/>
      <c r="BE4" s="432">
        <v>0</v>
      </c>
      <c r="BF4" s="432"/>
      <c r="BG4" s="432">
        <v>0</v>
      </c>
      <c r="BH4" s="432"/>
      <c r="BI4" s="432">
        <v>0</v>
      </c>
      <c r="BJ4" s="432"/>
      <c r="BK4" s="432">
        <v>0</v>
      </c>
      <c r="BL4" s="432"/>
      <c r="BM4" s="432">
        <v>0</v>
      </c>
      <c r="BN4" s="432"/>
      <c r="BO4" s="432">
        <v>0</v>
      </c>
      <c r="BP4" s="432"/>
      <c r="BQ4" s="432">
        <v>0</v>
      </c>
      <c r="BR4" s="432"/>
      <c r="BS4" s="432">
        <v>0</v>
      </c>
      <c r="BT4" s="432"/>
      <c r="BU4" s="432">
        <v>0</v>
      </c>
      <c r="BV4" s="432"/>
      <c r="BW4" s="432">
        <v>0</v>
      </c>
      <c r="BX4" s="432"/>
      <c r="BY4" s="432">
        <v>0</v>
      </c>
      <c r="BZ4" s="432"/>
      <c r="CA4" s="432">
        <v>0</v>
      </c>
      <c r="CB4" s="432"/>
      <c r="CC4" s="432">
        <v>0</v>
      </c>
      <c r="CD4" s="432"/>
      <c r="CE4" s="432">
        <v>0</v>
      </c>
      <c r="CF4" s="432"/>
      <c r="CG4" s="432">
        <v>0</v>
      </c>
      <c r="CH4" s="432"/>
      <c r="CI4" s="432">
        <v>0</v>
      </c>
      <c r="CJ4" s="432"/>
      <c r="CK4" s="432">
        <v>0</v>
      </c>
      <c r="CL4" s="432"/>
      <c r="CM4" s="432">
        <v>0</v>
      </c>
      <c r="CN4" s="432"/>
      <c r="CO4" s="432">
        <v>0</v>
      </c>
      <c r="CP4" s="432"/>
      <c r="CQ4" s="432">
        <v>0</v>
      </c>
      <c r="CR4" s="432"/>
      <c r="CS4" s="432">
        <v>0</v>
      </c>
      <c r="CT4" s="432"/>
      <c r="CU4" s="432">
        <v>0</v>
      </c>
      <c r="CV4" s="432"/>
      <c r="CW4" s="432">
        <v>0</v>
      </c>
      <c r="CX4" s="432"/>
      <c r="CY4" s="432">
        <v>0</v>
      </c>
      <c r="CZ4" s="432"/>
      <c r="DA4" s="432">
        <v>0</v>
      </c>
      <c r="DB4" s="432"/>
      <c r="DC4" s="432">
        <v>0</v>
      </c>
      <c r="DD4" s="432"/>
      <c r="DE4" s="432">
        <v>0</v>
      </c>
      <c r="DF4" s="432"/>
      <c r="DG4" s="432">
        <v>0</v>
      </c>
      <c r="DH4" s="432"/>
      <c r="DI4" s="432">
        <v>0</v>
      </c>
      <c r="DJ4" s="432"/>
      <c r="DK4" s="432">
        <v>0</v>
      </c>
      <c r="DL4" s="432"/>
      <c r="DM4" s="432">
        <v>0</v>
      </c>
      <c r="DN4" s="432"/>
      <c r="DO4" s="432">
        <v>0</v>
      </c>
      <c r="DP4" s="432"/>
      <c r="DQ4" s="432">
        <v>0</v>
      </c>
      <c r="DR4" s="432"/>
      <c r="DS4" s="432">
        <v>0</v>
      </c>
      <c r="DT4" s="432"/>
      <c r="DU4" s="432">
        <v>0</v>
      </c>
      <c r="DV4" s="432"/>
      <c r="DW4" s="432">
        <v>0</v>
      </c>
      <c r="DX4" s="432"/>
      <c r="DY4" s="432">
        <v>0</v>
      </c>
      <c r="DZ4" s="432"/>
      <c r="EA4" s="432">
        <v>0</v>
      </c>
      <c r="EB4" s="432"/>
      <c r="EC4" s="432">
        <v>0</v>
      </c>
      <c r="ED4" s="432"/>
      <c r="EE4" s="432">
        <v>0</v>
      </c>
      <c r="EF4" s="432"/>
      <c r="EG4" s="432">
        <v>0</v>
      </c>
      <c r="EH4" s="432"/>
      <c r="EI4" s="432">
        <v>0</v>
      </c>
      <c r="EJ4" s="432"/>
      <c r="EK4" s="432">
        <v>0</v>
      </c>
      <c r="EL4" s="432"/>
      <c r="EM4" s="432">
        <v>0</v>
      </c>
      <c r="EN4" s="432"/>
      <c r="EO4" s="432">
        <v>0</v>
      </c>
      <c r="EP4" s="432"/>
    </row>
    <row r="5" spans="1:146" s="36" customFormat="1" ht="13.5" hidden="1">
      <c r="A5" s="40"/>
      <c r="B5" s="40"/>
      <c r="C5" s="40"/>
      <c r="D5" s="41"/>
      <c r="E5" s="40"/>
      <c r="F5" s="41"/>
      <c r="G5" s="40"/>
      <c r="H5" s="41"/>
      <c r="I5" s="40"/>
      <c r="J5" s="41"/>
      <c r="K5" s="40"/>
      <c r="L5" s="41"/>
      <c r="M5" s="40"/>
      <c r="N5" s="41"/>
      <c r="O5" s="40"/>
      <c r="P5" s="41"/>
      <c r="Q5" s="40"/>
      <c r="R5" s="41"/>
      <c r="S5" s="40"/>
      <c r="T5" s="41"/>
      <c r="U5" s="40"/>
      <c r="V5" s="41"/>
      <c r="W5" s="40"/>
      <c r="X5" s="41"/>
      <c r="Y5" s="40"/>
      <c r="Z5" s="41"/>
      <c r="AA5" s="40"/>
      <c r="AB5" s="41"/>
      <c r="AC5" s="40"/>
      <c r="AD5" s="41"/>
      <c r="AE5" s="40"/>
      <c r="AF5" s="41"/>
      <c r="AG5" s="40"/>
      <c r="AH5" s="41"/>
      <c r="AI5" s="40"/>
      <c r="AJ5" s="41"/>
      <c r="AK5" s="40"/>
      <c r="AL5" s="41"/>
      <c r="AM5" s="40"/>
      <c r="AN5" s="41"/>
      <c r="AO5" s="40"/>
      <c r="AP5" s="41"/>
      <c r="AQ5" s="40"/>
      <c r="AR5" s="41"/>
      <c r="AS5" s="40"/>
      <c r="AT5" s="41"/>
      <c r="AU5" s="40"/>
      <c r="AV5" s="41"/>
      <c r="AW5" s="40"/>
      <c r="AX5" s="41"/>
      <c r="AY5" s="40"/>
      <c r="AZ5" s="41"/>
      <c r="BA5" s="40"/>
      <c r="BB5" s="41"/>
      <c r="BC5" s="40"/>
      <c r="BD5" s="41"/>
      <c r="BE5" s="40"/>
      <c r="BF5" s="41"/>
      <c r="BG5" s="40"/>
      <c r="BH5" s="41"/>
      <c r="BI5" s="40"/>
      <c r="BJ5" s="41"/>
      <c r="BK5" s="40"/>
      <c r="BL5" s="41"/>
      <c r="BM5" s="40"/>
      <c r="BN5" s="41"/>
      <c r="BO5" s="40"/>
      <c r="BP5" s="41"/>
      <c r="BQ5" s="40"/>
      <c r="BR5" s="41"/>
      <c r="BS5" s="40"/>
      <c r="BT5" s="41"/>
      <c r="BU5" s="40"/>
      <c r="BV5" s="41"/>
      <c r="BW5" s="40"/>
      <c r="BX5" s="41"/>
      <c r="BY5" s="40"/>
      <c r="BZ5" s="41"/>
      <c r="CA5" s="40"/>
      <c r="CB5" s="41"/>
      <c r="CC5" s="40"/>
      <c r="CD5" s="41"/>
      <c r="CE5" s="40"/>
      <c r="CF5" s="41"/>
      <c r="CG5" s="40"/>
      <c r="CH5" s="41"/>
      <c r="CI5" s="40"/>
      <c r="CJ5" s="41"/>
      <c r="CK5" s="40"/>
      <c r="CL5" s="41"/>
      <c r="CM5" s="40"/>
      <c r="CN5" s="41"/>
      <c r="CO5" s="40"/>
      <c r="CP5" s="41"/>
      <c r="CQ5" s="40"/>
      <c r="CR5" s="41"/>
      <c r="CS5" s="40"/>
      <c r="CT5" s="41"/>
      <c r="CU5" s="40"/>
      <c r="CV5" s="41"/>
      <c r="CW5" s="40"/>
      <c r="CX5" s="41"/>
      <c r="CY5" s="40"/>
      <c r="CZ5" s="41"/>
      <c r="DA5" s="40"/>
      <c r="DB5" s="41"/>
      <c r="DC5" s="40"/>
      <c r="DD5" s="41"/>
      <c r="DE5" s="40"/>
      <c r="DF5" s="41"/>
      <c r="DG5" s="40"/>
      <c r="DH5" s="41"/>
      <c r="DI5" s="40"/>
      <c r="DJ5" s="41"/>
      <c r="DK5" s="40"/>
      <c r="DL5" s="42"/>
      <c r="DM5" s="40"/>
      <c r="DN5" s="42"/>
      <c r="DO5" s="40"/>
      <c r="DP5" s="42"/>
      <c r="DQ5" s="40"/>
      <c r="DR5" s="42"/>
      <c r="DS5" s="40"/>
      <c r="DT5" s="42"/>
      <c r="DU5" s="40"/>
      <c r="DV5" s="42"/>
      <c r="DW5" s="40"/>
      <c r="DX5" s="42"/>
      <c r="DY5" s="40"/>
      <c r="DZ5" s="42"/>
      <c r="EA5" s="40"/>
      <c r="EB5" s="42"/>
      <c r="EC5" s="40"/>
      <c r="ED5" s="42"/>
      <c r="EE5" s="40"/>
      <c r="EF5" s="42"/>
      <c r="EG5" s="40"/>
      <c r="EH5" s="42"/>
      <c r="EI5" s="40"/>
      <c r="EJ5" s="42"/>
      <c r="EK5" s="40"/>
      <c r="EL5" s="42"/>
      <c r="EM5" s="40"/>
      <c r="EN5" s="42"/>
      <c r="EO5" s="40"/>
      <c r="EP5" s="42"/>
    </row>
    <row r="6" spans="1:146" s="36" customFormat="1" ht="13.5" customHeight="1" hidden="1">
      <c r="A6" s="40"/>
      <c r="B6" s="40"/>
      <c r="C6" s="40"/>
      <c r="D6" s="41"/>
      <c r="E6" s="40"/>
      <c r="F6" s="41"/>
      <c r="G6" s="40"/>
      <c r="H6" s="41"/>
      <c r="I6" s="40"/>
      <c r="J6" s="41"/>
      <c r="K6" s="40"/>
      <c r="L6" s="41"/>
      <c r="M6" s="40"/>
      <c r="N6" s="41"/>
      <c r="O6" s="40"/>
      <c r="P6" s="41"/>
      <c r="Q6" s="40"/>
      <c r="R6" s="41"/>
      <c r="S6" s="40"/>
      <c r="T6" s="41"/>
      <c r="U6" s="40"/>
      <c r="V6" s="41"/>
      <c r="W6" s="40"/>
      <c r="X6" s="41"/>
      <c r="Y6" s="40"/>
      <c r="Z6" s="41"/>
      <c r="AA6" s="40"/>
      <c r="AB6" s="41"/>
      <c r="AC6" s="40"/>
      <c r="AD6" s="41"/>
      <c r="AE6" s="40"/>
      <c r="AF6" s="41"/>
      <c r="AG6" s="40"/>
      <c r="AH6" s="41"/>
      <c r="AI6" s="40"/>
      <c r="AJ6" s="41"/>
      <c r="AK6" s="40"/>
      <c r="AL6" s="41"/>
      <c r="AM6" s="40"/>
      <c r="AN6" s="41"/>
      <c r="AO6" s="40"/>
      <c r="AP6" s="41"/>
      <c r="AQ6" s="40"/>
      <c r="AR6" s="41"/>
      <c r="AS6" s="40"/>
      <c r="AT6" s="41"/>
      <c r="AU6" s="40"/>
      <c r="AV6" s="41"/>
      <c r="AW6" s="40"/>
      <c r="AX6" s="41"/>
      <c r="AY6" s="40"/>
      <c r="AZ6" s="41"/>
      <c r="BA6" s="40"/>
      <c r="BB6" s="41"/>
      <c r="BC6" s="40"/>
      <c r="BD6" s="41"/>
      <c r="BE6" s="40"/>
      <c r="BF6" s="41"/>
      <c r="BG6" s="40"/>
      <c r="BH6" s="41"/>
      <c r="BI6" s="40"/>
      <c r="BJ6" s="41"/>
      <c r="BK6" s="40"/>
      <c r="BL6" s="41"/>
      <c r="BM6" s="40"/>
      <c r="BN6" s="41"/>
      <c r="BO6" s="40"/>
      <c r="BP6" s="41"/>
      <c r="BQ6" s="40"/>
      <c r="BR6" s="41"/>
      <c r="BS6" s="40"/>
      <c r="BT6" s="41"/>
      <c r="BU6" s="40"/>
      <c r="BV6" s="41"/>
      <c r="BW6" s="40"/>
      <c r="BX6" s="41"/>
      <c r="BY6" s="40"/>
      <c r="BZ6" s="41"/>
      <c r="CA6" s="40"/>
      <c r="CB6" s="41"/>
      <c r="CC6" s="40"/>
      <c r="CD6" s="41"/>
      <c r="CE6" s="40"/>
      <c r="CF6" s="41"/>
      <c r="CG6" s="40"/>
      <c r="CH6" s="41"/>
      <c r="CI6" s="40"/>
      <c r="CJ6" s="41"/>
      <c r="CK6" s="40"/>
      <c r="CL6" s="41"/>
      <c r="CM6" s="40"/>
      <c r="CN6" s="41"/>
      <c r="CO6" s="40"/>
      <c r="CP6" s="41"/>
      <c r="CQ6" s="40"/>
      <c r="CR6" s="41"/>
      <c r="CS6" s="40"/>
      <c r="CT6" s="41"/>
      <c r="CU6" s="40"/>
      <c r="CV6" s="41"/>
      <c r="CW6" s="40"/>
      <c r="CX6" s="41"/>
      <c r="CY6" s="40"/>
      <c r="CZ6" s="41"/>
      <c r="DA6" s="40"/>
      <c r="DB6" s="41"/>
      <c r="DC6" s="40"/>
      <c r="DD6" s="41"/>
      <c r="DE6" s="40"/>
      <c r="DF6" s="41"/>
      <c r="DG6" s="40"/>
      <c r="DH6" s="41"/>
      <c r="DI6" s="40"/>
      <c r="DJ6" s="41"/>
      <c r="DK6" s="40"/>
      <c r="DL6" s="42"/>
      <c r="DM6" s="40"/>
      <c r="DN6" s="42"/>
      <c r="DO6" s="40"/>
      <c r="DP6" s="42"/>
      <c r="DQ6" s="40"/>
      <c r="DR6" s="42"/>
      <c r="DS6" s="40"/>
      <c r="DT6" s="42"/>
      <c r="DU6" s="40"/>
      <c r="DV6" s="42"/>
      <c r="DW6" s="40"/>
      <c r="DX6" s="42"/>
      <c r="DY6" s="40"/>
      <c r="DZ6" s="42"/>
      <c r="EA6" s="40"/>
      <c r="EB6" s="42"/>
      <c r="EC6" s="40"/>
      <c r="ED6" s="42"/>
      <c r="EE6" s="40"/>
      <c r="EF6" s="42"/>
      <c r="EG6" s="40"/>
      <c r="EH6" s="42"/>
      <c r="EI6" s="40"/>
      <c r="EJ6" s="42"/>
      <c r="EK6" s="40"/>
      <c r="EL6" s="42"/>
      <c r="EM6" s="40"/>
      <c r="EN6" s="42"/>
      <c r="EO6" s="40"/>
      <c r="EP6" s="42"/>
    </row>
    <row r="7" spans="1:146" s="47" customFormat="1" ht="30" customHeight="1" hidden="1">
      <c r="A7" s="43" t="s">
        <v>16</v>
      </c>
      <c r="B7" s="44">
        <f>B10/2</f>
        <v>0</v>
      </c>
      <c r="C7" s="43" t="s">
        <v>16</v>
      </c>
      <c r="D7" s="45">
        <f>D10/2</f>
        <v>0</v>
      </c>
      <c r="E7" s="43" t="s">
        <v>17</v>
      </c>
      <c r="F7" s="44">
        <f>F11/3</f>
        <v>0</v>
      </c>
      <c r="G7" s="43" t="s">
        <v>17</v>
      </c>
      <c r="H7" s="44">
        <f>H10/2</f>
        <v>0</v>
      </c>
      <c r="I7" s="43" t="s">
        <v>17</v>
      </c>
      <c r="J7" s="44">
        <f>J10/2</f>
        <v>0</v>
      </c>
      <c r="K7" s="43" t="s">
        <v>17</v>
      </c>
      <c r="L7" s="44">
        <f>L11/3</f>
        <v>0</v>
      </c>
      <c r="M7" s="43" t="s">
        <v>17</v>
      </c>
      <c r="N7" s="45">
        <f>N10/2</f>
        <v>0</v>
      </c>
      <c r="O7" s="43" t="s">
        <v>17</v>
      </c>
      <c r="P7" s="44">
        <f>P12/4</f>
        <v>0</v>
      </c>
      <c r="Q7" s="43" t="s">
        <v>17</v>
      </c>
      <c r="R7" s="45">
        <f>R9/1</f>
        <v>0</v>
      </c>
      <c r="S7" s="43" t="s">
        <v>17</v>
      </c>
      <c r="T7" s="45">
        <f>T11/3</f>
        <v>0</v>
      </c>
      <c r="U7" s="43" t="s">
        <v>17</v>
      </c>
      <c r="V7" s="44">
        <f>V11/3</f>
        <v>0</v>
      </c>
      <c r="W7" s="43" t="s">
        <v>17</v>
      </c>
      <c r="X7" s="45">
        <f>X13/5</f>
        <v>0</v>
      </c>
      <c r="Y7" s="43" t="s">
        <v>17</v>
      </c>
      <c r="Z7" s="45">
        <f>Z12/4</f>
        <v>0</v>
      </c>
      <c r="AA7" s="43" t="s">
        <v>17</v>
      </c>
      <c r="AB7" s="44">
        <f>AB13/5</f>
        <v>0</v>
      </c>
      <c r="AC7" s="43" t="s">
        <v>17</v>
      </c>
      <c r="AD7" s="44">
        <f>AD11/3</f>
        <v>0</v>
      </c>
      <c r="AE7" s="43" t="s">
        <v>17</v>
      </c>
      <c r="AF7" s="45">
        <f>AF11/3</f>
        <v>0</v>
      </c>
      <c r="AG7" s="43" t="s">
        <v>17</v>
      </c>
      <c r="AH7" s="45">
        <f>AH11/3</f>
        <v>0</v>
      </c>
      <c r="AI7" s="43" t="s">
        <v>17</v>
      </c>
      <c r="AJ7" s="44">
        <f>AJ11/3</f>
        <v>0</v>
      </c>
      <c r="AK7" s="43" t="s">
        <v>17</v>
      </c>
      <c r="AL7" s="44">
        <f>AL12/4</f>
        <v>0</v>
      </c>
      <c r="AM7" s="43" t="s">
        <v>17</v>
      </c>
      <c r="AN7" s="45">
        <f>AN14/6</f>
        <v>0</v>
      </c>
      <c r="AO7" s="43" t="s">
        <v>17</v>
      </c>
      <c r="AP7" s="44">
        <f>AP13/5</f>
        <v>0</v>
      </c>
      <c r="AQ7" s="43" t="s">
        <v>17</v>
      </c>
      <c r="AR7" s="44">
        <f>AR10/2</f>
        <v>0</v>
      </c>
      <c r="AS7" s="43" t="s">
        <v>17</v>
      </c>
      <c r="AT7" s="45">
        <f>AT11/3</f>
        <v>0</v>
      </c>
      <c r="AU7" s="43" t="s">
        <v>17</v>
      </c>
      <c r="AV7" s="44">
        <f>AV12/4</f>
        <v>0</v>
      </c>
      <c r="AW7" s="46" t="s">
        <v>17</v>
      </c>
      <c r="AX7" s="44">
        <f>AX12/4</f>
        <v>0</v>
      </c>
      <c r="AY7" s="43" t="s">
        <v>17</v>
      </c>
      <c r="AZ7" s="44">
        <f>AZ10/2</f>
        <v>0</v>
      </c>
      <c r="BA7" s="43" t="s">
        <v>17</v>
      </c>
      <c r="BB7" s="44">
        <f>BB11/3</f>
        <v>0</v>
      </c>
      <c r="BC7" s="43" t="s">
        <v>17</v>
      </c>
      <c r="BD7" s="44">
        <f>BD12/4</f>
        <v>0</v>
      </c>
      <c r="BE7" s="43" t="s">
        <v>17</v>
      </c>
      <c r="BF7" s="44">
        <f>BF11/3</f>
        <v>0</v>
      </c>
      <c r="BG7" s="46" t="s">
        <v>17</v>
      </c>
      <c r="BH7" s="45">
        <f>BH9/1</f>
        <v>0</v>
      </c>
      <c r="BI7" s="43" t="s">
        <v>17</v>
      </c>
      <c r="BJ7" s="44">
        <f>BJ10/2</f>
        <v>0</v>
      </c>
      <c r="BK7" s="43" t="s">
        <v>17</v>
      </c>
      <c r="BL7" s="45">
        <f>BL9/1</f>
        <v>0</v>
      </c>
      <c r="BM7" s="43" t="s">
        <v>17</v>
      </c>
      <c r="BN7" s="45">
        <f>BN10/2</f>
        <v>0</v>
      </c>
      <c r="BO7" s="43" t="s">
        <v>17</v>
      </c>
      <c r="BP7" s="44">
        <f>BP11/3</f>
        <v>0</v>
      </c>
      <c r="BQ7" s="43" t="s">
        <v>17</v>
      </c>
      <c r="BR7" s="44">
        <f>BR13/5</f>
        <v>0</v>
      </c>
      <c r="BS7" s="43" t="s">
        <v>17</v>
      </c>
      <c r="BT7" s="44">
        <f>BT10/2</f>
        <v>0</v>
      </c>
      <c r="BU7" s="43" t="s">
        <v>17</v>
      </c>
      <c r="BV7" s="44">
        <f>BV10/2</f>
        <v>0</v>
      </c>
      <c r="BW7" s="46" t="s">
        <v>17</v>
      </c>
      <c r="BX7" s="45">
        <f>BX10/2</f>
        <v>0</v>
      </c>
      <c r="BY7" s="43" t="s">
        <v>17</v>
      </c>
      <c r="BZ7" s="45">
        <f>BZ12/4</f>
        <v>0</v>
      </c>
      <c r="CA7" s="43" t="s">
        <v>17</v>
      </c>
      <c r="CB7" s="44">
        <f>CB13/5</f>
        <v>0</v>
      </c>
      <c r="CC7" s="46" t="s">
        <v>17</v>
      </c>
      <c r="CD7" s="44">
        <f>CD12/4</f>
        <v>0</v>
      </c>
      <c r="CE7" s="43" t="s">
        <v>17</v>
      </c>
      <c r="CF7" s="45">
        <f>CF13/5</f>
        <v>0</v>
      </c>
      <c r="CG7" s="43" t="s">
        <v>17</v>
      </c>
      <c r="CH7" s="44">
        <f>CH12/4</f>
        <v>0</v>
      </c>
      <c r="CI7" s="43" t="s">
        <v>17</v>
      </c>
      <c r="CJ7" s="44">
        <f>CJ11/3</f>
        <v>0</v>
      </c>
      <c r="CK7" s="46" t="s">
        <v>17</v>
      </c>
      <c r="CL7" s="45">
        <f>CL11/3</f>
        <v>0</v>
      </c>
      <c r="CM7" s="43" t="s">
        <v>17</v>
      </c>
      <c r="CN7" s="45">
        <f>CN10/2</f>
        <v>0</v>
      </c>
      <c r="CO7" s="43" t="s">
        <v>17</v>
      </c>
      <c r="CP7" s="44">
        <f>CP13/5</f>
        <v>0</v>
      </c>
      <c r="CQ7" s="43" t="s">
        <v>17</v>
      </c>
      <c r="CR7" s="44">
        <f>CR11/3</f>
        <v>0</v>
      </c>
      <c r="CS7" s="43" t="s">
        <v>17</v>
      </c>
      <c r="CT7" s="44">
        <f>CT14/6</f>
        <v>0</v>
      </c>
      <c r="CU7" s="43" t="s">
        <v>17</v>
      </c>
      <c r="CV7" s="44">
        <f>CV10/2</f>
        <v>0</v>
      </c>
      <c r="CW7" s="46" t="s">
        <v>17</v>
      </c>
      <c r="CX7" s="45">
        <f>CX10/2</f>
        <v>0</v>
      </c>
      <c r="CY7" s="43" t="s">
        <v>17</v>
      </c>
      <c r="CZ7" s="44">
        <f>CZ10/2</f>
        <v>0</v>
      </c>
      <c r="DA7" s="43" t="s">
        <v>17</v>
      </c>
      <c r="DB7" s="44">
        <f>DB9/1</f>
        <v>0</v>
      </c>
      <c r="DC7" s="43" t="s">
        <v>17</v>
      </c>
      <c r="DD7" s="44">
        <f>DD9/1</f>
        <v>0</v>
      </c>
      <c r="DE7" s="43" t="s">
        <v>17</v>
      </c>
      <c r="DF7" s="44">
        <f>DF11/3</f>
        <v>0</v>
      </c>
      <c r="DG7" s="43" t="s">
        <v>17</v>
      </c>
      <c r="DH7" s="44">
        <f>DH11/3</f>
        <v>0</v>
      </c>
      <c r="DI7" s="43" t="s">
        <v>17</v>
      </c>
      <c r="DJ7" s="44">
        <f>DJ9/1</f>
        <v>0</v>
      </c>
      <c r="DK7" s="43" t="s">
        <v>17</v>
      </c>
      <c r="DL7" s="44">
        <f>DL9/1</f>
        <v>0</v>
      </c>
      <c r="DM7" s="43" t="s">
        <v>17</v>
      </c>
      <c r="DN7" s="44">
        <f>DN10/2</f>
        <v>0</v>
      </c>
      <c r="DO7" s="43" t="s">
        <v>17</v>
      </c>
      <c r="DP7" s="44">
        <f>DP12/4</f>
        <v>0</v>
      </c>
      <c r="DQ7" s="43" t="s">
        <v>17</v>
      </c>
      <c r="DR7" s="44">
        <f>DR13/5</f>
        <v>0</v>
      </c>
      <c r="DS7" s="43" t="s">
        <v>17</v>
      </c>
      <c r="DT7" s="44">
        <f>DT17/9</f>
        <v>0</v>
      </c>
      <c r="DU7" s="43" t="s">
        <v>17</v>
      </c>
      <c r="DV7" s="44">
        <f>DV17/9</f>
        <v>0</v>
      </c>
      <c r="DW7" s="43" t="s">
        <v>17</v>
      </c>
      <c r="DX7" s="44">
        <f>DX12/4</f>
        <v>0</v>
      </c>
      <c r="DY7" s="43" t="s">
        <v>17</v>
      </c>
      <c r="DZ7" s="44">
        <f>DZ11/3</f>
        <v>0</v>
      </c>
      <c r="EA7" s="43" t="s">
        <v>17</v>
      </c>
      <c r="EB7" s="44">
        <f>EB14/6</f>
        <v>0</v>
      </c>
      <c r="EC7" s="43" t="s">
        <v>17</v>
      </c>
      <c r="ED7" s="44">
        <f>ED11/3</f>
        <v>0</v>
      </c>
      <c r="EE7" s="43" t="s">
        <v>17</v>
      </c>
      <c r="EF7" s="44">
        <f>EF10/2</f>
        <v>0</v>
      </c>
      <c r="EG7" s="43" t="s">
        <v>17</v>
      </c>
      <c r="EH7" s="44">
        <f>EH10/2</f>
        <v>0</v>
      </c>
      <c r="EI7" s="43" t="s">
        <v>17</v>
      </c>
      <c r="EJ7" s="44">
        <f>EJ12/4</f>
        <v>0</v>
      </c>
      <c r="EK7" s="43" t="s">
        <v>17</v>
      </c>
      <c r="EL7" s="44">
        <f>EL13/5</f>
        <v>0</v>
      </c>
      <c r="EM7" s="43" t="s">
        <v>17</v>
      </c>
      <c r="EN7" s="44">
        <f>EN11/3</f>
        <v>0</v>
      </c>
      <c r="EO7" s="43" t="s">
        <v>17</v>
      </c>
      <c r="EP7" s="44">
        <f>EP11/3</f>
        <v>0</v>
      </c>
    </row>
    <row r="8" spans="1:146" s="51" customFormat="1" ht="30" customHeight="1" hidden="1">
      <c r="A8" s="48" t="s">
        <v>18</v>
      </c>
      <c r="B8" s="48" t="b">
        <v>0</v>
      </c>
      <c r="C8" s="48" t="s">
        <v>18</v>
      </c>
      <c r="D8" s="49" t="b">
        <v>0</v>
      </c>
      <c r="E8" s="48" t="s">
        <v>18</v>
      </c>
      <c r="F8" s="48" t="b">
        <v>0</v>
      </c>
      <c r="G8" s="48" t="s">
        <v>18</v>
      </c>
      <c r="H8" s="48" t="b">
        <v>0</v>
      </c>
      <c r="I8" s="48" t="s">
        <v>18</v>
      </c>
      <c r="J8" s="48" t="b">
        <v>0</v>
      </c>
      <c r="K8" s="48" t="s">
        <v>18</v>
      </c>
      <c r="L8" s="48" t="b">
        <v>0</v>
      </c>
      <c r="M8" s="48" t="s">
        <v>18</v>
      </c>
      <c r="N8" s="49" t="b">
        <v>0</v>
      </c>
      <c r="O8" s="48" t="s">
        <v>18</v>
      </c>
      <c r="P8" s="48" t="b">
        <v>0</v>
      </c>
      <c r="Q8" s="48" t="s">
        <v>18</v>
      </c>
      <c r="R8" s="49" t="b">
        <v>0</v>
      </c>
      <c r="S8" s="48" t="s">
        <v>18</v>
      </c>
      <c r="T8" s="49" t="b">
        <v>0</v>
      </c>
      <c r="U8" s="48" t="s">
        <v>18</v>
      </c>
      <c r="V8" s="48" t="b">
        <v>0</v>
      </c>
      <c r="W8" s="48" t="s">
        <v>18</v>
      </c>
      <c r="X8" s="48" t="b">
        <v>0</v>
      </c>
      <c r="Y8" s="48" t="s">
        <v>18</v>
      </c>
      <c r="Z8" s="49" t="b">
        <v>0</v>
      </c>
      <c r="AA8" s="48" t="s">
        <v>18</v>
      </c>
      <c r="AB8" s="48" t="b">
        <v>0</v>
      </c>
      <c r="AC8" s="48" t="s">
        <v>18</v>
      </c>
      <c r="AD8" s="48" t="b">
        <v>0</v>
      </c>
      <c r="AE8" s="48" t="s">
        <v>18</v>
      </c>
      <c r="AF8" s="48" t="b">
        <v>0</v>
      </c>
      <c r="AG8" s="48" t="s">
        <v>18</v>
      </c>
      <c r="AH8" s="49" t="b">
        <v>0</v>
      </c>
      <c r="AI8" s="48" t="s">
        <v>18</v>
      </c>
      <c r="AJ8" s="48" t="b">
        <v>0</v>
      </c>
      <c r="AK8" s="48" t="s">
        <v>18</v>
      </c>
      <c r="AL8" s="48" t="b">
        <v>0</v>
      </c>
      <c r="AM8" s="48" t="s">
        <v>18</v>
      </c>
      <c r="AN8" s="48" t="b">
        <v>0</v>
      </c>
      <c r="AO8" s="50" t="s">
        <v>18</v>
      </c>
      <c r="AP8" s="48" t="b">
        <v>0</v>
      </c>
      <c r="AQ8" s="48" t="s">
        <v>18</v>
      </c>
      <c r="AR8" s="48" t="b">
        <v>0</v>
      </c>
      <c r="AS8" s="48" t="s">
        <v>18</v>
      </c>
      <c r="AT8" s="49" t="b">
        <v>0</v>
      </c>
      <c r="AU8" s="48" t="s">
        <v>18</v>
      </c>
      <c r="AV8" s="48" t="b">
        <v>0</v>
      </c>
      <c r="AW8" s="50" t="s">
        <v>18</v>
      </c>
      <c r="AX8" s="48" t="b">
        <v>0</v>
      </c>
      <c r="AY8" s="48" t="s">
        <v>18</v>
      </c>
      <c r="AZ8" s="48" t="b">
        <v>0</v>
      </c>
      <c r="BA8" s="48" t="s">
        <v>18</v>
      </c>
      <c r="BB8" s="48" t="b">
        <v>0</v>
      </c>
      <c r="BC8" s="48" t="s">
        <v>18</v>
      </c>
      <c r="BD8" s="48" t="b">
        <v>0</v>
      </c>
      <c r="BE8" s="48" t="s">
        <v>18</v>
      </c>
      <c r="BF8" s="48" t="b">
        <v>0</v>
      </c>
      <c r="BG8" s="50" t="s">
        <v>18</v>
      </c>
      <c r="BH8" s="49" t="b">
        <v>0</v>
      </c>
      <c r="BI8" s="48" t="s">
        <v>18</v>
      </c>
      <c r="BJ8" s="48" t="b">
        <v>0</v>
      </c>
      <c r="BK8" s="48" t="s">
        <v>18</v>
      </c>
      <c r="BL8" s="49" t="b">
        <v>0</v>
      </c>
      <c r="BM8" s="48" t="s">
        <v>18</v>
      </c>
      <c r="BN8" s="49" t="b">
        <v>0</v>
      </c>
      <c r="BO8" s="48" t="s">
        <v>18</v>
      </c>
      <c r="BP8" s="48" t="b">
        <v>0</v>
      </c>
      <c r="BQ8" s="48" t="s">
        <v>18</v>
      </c>
      <c r="BR8" s="48" t="b">
        <v>0</v>
      </c>
      <c r="BS8" s="48" t="s">
        <v>18</v>
      </c>
      <c r="BT8" s="48" t="b">
        <v>0</v>
      </c>
      <c r="BU8" s="48" t="s">
        <v>18</v>
      </c>
      <c r="BV8" s="48" t="b">
        <v>0</v>
      </c>
      <c r="BW8" s="50" t="s">
        <v>18</v>
      </c>
      <c r="BX8" s="49" t="b">
        <v>0</v>
      </c>
      <c r="BY8" s="48" t="s">
        <v>18</v>
      </c>
      <c r="BZ8" s="49" t="b">
        <v>0</v>
      </c>
      <c r="CA8" s="48" t="s">
        <v>18</v>
      </c>
      <c r="CB8" s="48" t="b">
        <v>0</v>
      </c>
      <c r="CC8" s="50" t="s">
        <v>18</v>
      </c>
      <c r="CD8" s="48" t="b">
        <v>0</v>
      </c>
      <c r="CE8" s="48" t="s">
        <v>18</v>
      </c>
      <c r="CF8" s="49" t="b">
        <v>0</v>
      </c>
      <c r="CG8" s="48" t="s">
        <v>18</v>
      </c>
      <c r="CH8" s="48" t="b">
        <v>0</v>
      </c>
      <c r="CI8" s="48" t="s">
        <v>18</v>
      </c>
      <c r="CJ8" s="48" t="b">
        <v>0</v>
      </c>
      <c r="CK8" s="50" t="s">
        <v>18</v>
      </c>
      <c r="CL8" s="49" t="b">
        <v>0</v>
      </c>
      <c r="CM8" s="48" t="s">
        <v>18</v>
      </c>
      <c r="CN8" s="49" t="b">
        <v>0</v>
      </c>
      <c r="CO8" s="48" t="s">
        <v>18</v>
      </c>
      <c r="CP8" s="48" t="b">
        <v>0</v>
      </c>
      <c r="CQ8" s="48" t="s">
        <v>18</v>
      </c>
      <c r="CR8" s="48" t="b">
        <v>0</v>
      </c>
      <c r="CS8" s="48" t="s">
        <v>18</v>
      </c>
      <c r="CT8" s="48" t="b">
        <v>0</v>
      </c>
      <c r="CU8" s="48" t="s">
        <v>18</v>
      </c>
      <c r="CV8" s="48" t="b">
        <v>0</v>
      </c>
      <c r="CW8" s="50" t="s">
        <v>18</v>
      </c>
      <c r="CX8" s="49" t="b">
        <v>0</v>
      </c>
      <c r="CY8" s="48" t="s">
        <v>18</v>
      </c>
      <c r="CZ8" s="48" t="b">
        <v>0</v>
      </c>
      <c r="DA8" s="48" t="s">
        <v>18</v>
      </c>
      <c r="DB8" s="48" t="b">
        <v>0</v>
      </c>
      <c r="DC8" s="48" t="s">
        <v>18</v>
      </c>
      <c r="DD8" s="48" t="b">
        <v>0</v>
      </c>
      <c r="DE8" s="48" t="s">
        <v>18</v>
      </c>
      <c r="DF8" s="48" t="b">
        <v>0</v>
      </c>
      <c r="DG8" s="48" t="s">
        <v>18</v>
      </c>
      <c r="DH8" s="48" t="b">
        <v>0</v>
      </c>
      <c r="DI8" s="48" t="s">
        <v>18</v>
      </c>
      <c r="DJ8" s="48" t="b">
        <v>0</v>
      </c>
      <c r="DK8" s="48" t="s">
        <v>18</v>
      </c>
      <c r="DL8" s="48" t="b">
        <v>0</v>
      </c>
      <c r="DM8" s="48" t="s">
        <v>18</v>
      </c>
      <c r="DN8" s="48" t="b">
        <v>0</v>
      </c>
      <c r="DO8" s="48" t="s">
        <v>18</v>
      </c>
      <c r="DP8" s="48" t="b">
        <v>0</v>
      </c>
      <c r="DQ8" s="48" t="s">
        <v>18</v>
      </c>
      <c r="DR8" s="48" t="b">
        <v>0</v>
      </c>
      <c r="DS8" s="48" t="s">
        <v>18</v>
      </c>
      <c r="DT8" s="48" t="b">
        <v>0</v>
      </c>
      <c r="DU8" s="48" t="s">
        <v>18</v>
      </c>
      <c r="DV8" s="48" t="b">
        <v>0</v>
      </c>
      <c r="DW8" s="48" t="s">
        <v>18</v>
      </c>
      <c r="DX8" s="48" t="b">
        <v>0</v>
      </c>
      <c r="DY8" s="48" t="s">
        <v>18</v>
      </c>
      <c r="DZ8" s="48" t="b">
        <v>0</v>
      </c>
      <c r="EA8" s="48" t="s">
        <v>18</v>
      </c>
      <c r="EB8" s="48" t="b">
        <v>0</v>
      </c>
      <c r="EC8" s="48" t="s">
        <v>18</v>
      </c>
      <c r="ED8" s="48" t="b">
        <v>0</v>
      </c>
      <c r="EE8" s="48" t="s">
        <v>18</v>
      </c>
      <c r="EF8" s="48" t="b">
        <v>0</v>
      </c>
      <c r="EG8" s="48" t="s">
        <v>18</v>
      </c>
      <c r="EH8" s="48" t="b">
        <v>0</v>
      </c>
      <c r="EI8" s="48" t="s">
        <v>18</v>
      </c>
      <c r="EJ8" s="48" t="b">
        <v>0</v>
      </c>
      <c r="EK8" s="48" t="s">
        <v>18</v>
      </c>
      <c r="EL8" s="48" t="b">
        <v>0</v>
      </c>
      <c r="EM8" s="48" t="s">
        <v>18</v>
      </c>
      <c r="EN8" s="48" t="b">
        <v>0</v>
      </c>
      <c r="EO8" s="48" t="s">
        <v>18</v>
      </c>
      <c r="EP8" s="48" t="b">
        <v>0</v>
      </c>
    </row>
    <row r="9" spans="1:146" s="51" customFormat="1" ht="30" customHeight="1" hidden="1">
      <c r="A9" s="48" t="s">
        <v>19</v>
      </c>
      <c r="B9" s="48" t="b">
        <v>0</v>
      </c>
      <c r="C9" s="48" t="s">
        <v>19</v>
      </c>
      <c r="D9" s="49" t="b">
        <v>0</v>
      </c>
      <c r="E9" s="48" t="s">
        <v>19</v>
      </c>
      <c r="F9" s="48" t="b">
        <v>0</v>
      </c>
      <c r="G9" s="48" t="s">
        <v>19</v>
      </c>
      <c r="H9" s="48" t="b">
        <v>0</v>
      </c>
      <c r="I9" s="48" t="s">
        <v>19</v>
      </c>
      <c r="J9" s="48" t="b">
        <v>0</v>
      </c>
      <c r="K9" s="48" t="s">
        <v>19</v>
      </c>
      <c r="L9" s="48" t="b">
        <v>0</v>
      </c>
      <c r="M9" s="48" t="s">
        <v>27</v>
      </c>
      <c r="N9" s="49" t="b">
        <v>0</v>
      </c>
      <c r="O9" s="48" t="s">
        <v>19</v>
      </c>
      <c r="P9" s="48" t="b">
        <v>0</v>
      </c>
      <c r="Q9" s="52" t="s">
        <v>21</v>
      </c>
      <c r="R9" s="52">
        <f>COUNTIF(R8:R8,TRUE)</f>
        <v>0</v>
      </c>
      <c r="S9" s="48" t="s">
        <v>27</v>
      </c>
      <c r="T9" s="49" t="b">
        <v>0</v>
      </c>
      <c r="U9" s="48" t="s">
        <v>27</v>
      </c>
      <c r="V9" s="48" t="b">
        <v>0</v>
      </c>
      <c r="W9" s="48" t="s">
        <v>27</v>
      </c>
      <c r="X9" s="48" t="b">
        <v>0</v>
      </c>
      <c r="Y9" s="48" t="s">
        <v>27</v>
      </c>
      <c r="Z9" s="49" t="b">
        <v>0</v>
      </c>
      <c r="AA9" s="48" t="s">
        <v>19</v>
      </c>
      <c r="AB9" s="48" t="b">
        <v>0</v>
      </c>
      <c r="AC9" s="50" t="s">
        <v>19</v>
      </c>
      <c r="AD9" s="48" t="b">
        <v>0</v>
      </c>
      <c r="AE9" s="48" t="s">
        <v>27</v>
      </c>
      <c r="AF9" s="48" t="b">
        <v>0</v>
      </c>
      <c r="AG9" s="48" t="s">
        <v>19</v>
      </c>
      <c r="AH9" s="49" t="b">
        <v>0</v>
      </c>
      <c r="AI9" s="48" t="s">
        <v>27</v>
      </c>
      <c r="AJ9" s="48" t="b">
        <v>0</v>
      </c>
      <c r="AK9" s="48" t="s">
        <v>20</v>
      </c>
      <c r="AL9" s="48" t="b">
        <v>0</v>
      </c>
      <c r="AM9" s="48" t="s">
        <v>556</v>
      </c>
      <c r="AN9" s="48" t="b">
        <v>0</v>
      </c>
      <c r="AO9" s="50" t="s">
        <v>556</v>
      </c>
      <c r="AP9" s="48" t="b">
        <v>0</v>
      </c>
      <c r="AQ9" s="48" t="s">
        <v>19</v>
      </c>
      <c r="AR9" s="48" t="b">
        <v>0</v>
      </c>
      <c r="AS9" s="48" t="s">
        <v>556</v>
      </c>
      <c r="AT9" s="49" t="b">
        <v>0</v>
      </c>
      <c r="AU9" s="48" t="s">
        <v>20</v>
      </c>
      <c r="AV9" s="48" t="b">
        <v>0</v>
      </c>
      <c r="AW9" s="50" t="s">
        <v>20</v>
      </c>
      <c r="AX9" s="49" t="b">
        <v>0</v>
      </c>
      <c r="AY9" s="48" t="s">
        <v>19</v>
      </c>
      <c r="AZ9" s="48" t="b">
        <v>0</v>
      </c>
      <c r="BA9" s="48" t="s">
        <v>19</v>
      </c>
      <c r="BB9" s="48" t="b">
        <v>0</v>
      </c>
      <c r="BC9" s="48" t="s">
        <v>19</v>
      </c>
      <c r="BD9" s="48" t="b">
        <v>0</v>
      </c>
      <c r="BE9" s="48" t="s">
        <v>27</v>
      </c>
      <c r="BF9" s="48" t="b">
        <v>0</v>
      </c>
      <c r="BG9" s="54" t="s">
        <v>21</v>
      </c>
      <c r="BH9" s="53">
        <f>COUNTIF(BH8:BH8,TRUE)</f>
        <v>0</v>
      </c>
      <c r="BI9" s="48" t="s">
        <v>19</v>
      </c>
      <c r="BJ9" s="48" t="b">
        <v>0</v>
      </c>
      <c r="BK9" s="52" t="s">
        <v>21</v>
      </c>
      <c r="BL9" s="52">
        <f>COUNTIF(BL8:BL8,TRUE)</f>
        <v>0</v>
      </c>
      <c r="BM9" s="48" t="s">
        <v>27</v>
      </c>
      <c r="BN9" s="49" t="b">
        <v>0</v>
      </c>
      <c r="BO9" s="48" t="s">
        <v>20</v>
      </c>
      <c r="BP9" s="48" t="b">
        <v>0</v>
      </c>
      <c r="BQ9" s="48" t="s">
        <v>19</v>
      </c>
      <c r="BR9" s="48" t="b">
        <v>0</v>
      </c>
      <c r="BS9" s="48" t="s">
        <v>19</v>
      </c>
      <c r="BT9" s="48" t="b">
        <v>0</v>
      </c>
      <c r="BU9" s="48" t="s">
        <v>27</v>
      </c>
      <c r="BV9" s="48" t="b">
        <v>0</v>
      </c>
      <c r="BW9" s="50" t="s">
        <v>19</v>
      </c>
      <c r="BX9" s="49" t="b">
        <v>0</v>
      </c>
      <c r="BY9" s="48" t="s">
        <v>565</v>
      </c>
      <c r="BZ9" s="49" t="b">
        <v>0</v>
      </c>
      <c r="CA9" s="48" t="s">
        <v>566</v>
      </c>
      <c r="CB9" s="48" t="b">
        <v>0</v>
      </c>
      <c r="CC9" s="50" t="s">
        <v>19</v>
      </c>
      <c r="CD9" s="49" t="b">
        <v>0</v>
      </c>
      <c r="CE9" s="48" t="s">
        <v>19</v>
      </c>
      <c r="CF9" s="48" t="b">
        <v>0</v>
      </c>
      <c r="CG9" s="48" t="s">
        <v>27</v>
      </c>
      <c r="CH9" s="48" t="b">
        <v>0</v>
      </c>
      <c r="CI9" s="48" t="s">
        <v>27</v>
      </c>
      <c r="CJ9" s="48" t="b">
        <v>0</v>
      </c>
      <c r="CK9" s="50" t="s">
        <v>27</v>
      </c>
      <c r="CL9" s="48" t="b">
        <v>0</v>
      </c>
      <c r="CM9" s="48" t="s">
        <v>27</v>
      </c>
      <c r="CN9" s="49" t="b">
        <v>0</v>
      </c>
      <c r="CO9" s="48" t="s">
        <v>566</v>
      </c>
      <c r="CP9" s="48" t="b">
        <v>0</v>
      </c>
      <c r="CQ9" s="48" t="s">
        <v>19</v>
      </c>
      <c r="CR9" s="48" t="b">
        <v>0</v>
      </c>
      <c r="CS9" s="48" t="s">
        <v>566</v>
      </c>
      <c r="CT9" s="48" t="b">
        <v>0</v>
      </c>
      <c r="CU9" s="48" t="s">
        <v>19</v>
      </c>
      <c r="CV9" s="48" t="b">
        <v>0</v>
      </c>
      <c r="CW9" s="50" t="s">
        <v>566</v>
      </c>
      <c r="CX9" s="49" t="b">
        <v>0</v>
      </c>
      <c r="CY9" s="48" t="s">
        <v>19</v>
      </c>
      <c r="CZ9" s="48" t="b">
        <v>0</v>
      </c>
      <c r="DA9" s="52" t="s">
        <v>21</v>
      </c>
      <c r="DB9" s="52">
        <f>COUNTIF(DB8:DB8,TRUE)</f>
        <v>0</v>
      </c>
      <c r="DC9" s="52" t="s">
        <v>21</v>
      </c>
      <c r="DD9" s="52">
        <f>COUNTIF(DD8,TRUE)</f>
        <v>0</v>
      </c>
      <c r="DE9" s="48" t="s">
        <v>22</v>
      </c>
      <c r="DF9" s="48" t="b">
        <v>0</v>
      </c>
      <c r="DG9" s="48" t="s">
        <v>19</v>
      </c>
      <c r="DH9" s="48" t="b">
        <v>0</v>
      </c>
      <c r="DI9" s="52" t="s">
        <v>21</v>
      </c>
      <c r="DJ9" s="52">
        <f>COUNTIF(DJ8,TRUE)</f>
        <v>0</v>
      </c>
      <c r="DK9" s="52" t="s">
        <v>21</v>
      </c>
      <c r="DL9" s="52">
        <f>COUNTIF(DL8:DL8,TRUE)</f>
        <v>0</v>
      </c>
      <c r="DM9" s="48" t="s">
        <v>19</v>
      </c>
      <c r="DN9" s="48" t="b">
        <v>0</v>
      </c>
      <c r="DO9" s="48" t="s">
        <v>19</v>
      </c>
      <c r="DP9" s="48" t="b">
        <v>0</v>
      </c>
      <c r="DQ9" s="48" t="s">
        <v>19</v>
      </c>
      <c r="DR9" s="48" t="b">
        <v>0</v>
      </c>
      <c r="DS9" s="48" t="s">
        <v>19</v>
      </c>
      <c r="DT9" s="48" t="b">
        <v>0</v>
      </c>
      <c r="DU9" s="48" t="s">
        <v>19</v>
      </c>
      <c r="DV9" s="48" t="b">
        <v>0</v>
      </c>
      <c r="DW9" s="48" t="s">
        <v>19</v>
      </c>
      <c r="DX9" s="48" t="b">
        <v>0</v>
      </c>
      <c r="DY9" s="48" t="s">
        <v>19</v>
      </c>
      <c r="DZ9" s="48" t="b">
        <v>0</v>
      </c>
      <c r="EA9" s="48" t="s">
        <v>19</v>
      </c>
      <c r="EB9" s="48" t="b">
        <v>0</v>
      </c>
      <c r="EC9" s="48" t="s">
        <v>19</v>
      </c>
      <c r="ED9" s="48" t="b">
        <v>0</v>
      </c>
      <c r="EE9" s="48" t="s">
        <v>19</v>
      </c>
      <c r="EF9" s="48" t="b">
        <v>0</v>
      </c>
      <c r="EG9" s="48" t="s">
        <v>19</v>
      </c>
      <c r="EH9" s="48" t="b">
        <v>0</v>
      </c>
      <c r="EI9" s="48" t="s">
        <v>19</v>
      </c>
      <c r="EJ9" s="48" t="b">
        <v>0</v>
      </c>
      <c r="EK9" s="48" t="s">
        <v>19</v>
      </c>
      <c r="EL9" s="48" t="b">
        <v>0</v>
      </c>
      <c r="EM9" s="48" t="s">
        <v>19</v>
      </c>
      <c r="EN9" s="48" t="b">
        <v>0</v>
      </c>
      <c r="EO9" s="48" t="s">
        <v>19</v>
      </c>
      <c r="EP9" s="48" t="b">
        <v>0</v>
      </c>
    </row>
    <row r="10" spans="1:146" s="51" customFormat="1" ht="30" customHeight="1" hidden="1">
      <c r="A10" s="52" t="s">
        <v>21</v>
      </c>
      <c r="B10" s="52">
        <f>COUNTIF(B8:B9,TRUE)</f>
        <v>0</v>
      </c>
      <c r="C10" s="52" t="s">
        <v>21</v>
      </c>
      <c r="D10" s="53">
        <f>COUNTIF(D8:D9,TRUE)</f>
        <v>0</v>
      </c>
      <c r="E10" s="48" t="s">
        <v>23</v>
      </c>
      <c r="F10" s="48" t="b">
        <v>0</v>
      </c>
      <c r="G10" s="52" t="s">
        <v>21</v>
      </c>
      <c r="H10" s="52">
        <f>COUNTIF(H8:H9,TRUE)</f>
        <v>0</v>
      </c>
      <c r="I10" s="52" t="s">
        <v>21</v>
      </c>
      <c r="J10" s="52">
        <f>COUNTIF(J8:J9,TRUE)</f>
        <v>0</v>
      </c>
      <c r="K10" s="48" t="s">
        <v>45</v>
      </c>
      <c r="L10" s="48" t="b">
        <v>0</v>
      </c>
      <c r="M10" s="52" t="s">
        <v>21</v>
      </c>
      <c r="N10" s="53">
        <f>COUNTIF(N8:N9,TRUE)</f>
        <v>0</v>
      </c>
      <c r="O10" s="48" t="s">
        <v>23</v>
      </c>
      <c r="P10" s="48" t="b">
        <v>0</v>
      </c>
      <c r="Q10" s="48" t="s">
        <v>24</v>
      </c>
      <c r="R10" s="48" t="b">
        <v>0</v>
      </c>
      <c r="S10" s="48" t="s">
        <v>45</v>
      </c>
      <c r="T10" s="49" t="b">
        <v>0</v>
      </c>
      <c r="U10" s="48" t="s">
        <v>28</v>
      </c>
      <c r="V10" s="48" t="b">
        <v>0</v>
      </c>
      <c r="W10" s="48" t="s">
        <v>28</v>
      </c>
      <c r="X10" s="48" t="b">
        <v>0</v>
      </c>
      <c r="Y10" s="48" t="s">
        <v>45</v>
      </c>
      <c r="Z10" s="49" t="b">
        <v>0</v>
      </c>
      <c r="AA10" s="48" t="s">
        <v>45</v>
      </c>
      <c r="AB10" s="48" t="b">
        <v>0</v>
      </c>
      <c r="AC10" s="50" t="s">
        <v>554</v>
      </c>
      <c r="AD10" s="48" t="b">
        <v>0</v>
      </c>
      <c r="AE10" s="48" t="s">
        <v>28</v>
      </c>
      <c r="AF10" s="48" t="b">
        <v>0</v>
      </c>
      <c r="AG10" s="48" t="s">
        <v>554</v>
      </c>
      <c r="AH10" s="49" t="b">
        <v>0</v>
      </c>
      <c r="AI10" s="48" t="s">
        <v>23</v>
      </c>
      <c r="AJ10" s="48" t="b">
        <v>0</v>
      </c>
      <c r="AK10" s="48" t="s">
        <v>554</v>
      </c>
      <c r="AL10" s="48" t="b">
        <v>0</v>
      </c>
      <c r="AM10" s="48" t="s">
        <v>557</v>
      </c>
      <c r="AN10" s="48" t="b">
        <v>0</v>
      </c>
      <c r="AO10" s="50" t="s">
        <v>557</v>
      </c>
      <c r="AP10" s="48" t="b">
        <v>0</v>
      </c>
      <c r="AQ10" s="52" t="s">
        <v>21</v>
      </c>
      <c r="AR10" s="52">
        <f>COUNTIF(AR8:AR9,TRUE)</f>
        <v>0</v>
      </c>
      <c r="AS10" s="48" t="s">
        <v>557</v>
      </c>
      <c r="AT10" s="49" t="b">
        <v>0</v>
      </c>
      <c r="AU10" s="48" t="s">
        <v>561</v>
      </c>
      <c r="AV10" s="48" t="b">
        <v>0</v>
      </c>
      <c r="AW10" s="50" t="s">
        <v>561</v>
      </c>
      <c r="AX10" s="49" t="b">
        <v>0</v>
      </c>
      <c r="AY10" s="52" t="s">
        <v>21</v>
      </c>
      <c r="AZ10" s="52">
        <f>COUNTIF(AZ8:AZ9,TRUE)</f>
        <v>0</v>
      </c>
      <c r="BA10" s="48" t="s">
        <v>561</v>
      </c>
      <c r="BB10" s="48" t="b">
        <v>0</v>
      </c>
      <c r="BC10" s="48" t="s">
        <v>563</v>
      </c>
      <c r="BD10" s="48" t="b">
        <v>0</v>
      </c>
      <c r="BE10" s="48" t="s">
        <v>28</v>
      </c>
      <c r="BF10" s="48" t="b">
        <v>0</v>
      </c>
      <c r="BG10" s="50" t="s">
        <v>30</v>
      </c>
      <c r="BH10" s="49" t="b">
        <v>0</v>
      </c>
      <c r="BI10" s="52" t="s">
        <v>21</v>
      </c>
      <c r="BJ10" s="52">
        <f>COUNTIF(BJ8:BJ9,TRUE)</f>
        <v>0</v>
      </c>
      <c r="BK10" s="48" t="s">
        <v>24</v>
      </c>
      <c r="BL10" s="49" t="b">
        <v>0</v>
      </c>
      <c r="BM10" s="52" t="s">
        <v>21</v>
      </c>
      <c r="BN10" s="53">
        <f>COUNTIF(BN8:BN9,TRUE)</f>
        <v>0</v>
      </c>
      <c r="BO10" s="48" t="s">
        <v>561</v>
      </c>
      <c r="BP10" s="48" t="b">
        <v>0</v>
      </c>
      <c r="BQ10" s="48" t="s">
        <v>561</v>
      </c>
      <c r="BR10" s="48" t="b">
        <v>0</v>
      </c>
      <c r="BS10" s="52" t="s">
        <v>21</v>
      </c>
      <c r="BT10" s="52">
        <f>COUNTIF(BT8:BT9,TRUE)</f>
        <v>0</v>
      </c>
      <c r="BU10" s="52" t="s">
        <v>21</v>
      </c>
      <c r="BV10" s="52">
        <f>COUNTIF(BV8:BV9,TRUE)</f>
        <v>0</v>
      </c>
      <c r="BW10" s="54" t="s">
        <v>21</v>
      </c>
      <c r="BX10" s="53">
        <f>COUNTIF(BX8:BX9,TRUE)</f>
        <v>0</v>
      </c>
      <c r="BY10" s="48" t="s">
        <v>561</v>
      </c>
      <c r="BZ10" s="49" t="b">
        <v>0</v>
      </c>
      <c r="CA10" s="48" t="s">
        <v>561</v>
      </c>
      <c r="CB10" s="48" t="b">
        <v>0</v>
      </c>
      <c r="CC10" s="50" t="s">
        <v>28</v>
      </c>
      <c r="CD10" s="48" t="b">
        <v>0</v>
      </c>
      <c r="CE10" s="48" t="s">
        <v>23</v>
      </c>
      <c r="CF10" s="48" t="b">
        <v>0</v>
      </c>
      <c r="CG10" s="48" t="s">
        <v>28</v>
      </c>
      <c r="CH10" s="48" t="b">
        <v>0</v>
      </c>
      <c r="CI10" s="48" t="s">
        <v>28</v>
      </c>
      <c r="CJ10" s="48" t="b">
        <v>0</v>
      </c>
      <c r="CK10" s="50" t="s">
        <v>561</v>
      </c>
      <c r="CL10" s="49" t="b">
        <v>0</v>
      </c>
      <c r="CM10" s="52" t="s">
        <v>21</v>
      </c>
      <c r="CN10" s="52">
        <f>COUNTIF(CN8:CN9,TRUE)</f>
        <v>0</v>
      </c>
      <c r="CO10" s="48" t="s">
        <v>561</v>
      </c>
      <c r="CP10" s="48" t="b">
        <v>0</v>
      </c>
      <c r="CQ10" s="48" t="s">
        <v>561</v>
      </c>
      <c r="CR10" s="48" t="b">
        <v>0</v>
      </c>
      <c r="CS10" s="48" t="s">
        <v>561</v>
      </c>
      <c r="CT10" s="48" t="b">
        <v>0</v>
      </c>
      <c r="CU10" s="52" t="s">
        <v>21</v>
      </c>
      <c r="CV10" s="52">
        <f>COUNTIF(CV8:CV9,TRUE)</f>
        <v>0</v>
      </c>
      <c r="CW10" s="54" t="s">
        <v>21</v>
      </c>
      <c r="CX10" s="53">
        <f>COUNTIF(CX8:CX9,TRUE)</f>
        <v>0</v>
      </c>
      <c r="CY10" s="52" t="s">
        <v>21</v>
      </c>
      <c r="CZ10" s="52">
        <f>COUNTIF(CZ8:CZ9,TRUE)</f>
        <v>0</v>
      </c>
      <c r="DA10" s="48" t="s">
        <v>24</v>
      </c>
      <c r="DB10" s="48" t="b">
        <v>0</v>
      </c>
      <c r="DC10" s="48" t="s">
        <v>27</v>
      </c>
      <c r="DD10" s="48" t="b">
        <v>0</v>
      </c>
      <c r="DE10" s="48" t="s">
        <v>28</v>
      </c>
      <c r="DF10" s="48" t="b">
        <v>0</v>
      </c>
      <c r="DG10" s="48" t="s">
        <v>23</v>
      </c>
      <c r="DH10" s="48" t="b">
        <v>0</v>
      </c>
      <c r="DI10" s="48" t="s">
        <v>24</v>
      </c>
      <c r="DJ10" s="48" t="b">
        <v>0</v>
      </c>
      <c r="DK10" s="48" t="s">
        <v>24</v>
      </c>
      <c r="DL10" s="48" t="b">
        <v>0</v>
      </c>
      <c r="DM10" s="52" t="s">
        <v>21</v>
      </c>
      <c r="DN10" s="52">
        <f>COUNTIF(DN8:DN9,TRUE)</f>
        <v>0</v>
      </c>
      <c r="DO10" s="48" t="s">
        <v>23</v>
      </c>
      <c r="DP10" s="48" t="b">
        <v>0</v>
      </c>
      <c r="DQ10" s="48" t="s">
        <v>23</v>
      </c>
      <c r="DR10" s="48" t="b">
        <v>0</v>
      </c>
      <c r="DS10" s="48" t="s">
        <v>23</v>
      </c>
      <c r="DT10" s="48" t="b">
        <v>0</v>
      </c>
      <c r="DU10" s="48" t="s">
        <v>23</v>
      </c>
      <c r="DV10" s="48" t="b">
        <v>0</v>
      </c>
      <c r="DW10" s="48" t="s">
        <v>23</v>
      </c>
      <c r="DX10" s="48" t="b">
        <v>0</v>
      </c>
      <c r="DY10" s="48" t="s">
        <v>23</v>
      </c>
      <c r="DZ10" s="48" t="b">
        <v>0</v>
      </c>
      <c r="EA10" s="48" t="s">
        <v>23</v>
      </c>
      <c r="EB10" s="48" t="b">
        <v>0</v>
      </c>
      <c r="EC10" s="48" t="s">
        <v>23</v>
      </c>
      <c r="ED10" s="48" t="b">
        <v>0</v>
      </c>
      <c r="EE10" s="52" t="s">
        <v>21</v>
      </c>
      <c r="EF10" s="52">
        <f>COUNTIF(EF8:EF9,TRUE)</f>
        <v>0</v>
      </c>
      <c r="EG10" s="52" t="s">
        <v>21</v>
      </c>
      <c r="EH10" s="52">
        <f>COUNTIF(EH8:EH9,TRUE)</f>
        <v>0</v>
      </c>
      <c r="EI10" s="48" t="s">
        <v>23</v>
      </c>
      <c r="EJ10" s="48" t="b">
        <v>0</v>
      </c>
      <c r="EK10" s="48" t="s">
        <v>23</v>
      </c>
      <c r="EL10" s="48" t="b">
        <v>0</v>
      </c>
      <c r="EM10" s="48" t="s">
        <v>23</v>
      </c>
      <c r="EN10" s="48" t="b">
        <v>0</v>
      </c>
      <c r="EO10" s="48" t="s">
        <v>23</v>
      </c>
      <c r="EP10" s="48" t="b">
        <v>0</v>
      </c>
    </row>
    <row r="11" spans="1:146" s="51" customFormat="1" ht="30" customHeight="1" hidden="1">
      <c r="A11" s="48" t="s">
        <v>25</v>
      </c>
      <c r="B11" s="48" t="b">
        <v>0</v>
      </c>
      <c r="C11" s="48" t="s">
        <v>24</v>
      </c>
      <c r="D11" s="49" t="b">
        <v>0</v>
      </c>
      <c r="E11" s="52" t="s">
        <v>21</v>
      </c>
      <c r="F11" s="52">
        <f>COUNTIF(F8:F10,TRUE)</f>
        <v>0</v>
      </c>
      <c r="G11" s="48" t="s">
        <v>24</v>
      </c>
      <c r="H11" s="48" t="b">
        <v>0</v>
      </c>
      <c r="I11" s="48" t="s">
        <v>24</v>
      </c>
      <c r="J11" s="48" t="b">
        <v>0</v>
      </c>
      <c r="K11" s="52" t="s">
        <v>21</v>
      </c>
      <c r="L11" s="52">
        <f>COUNTIF(L8:L10,TRUE)</f>
        <v>0</v>
      </c>
      <c r="M11" s="48" t="s">
        <v>24</v>
      </c>
      <c r="N11" s="49" t="b">
        <v>0</v>
      </c>
      <c r="O11" s="48" t="s">
        <v>555</v>
      </c>
      <c r="P11" s="48" t="b">
        <v>0</v>
      </c>
      <c r="Q11" s="55" t="s">
        <v>21</v>
      </c>
      <c r="R11" s="55">
        <f>COUNTIF(R10,TRUE)</f>
        <v>0</v>
      </c>
      <c r="S11" s="52" t="s">
        <v>21</v>
      </c>
      <c r="T11" s="53">
        <f>COUNTIF(T8:T10,TRUE)</f>
        <v>0</v>
      </c>
      <c r="U11" s="52" t="s">
        <v>21</v>
      </c>
      <c r="V11" s="52">
        <f>COUNTIF(V8:V10,TRUE)</f>
        <v>0</v>
      </c>
      <c r="W11" s="48" t="s">
        <v>29</v>
      </c>
      <c r="X11" s="48" t="b">
        <v>0</v>
      </c>
      <c r="Y11" s="48" t="s">
        <v>46</v>
      </c>
      <c r="Z11" s="49" t="b">
        <v>0</v>
      </c>
      <c r="AA11" s="48" t="s">
        <v>46</v>
      </c>
      <c r="AB11" s="48" t="b">
        <v>0</v>
      </c>
      <c r="AC11" s="54" t="s">
        <v>21</v>
      </c>
      <c r="AD11" s="52">
        <f>COUNTIF(AD8:AD10,TRUE)</f>
        <v>0</v>
      </c>
      <c r="AE11" s="52" t="s">
        <v>21</v>
      </c>
      <c r="AF11" s="52">
        <f>COUNTIF(AF8:AF10,TRUE)</f>
        <v>0</v>
      </c>
      <c r="AG11" s="52" t="s">
        <v>21</v>
      </c>
      <c r="AH11" s="53">
        <f>COUNTIF(AH8:AH10,TRUE)</f>
        <v>0</v>
      </c>
      <c r="AI11" s="52" t="s">
        <v>21</v>
      </c>
      <c r="AJ11" s="52">
        <f>COUNTIF(AJ8:AJ10,TRUE)</f>
        <v>0</v>
      </c>
      <c r="AK11" s="48" t="s">
        <v>555</v>
      </c>
      <c r="AL11" s="48" t="b">
        <v>0</v>
      </c>
      <c r="AM11" s="48" t="s">
        <v>558</v>
      </c>
      <c r="AN11" s="48" t="b">
        <v>0</v>
      </c>
      <c r="AO11" s="50" t="s">
        <v>558</v>
      </c>
      <c r="AP11" s="48" t="b">
        <v>0</v>
      </c>
      <c r="AQ11" s="48" t="s">
        <v>24</v>
      </c>
      <c r="AR11" s="48" t="b">
        <v>0</v>
      </c>
      <c r="AS11" s="52" t="s">
        <v>21</v>
      </c>
      <c r="AT11" s="53">
        <f>COUNTIF(AT8:AT10,TRUE)</f>
        <v>0</v>
      </c>
      <c r="AU11" s="48" t="s">
        <v>562</v>
      </c>
      <c r="AV11" s="48" t="b">
        <v>0</v>
      </c>
      <c r="AW11" s="50" t="s">
        <v>562</v>
      </c>
      <c r="AX11" s="49" t="b">
        <v>0</v>
      </c>
      <c r="AY11" s="48" t="s">
        <v>24</v>
      </c>
      <c r="AZ11" s="48" t="b">
        <v>0</v>
      </c>
      <c r="BA11" s="52" t="s">
        <v>21</v>
      </c>
      <c r="BB11" s="52">
        <f>COUNTIF(BB8:BB10,TRUE)</f>
        <v>0</v>
      </c>
      <c r="BC11" s="48" t="s">
        <v>562</v>
      </c>
      <c r="BD11" s="48" t="b">
        <v>0</v>
      </c>
      <c r="BE11" s="52" t="s">
        <v>21</v>
      </c>
      <c r="BF11" s="52">
        <f>COUNTIF(BF8:BF10,TRUE)</f>
        <v>0</v>
      </c>
      <c r="BG11" s="57" t="s">
        <v>32</v>
      </c>
      <c r="BH11" s="56">
        <f>COUNTIF(BH10,TRUE)</f>
        <v>0</v>
      </c>
      <c r="BI11" s="48" t="s">
        <v>24</v>
      </c>
      <c r="BJ11" s="48" t="b">
        <v>0</v>
      </c>
      <c r="BK11" s="55" t="s">
        <v>21</v>
      </c>
      <c r="BL11" s="55">
        <f>COUNTIF(BL10,TRUE)</f>
        <v>0</v>
      </c>
      <c r="BM11" s="48" t="s">
        <v>24</v>
      </c>
      <c r="BN11" s="49" t="b">
        <v>0</v>
      </c>
      <c r="BO11" s="52" t="s">
        <v>21</v>
      </c>
      <c r="BP11" s="52">
        <f>COUNTIF(BP8:BP10,TRUE)</f>
        <v>0</v>
      </c>
      <c r="BQ11" s="48" t="s">
        <v>562</v>
      </c>
      <c r="BR11" s="48" t="b">
        <v>0</v>
      </c>
      <c r="BS11" s="48" t="s">
        <v>24</v>
      </c>
      <c r="BT11" s="48" t="b">
        <v>0</v>
      </c>
      <c r="BU11" s="48" t="s">
        <v>30</v>
      </c>
      <c r="BV11" s="48" t="b">
        <v>0</v>
      </c>
      <c r="BW11" s="50" t="s">
        <v>24</v>
      </c>
      <c r="BX11" s="49" t="b">
        <v>0</v>
      </c>
      <c r="BY11" s="48" t="s">
        <v>562</v>
      </c>
      <c r="BZ11" s="49" t="b">
        <v>0</v>
      </c>
      <c r="CA11" s="48" t="s">
        <v>562</v>
      </c>
      <c r="CB11" s="48" t="b">
        <v>0</v>
      </c>
      <c r="CC11" s="50" t="s">
        <v>562</v>
      </c>
      <c r="CD11" s="48" t="b">
        <v>0</v>
      </c>
      <c r="CE11" s="48" t="s">
        <v>29</v>
      </c>
      <c r="CF11" s="48" t="b">
        <v>0</v>
      </c>
      <c r="CG11" s="48" t="s">
        <v>29</v>
      </c>
      <c r="CH11" s="48" t="b">
        <v>0</v>
      </c>
      <c r="CI11" s="52" t="s">
        <v>21</v>
      </c>
      <c r="CJ11" s="52">
        <f>COUNTIF(CJ8:CJ10,TRUE)</f>
        <v>0</v>
      </c>
      <c r="CK11" s="54" t="s">
        <v>21</v>
      </c>
      <c r="CL11" s="53">
        <f>COUNTIF(CL8:CL10,TRUE)</f>
        <v>0</v>
      </c>
      <c r="CM11" s="48" t="s">
        <v>24</v>
      </c>
      <c r="CN11" s="48" t="b">
        <v>0</v>
      </c>
      <c r="CO11" s="48" t="s">
        <v>562</v>
      </c>
      <c r="CP11" s="48" t="b">
        <v>0</v>
      </c>
      <c r="CQ11" s="52" t="s">
        <v>21</v>
      </c>
      <c r="CR11" s="52">
        <f>COUNTIF(CR8:CR10,TRUE)</f>
        <v>0</v>
      </c>
      <c r="CS11" s="48" t="s">
        <v>562</v>
      </c>
      <c r="CT11" s="48" t="b">
        <v>0</v>
      </c>
      <c r="CU11" s="48" t="s">
        <v>24</v>
      </c>
      <c r="CV11" s="48" t="b">
        <v>0</v>
      </c>
      <c r="CW11" s="50" t="s">
        <v>24</v>
      </c>
      <c r="CX11" s="49" t="b">
        <v>0</v>
      </c>
      <c r="CY11" s="48" t="s">
        <v>24</v>
      </c>
      <c r="CZ11" s="48" t="b">
        <v>0</v>
      </c>
      <c r="DA11" s="55" t="s">
        <v>21</v>
      </c>
      <c r="DB11" s="55">
        <f>COUNTIF(DB10,TRUE)</f>
        <v>0</v>
      </c>
      <c r="DC11" s="52" t="s">
        <v>21</v>
      </c>
      <c r="DD11" s="52">
        <f>COUNTIF(DD10,TRUE)</f>
        <v>0</v>
      </c>
      <c r="DE11" s="52" t="s">
        <v>21</v>
      </c>
      <c r="DF11" s="52">
        <f>COUNTIF(DF8:DF10,TRUE)</f>
        <v>0</v>
      </c>
      <c r="DG11" s="52" t="s">
        <v>21</v>
      </c>
      <c r="DH11" s="52">
        <f>COUNTIF(DH8:DH10,TRUE)</f>
        <v>0</v>
      </c>
      <c r="DI11" s="55" t="s">
        <v>21</v>
      </c>
      <c r="DJ11" s="55">
        <f>COUNTIF(DJ10,TRUE)</f>
        <v>0</v>
      </c>
      <c r="DK11" s="55" t="s">
        <v>21</v>
      </c>
      <c r="DL11" s="55">
        <f>COUNTIF(DL10,TRUE)</f>
        <v>0</v>
      </c>
      <c r="DM11" s="48" t="s">
        <v>24</v>
      </c>
      <c r="DN11" s="48" t="b">
        <v>0</v>
      </c>
      <c r="DO11" s="48" t="s">
        <v>562</v>
      </c>
      <c r="DP11" s="48" t="b">
        <v>0</v>
      </c>
      <c r="DQ11" s="48" t="s">
        <v>562</v>
      </c>
      <c r="DR11" s="48" t="b">
        <v>0</v>
      </c>
      <c r="DS11" s="48" t="s">
        <v>562</v>
      </c>
      <c r="DT11" s="48" t="b">
        <v>0</v>
      </c>
      <c r="DU11" s="48" t="s">
        <v>562</v>
      </c>
      <c r="DV11" s="48" t="b">
        <v>0</v>
      </c>
      <c r="DW11" s="48" t="s">
        <v>562</v>
      </c>
      <c r="DX11" s="48" t="b">
        <v>0</v>
      </c>
      <c r="DY11" s="52" t="s">
        <v>21</v>
      </c>
      <c r="DZ11" s="52">
        <f>COUNTIF(DZ8:DZ10,TRUE)</f>
        <v>0</v>
      </c>
      <c r="EA11" s="48" t="s">
        <v>562</v>
      </c>
      <c r="EB11" s="48" t="b">
        <v>0</v>
      </c>
      <c r="EC11" s="52" t="s">
        <v>21</v>
      </c>
      <c r="ED11" s="52">
        <f>COUNTIF(ED8:ED10,TRUE)</f>
        <v>0</v>
      </c>
      <c r="EE11" s="48" t="s">
        <v>24</v>
      </c>
      <c r="EF11" s="48" t="b">
        <v>0</v>
      </c>
      <c r="EG11" s="48" t="s">
        <v>24</v>
      </c>
      <c r="EH11" s="48" t="b">
        <v>0</v>
      </c>
      <c r="EI11" s="48" t="s">
        <v>562</v>
      </c>
      <c r="EJ11" s="48" t="b">
        <v>0</v>
      </c>
      <c r="EK11" s="48" t="s">
        <v>562</v>
      </c>
      <c r="EL11" s="48" t="b">
        <v>0</v>
      </c>
      <c r="EM11" s="52" t="s">
        <v>21</v>
      </c>
      <c r="EN11" s="52">
        <f>COUNTIF(EN8:EN10,TRUE)</f>
        <v>0</v>
      </c>
      <c r="EO11" s="52" t="s">
        <v>21</v>
      </c>
      <c r="EP11" s="52">
        <f>COUNTIF(EP8:EP10,TRUE)</f>
        <v>0</v>
      </c>
    </row>
    <row r="12" spans="1:146" s="51" customFormat="1" ht="30" customHeight="1" hidden="1">
      <c r="A12" s="55" t="s">
        <v>21</v>
      </c>
      <c r="B12" s="55">
        <f>COUNTIF(B11,TRUE)</f>
        <v>0</v>
      </c>
      <c r="C12" s="55" t="s">
        <v>21</v>
      </c>
      <c r="D12" s="56">
        <f>COUNTIF(D11,TRUE)</f>
        <v>0</v>
      </c>
      <c r="E12" s="48" t="s">
        <v>24</v>
      </c>
      <c r="F12" s="48" t="b">
        <v>0</v>
      </c>
      <c r="G12" s="55" t="s">
        <v>21</v>
      </c>
      <c r="H12" s="55">
        <f>COUNTIF(H11,TRUE)</f>
        <v>0</v>
      </c>
      <c r="I12" s="55" t="s">
        <v>21</v>
      </c>
      <c r="J12" s="55">
        <f>COUNTIF(J11,TRUE)</f>
        <v>0</v>
      </c>
      <c r="K12" s="48" t="s">
        <v>24</v>
      </c>
      <c r="L12" s="48" t="b">
        <v>0</v>
      </c>
      <c r="M12" s="55" t="s">
        <v>21</v>
      </c>
      <c r="N12" s="56">
        <f>COUNTIF(N11,TRUE)</f>
        <v>0</v>
      </c>
      <c r="O12" s="52" t="s">
        <v>21</v>
      </c>
      <c r="P12" s="52">
        <f>COUNTIF(P8:P11,TRUE)</f>
        <v>0</v>
      </c>
      <c r="Q12" s="58"/>
      <c r="R12" s="59"/>
      <c r="S12" s="48" t="s">
        <v>24</v>
      </c>
      <c r="T12" s="49" t="b">
        <v>0</v>
      </c>
      <c r="U12" s="48" t="s">
        <v>24</v>
      </c>
      <c r="V12" s="48" t="b">
        <v>0</v>
      </c>
      <c r="W12" s="48" t="s">
        <v>31</v>
      </c>
      <c r="X12" s="48" t="b">
        <v>0</v>
      </c>
      <c r="Y12" s="54" t="s">
        <v>21</v>
      </c>
      <c r="Z12" s="53">
        <f>COUNTIF(Z8:Z11,TRUE)</f>
        <v>0</v>
      </c>
      <c r="AA12" s="48" t="s">
        <v>571</v>
      </c>
      <c r="AB12" s="48" t="b">
        <v>0</v>
      </c>
      <c r="AC12" s="50" t="s">
        <v>24</v>
      </c>
      <c r="AD12" s="48" t="b">
        <v>0</v>
      </c>
      <c r="AE12" s="48" t="s">
        <v>24</v>
      </c>
      <c r="AF12" s="48" t="b">
        <v>0</v>
      </c>
      <c r="AG12" s="48" t="s">
        <v>24</v>
      </c>
      <c r="AH12" s="49" t="b">
        <v>0</v>
      </c>
      <c r="AI12" s="48" t="s">
        <v>24</v>
      </c>
      <c r="AJ12" s="48" t="b">
        <v>0</v>
      </c>
      <c r="AK12" s="52" t="s">
        <v>21</v>
      </c>
      <c r="AL12" s="52">
        <f>COUNTIF(AL8:AL11,TRUE)</f>
        <v>0</v>
      </c>
      <c r="AM12" s="48" t="s">
        <v>559</v>
      </c>
      <c r="AN12" s="48" t="b">
        <v>0</v>
      </c>
      <c r="AO12" s="50" t="s">
        <v>559</v>
      </c>
      <c r="AP12" s="48" t="b">
        <v>0</v>
      </c>
      <c r="AQ12" s="55" t="s">
        <v>21</v>
      </c>
      <c r="AR12" s="55">
        <f>COUNTIF(AR11,TRUE)</f>
        <v>0</v>
      </c>
      <c r="AS12" s="48" t="s">
        <v>24</v>
      </c>
      <c r="AT12" s="49" t="b">
        <v>0</v>
      </c>
      <c r="AU12" s="52" t="s">
        <v>21</v>
      </c>
      <c r="AV12" s="52">
        <f>COUNTIF(AV8:AV11,TRUE)</f>
        <v>0</v>
      </c>
      <c r="AW12" s="54" t="s">
        <v>21</v>
      </c>
      <c r="AX12" s="52">
        <f>COUNTIF(AX8:AX11,TRUE)</f>
        <v>0</v>
      </c>
      <c r="AY12" s="55" t="s">
        <v>21</v>
      </c>
      <c r="AZ12" s="55">
        <f>COUNTIF(AZ11,TRUE)</f>
        <v>0</v>
      </c>
      <c r="BA12" s="48" t="s">
        <v>24</v>
      </c>
      <c r="BB12" s="48" t="b">
        <v>0</v>
      </c>
      <c r="BC12" s="52" t="s">
        <v>21</v>
      </c>
      <c r="BD12" s="52">
        <f>COUNTIF(BD8:BD11,TRUE)</f>
        <v>0</v>
      </c>
      <c r="BE12" s="48" t="s">
        <v>24</v>
      </c>
      <c r="BF12" s="48" t="b">
        <v>0</v>
      </c>
      <c r="BG12"/>
      <c r="BH12"/>
      <c r="BI12" s="55" t="s">
        <v>21</v>
      </c>
      <c r="BJ12" s="55">
        <f>COUNTIF(BJ11,TRUE)</f>
        <v>0</v>
      </c>
      <c r="BK12"/>
      <c r="BL12"/>
      <c r="BM12" s="55" t="s">
        <v>21</v>
      </c>
      <c r="BN12" s="56">
        <f>COUNTIF(BN11,TRUE)</f>
        <v>0</v>
      </c>
      <c r="BO12" s="48" t="s">
        <v>24</v>
      </c>
      <c r="BP12" s="48" t="b">
        <v>0</v>
      </c>
      <c r="BQ12" s="48" t="s">
        <v>564</v>
      </c>
      <c r="BR12" s="48" t="b">
        <v>0</v>
      </c>
      <c r="BS12" s="55" t="s">
        <v>21</v>
      </c>
      <c r="BT12" s="55">
        <f>COUNTIF(BT11,TRUE)</f>
        <v>0</v>
      </c>
      <c r="BU12" s="55" t="s">
        <v>21</v>
      </c>
      <c r="BV12" s="55">
        <f>COUNTIF(BV11,TRUE)</f>
        <v>0</v>
      </c>
      <c r="BW12" s="57" t="s">
        <v>21</v>
      </c>
      <c r="BX12" s="55">
        <f>COUNTIF(BX11,TRUE)</f>
        <v>0</v>
      </c>
      <c r="BY12" s="52" t="s">
        <v>21</v>
      </c>
      <c r="BZ12" s="53">
        <f>COUNTIF(BZ8:BZ11,TRUE)</f>
        <v>0</v>
      </c>
      <c r="CA12" s="48" t="s">
        <v>564</v>
      </c>
      <c r="CB12" s="48" t="b">
        <v>0</v>
      </c>
      <c r="CC12" s="54" t="s">
        <v>21</v>
      </c>
      <c r="CD12" s="52">
        <f>COUNTIF(CD8:CD11,TRUE)</f>
        <v>0</v>
      </c>
      <c r="CE12" s="48" t="s">
        <v>31</v>
      </c>
      <c r="CF12" s="48" t="b">
        <v>0</v>
      </c>
      <c r="CG12" s="52" t="s">
        <v>21</v>
      </c>
      <c r="CH12" s="52">
        <f>COUNTIF(CH8:CH11,TRUE)</f>
        <v>0</v>
      </c>
      <c r="CI12" s="48" t="s">
        <v>24</v>
      </c>
      <c r="CJ12" s="48" t="b">
        <v>0</v>
      </c>
      <c r="CK12" s="50" t="s">
        <v>24</v>
      </c>
      <c r="CL12" s="49" t="b">
        <v>0</v>
      </c>
      <c r="CM12" s="55" t="s">
        <v>21</v>
      </c>
      <c r="CN12" s="55">
        <f>COUNTIF(CN11,TRUE)</f>
        <v>0</v>
      </c>
      <c r="CO12" s="48" t="s">
        <v>564</v>
      </c>
      <c r="CP12" s="48" t="b">
        <v>0</v>
      </c>
      <c r="CQ12" s="48" t="s">
        <v>24</v>
      </c>
      <c r="CR12" s="48" t="b">
        <v>0</v>
      </c>
      <c r="CS12" s="48" t="s">
        <v>564</v>
      </c>
      <c r="CT12" s="48" t="b">
        <v>0</v>
      </c>
      <c r="CU12" s="55" t="s">
        <v>21</v>
      </c>
      <c r="CV12" s="55">
        <f>COUNTIF(CV11,TRUE)</f>
        <v>0</v>
      </c>
      <c r="CW12" s="57" t="s">
        <v>21</v>
      </c>
      <c r="CX12" s="56">
        <f>COUNTIF(CX11,TRUE)</f>
        <v>0</v>
      </c>
      <c r="CY12" s="55" t="s">
        <v>21</v>
      </c>
      <c r="CZ12" s="55">
        <f>COUNTIF(CZ11,TRUE)</f>
        <v>0</v>
      </c>
      <c r="DA12"/>
      <c r="DB12"/>
      <c r="DC12" s="48" t="s">
        <v>24</v>
      </c>
      <c r="DD12" s="48" t="b">
        <v>0</v>
      </c>
      <c r="DE12" s="48" t="s">
        <v>24</v>
      </c>
      <c r="DF12" s="48" t="b">
        <v>0</v>
      </c>
      <c r="DG12" s="48" t="s">
        <v>24</v>
      </c>
      <c r="DH12" s="48" t="b">
        <v>0</v>
      </c>
      <c r="DI12"/>
      <c r="DJ12"/>
      <c r="DK12"/>
      <c r="DL12"/>
      <c r="DM12" s="55" t="s">
        <v>21</v>
      </c>
      <c r="DN12" s="55">
        <f>COUNTIF(DN11,TRUE)</f>
        <v>0</v>
      </c>
      <c r="DO12" s="52" t="s">
        <v>21</v>
      </c>
      <c r="DP12" s="52">
        <f>COUNTIF(DP8:DP11,TRUE)</f>
        <v>0</v>
      </c>
      <c r="DQ12" s="48" t="s">
        <v>564</v>
      </c>
      <c r="DR12" s="48" t="b">
        <v>0</v>
      </c>
      <c r="DS12" s="48" t="s">
        <v>564</v>
      </c>
      <c r="DT12" s="48" t="b">
        <v>0</v>
      </c>
      <c r="DU12" s="48" t="s">
        <v>564</v>
      </c>
      <c r="DV12" s="48" t="b">
        <v>0</v>
      </c>
      <c r="DW12" s="52" t="s">
        <v>21</v>
      </c>
      <c r="DX12" s="52">
        <f>COUNTIF(DX8:DX11,TRUE)</f>
        <v>0</v>
      </c>
      <c r="DY12" s="48" t="s">
        <v>24</v>
      </c>
      <c r="DZ12" s="48" t="b">
        <v>0</v>
      </c>
      <c r="EA12" s="48" t="s">
        <v>564</v>
      </c>
      <c r="EB12" s="48" t="b">
        <v>0</v>
      </c>
      <c r="EC12" s="48" t="s">
        <v>24</v>
      </c>
      <c r="ED12" s="48" t="b">
        <v>0</v>
      </c>
      <c r="EE12" s="55" t="s">
        <v>21</v>
      </c>
      <c r="EF12" s="55">
        <f>COUNTIF(EF11,TRUE)</f>
        <v>0</v>
      </c>
      <c r="EG12" s="55" t="s">
        <v>21</v>
      </c>
      <c r="EH12" s="55">
        <f>COUNTIF(EH11,TRUE)</f>
        <v>0</v>
      </c>
      <c r="EI12" s="52" t="s">
        <v>21</v>
      </c>
      <c r="EJ12" s="52">
        <f>COUNTIF(EJ8:EJ11,TRUE)</f>
        <v>0</v>
      </c>
      <c r="EK12" s="48" t="s">
        <v>564</v>
      </c>
      <c r="EL12" s="48" t="b">
        <v>0</v>
      </c>
      <c r="EM12" s="48" t="s">
        <v>24</v>
      </c>
      <c r="EN12" s="48" t="b">
        <v>0</v>
      </c>
      <c r="EO12" s="48" t="s">
        <v>24</v>
      </c>
      <c r="EP12" s="48" t="b">
        <v>0</v>
      </c>
    </row>
    <row r="13" spans="1:146" ht="30" customHeight="1" hidden="1">
      <c r="A13" s="60"/>
      <c r="B13" s="60"/>
      <c r="C13" s="60"/>
      <c r="D13" s="60"/>
      <c r="E13" s="55" t="s">
        <v>21</v>
      </c>
      <c r="F13" s="55">
        <f>COUNTIF(F12,TRUE)</f>
        <v>0</v>
      </c>
      <c r="G13" s="58"/>
      <c r="H13" s="59"/>
      <c r="I13" s="58"/>
      <c r="J13" s="59"/>
      <c r="K13" s="55" t="s">
        <v>21</v>
      </c>
      <c r="L13" s="55">
        <f>COUNTIF(L12,TRUE)</f>
        <v>0</v>
      </c>
      <c r="M13" s="58"/>
      <c r="N13" s="59"/>
      <c r="O13" s="48" t="s">
        <v>24</v>
      </c>
      <c r="P13" s="48" t="b">
        <v>0</v>
      </c>
      <c r="S13" s="55" t="s">
        <v>21</v>
      </c>
      <c r="T13" s="55">
        <f>COUNTIF(T12,TRUE)</f>
        <v>0</v>
      </c>
      <c r="U13" s="55" t="s">
        <v>21</v>
      </c>
      <c r="V13" s="55">
        <f>COUNTIF(V12,TRUE)</f>
        <v>0</v>
      </c>
      <c r="W13" s="52" t="s">
        <v>21</v>
      </c>
      <c r="X13" s="52">
        <f>COUNTIF(X8:X12,TRUE)</f>
        <v>0</v>
      </c>
      <c r="Y13" s="50" t="s">
        <v>24</v>
      </c>
      <c r="Z13" s="49" t="b">
        <v>0</v>
      </c>
      <c r="AA13" s="52" t="s">
        <v>21</v>
      </c>
      <c r="AB13" s="52">
        <f>COUNTIF(AB8:AB12,TRUE)</f>
        <v>0</v>
      </c>
      <c r="AC13" s="55" t="s">
        <v>21</v>
      </c>
      <c r="AD13" s="55">
        <f>COUNTIF(AD12,TRUE)</f>
        <v>0</v>
      </c>
      <c r="AE13" s="55" t="s">
        <v>21</v>
      </c>
      <c r="AF13" s="55">
        <f>COUNTIF(AF12,TRUE)</f>
        <v>0</v>
      </c>
      <c r="AG13" s="55" t="s">
        <v>21</v>
      </c>
      <c r="AH13" s="56">
        <f>COUNTIF(AH12,TRUE)</f>
        <v>0</v>
      </c>
      <c r="AI13" s="55" t="s">
        <v>21</v>
      </c>
      <c r="AJ13" s="55">
        <f>COUNTIF(AJ12,TRUE)</f>
        <v>0</v>
      </c>
      <c r="AK13" s="48" t="s">
        <v>24</v>
      </c>
      <c r="AL13" s="48" t="b">
        <v>0</v>
      </c>
      <c r="AM13" s="48" t="s">
        <v>560</v>
      </c>
      <c r="AN13" s="48" t="b">
        <v>0</v>
      </c>
      <c r="AO13" s="54" t="s">
        <v>21</v>
      </c>
      <c r="AP13" s="52">
        <f>COUNTIF(AP8:AP12,TRUE)</f>
        <v>0</v>
      </c>
      <c r="AS13" s="55" t="s">
        <v>21</v>
      </c>
      <c r="AT13" s="56">
        <f>COUNTIF(AT12,TRUE)</f>
        <v>0</v>
      </c>
      <c r="AU13" s="48" t="s">
        <v>24</v>
      </c>
      <c r="AV13" s="48" t="b">
        <v>0</v>
      </c>
      <c r="AW13" s="50" t="s">
        <v>24</v>
      </c>
      <c r="AX13" s="48" t="b">
        <v>0</v>
      </c>
      <c r="BA13" s="55" t="s">
        <v>21</v>
      </c>
      <c r="BB13" s="55">
        <f>COUNTIF(BB12,TRUE)</f>
        <v>0</v>
      </c>
      <c r="BC13" s="48" t="s">
        <v>30</v>
      </c>
      <c r="BD13" s="48" t="b">
        <v>0</v>
      </c>
      <c r="BE13" s="55" t="s">
        <v>21</v>
      </c>
      <c r="BF13" s="55">
        <f>COUNTIF(BF12,TRUE)</f>
        <v>0</v>
      </c>
      <c r="BM13" s="58"/>
      <c r="BN13" s="59"/>
      <c r="BO13" s="55" t="s">
        <v>21</v>
      </c>
      <c r="BP13" s="55">
        <f>COUNTIF(BP12,TRUE)</f>
        <v>0</v>
      </c>
      <c r="BQ13" s="52" t="s">
        <v>21</v>
      </c>
      <c r="BR13" s="52">
        <f>COUNTIF(BR8:BR12,TRUE)</f>
        <v>0</v>
      </c>
      <c r="BU13" s="58"/>
      <c r="BV13" s="59"/>
      <c r="BW13" s="58"/>
      <c r="BX13" s="59"/>
      <c r="BY13" s="48" t="s">
        <v>24</v>
      </c>
      <c r="BZ13" s="49" t="b">
        <v>0</v>
      </c>
      <c r="CA13" s="52" t="s">
        <v>21</v>
      </c>
      <c r="CB13" s="52">
        <f>COUNTIF(CB8:CB12,TRUE)</f>
        <v>0</v>
      </c>
      <c r="CC13" s="50" t="s">
        <v>24</v>
      </c>
      <c r="CD13" s="48" t="b">
        <v>0</v>
      </c>
      <c r="CE13" s="52" t="s">
        <v>21</v>
      </c>
      <c r="CF13" s="52">
        <f>COUNTIF(CF8:CF12,TRUE)</f>
        <v>0</v>
      </c>
      <c r="CG13" s="48" t="s">
        <v>24</v>
      </c>
      <c r="CH13" s="48" t="b">
        <v>0</v>
      </c>
      <c r="CI13" s="55" t="s">
        <v>21</v>
      </c>
      <c r="CJ13" s="55">
        <f>COUNTIF(CJ12,TRUE)</f>
        <v>0</v>
      </c>
      <c r="CK13" s="57" t="s">
        <v>21</v>
      </c>
      <c r="CL13" s="55">
        <f>COUNTIF(CL12,TRUE)</f>
        <v>0</v>
      </c>
      <c r="CO13" s="52" t="s">
        <v>21</v>
      </c>
      <c r="CP13" s="52">
        <f>COUNTIF(CP8:CP12,TRUE)</f>
        <v>0</v>
      </c>
      <c r="CQ13" s="55" t="s">
        <v>21</v>
      </c>
      <c r="CR13" s="55">
        <f>COUNTIF(CR12,TRUE)</f>
        <v>0</v>
      </c>
      <c r="CS13" s="48" t="s">
        <v>567</v>
      </c>
      <c r="CT13" s="48" t="b">
        <v>0</v>
      </c>
      <c r="DC13" s="55" t="s">
        <v>21</v>
      </c>
      <c r="DD13" s="55">
        <f>COUNTIF(DD12,TRUE)</f>
        <v>0</v>
      </c>
      <c r="DE13" s="55" t="s">
        <v>21</v>
      </c>
      <c r="DF13" s="55">
        <f>COUNTIF(DF12,TRUE)</f>
        <v>0</v>
      </c>
      <c r="DG13" s="55" t="s">
        <v>21</v>
      </c>
      <c r="DH13" s="55">
        <f>COUNTIF(DH12,TRUE)</f>
        <v>0</v>
      </c>
      <c r="DO13" s="48" t="s">
        <v>24</v>
      </c>
      <c r="DP13" s="48" t="b">
        <v>0</v>
      </c>
      <c r="DQ13" s="52" t="s">
        <v>21</v>
      </c>
      <c r="DR13" s="52">
        <f>COUNTIF(DR8:DR12,TRUE)</f>
        <v>0</v>
      </c>
      <c r="DS13" s="48" t="s">
        <v>567</v>
      </c>
      <c r="DT13" s="48" t="b">
        <v>0</v>
      </c>
      <c r="DU13" s="48" t="s">
        <v>567</v>
      </c>
      <c r="DV13" s="48" t="b">
        <v>0</v>
      </c>
      <c r="DW13" s="48" t="s">
        <v>24</v>
      </c>
      <c r="DX13" s="48" t="b">
        <v>0</v>
      </c>
      <c r="DY13" s="55" t="s">
        <v>21</v>
      </c>
      <c r="DZ13" s="55">
        <f>COUNTIF(DZ12,TRUE)</f>
        <v>0</v>
      </c>
      <c r="EA13" s="48" t="s">
        <v>567</v>
      </c>
      <c r="EB13" s="48" t="b">
        <v>0</v>
      </c>
      <c r="EC13" s="55" t="s">
        <v>21</v>
      </c>
      <c r="ED13" s="55">
        <f>COUNTIF(ED12,TRUE)</f>
        <v>0</v>
      </c>
      <c r="EI13" s="48" t="s">
        <v>24</v>
      </c>
      <c r="EJ13" s="48" t="b">
        <v>0</v>
      </c>
      <c r="EK13" s="52" t="s">
        <v>21</v>
      </c>
      <c r="EL13" s="52">
        <f>COUNTIF(EL8:EL12,TRUE)</f>
        <v>0</v>
      </c>
      <c r="EM13" s="55" t="s">
        <v>21</v>
      </c>
      <c r="EN13" s="55">
        <f>COUNTIF(EN12,TRUE)</f>
        <v>0</v>
      </c>
      <c r="EO13" s="55" t="s">
        <v>21</v>
      </c>
      <c r="EP13" s="55">
        <f>COUNTIF(EP12,TRUE)</f>
        <v>0</v>
      </c>
    </row>
    <row r="14" spans="1:142" ht="30" customHeight="1" hidden="1">
      <c r="A14" s="59"/>
      <c r="B14" s="58"/>
      <c r="C14" s="58"/>
      <c r="D14" s="59"/>
      <c r="I14" s="58"/>
      <c r="J14" s="59"/>
      <c r="K14" s="58"/>
      <c r="L14" s="59"/>
      <c r="M14" s="58"/>
      <c r="N14" s="59"/>
      <c r="O14" s="55" t="s">
        <v>21</v>
      </c>
      <c r="P14" s="55">
        <f>COUNTIF(P13,TRUE)</f>
        <v>0</v>
      </c>
      <c r="W14" s="48" t="s">
        <v>24</v>
      </c>
      <c r="X14" s="48" t="b">
        <v>0</v>
      </c>
      <c r="Y14" s="57" t="s">
        <v>21</v>
      </c>
      <c r="Z14" s="56">
        <f>COUNTIF(Z13,TRUE)</f>
        <v>0</v>
      </c>
      <c r="AA14" s="48" t="s">
        <v>30</v>
      </c>
      <c r="AB14" s="48" t="b">
        <v>0</v>
      </c>
      <c r="AC14" s="59"/>
      <c r="AD14" s="59"/>
      <c r="AE14" s="59"/>
      <c r="AF14" s="59"/>
      <c r="AK14" s="55" t="s">
        <v>21</v>
      </c>
      <c r="AL14" s="55">
        <f>COUNTIF(AL13,TRUE)</f>
        <v>0</v>
      </c>
      <c r="AM14" s="52" t="s">
        <v>21</v>
      </c>
      <c r="AN14" s="52">
        <f>COUNTIF(AN8:AN13,TRUE)</f>
        <v>0</v>
      </c>
      <c r="AO14" s="50" t="s">
        <v>24</v>
      </c>
      <c r="AP14" s="48" t="b">
        <v>0</v>
      </c>
      <c r="AS14" s="58"/>
      <c r="AT14" s="59"/>
      <c r="AU14" s="55" t="s">
        <v>21</v>
      </c>
      <c r="AV14" s="55">
        <f>COUNTIF(AV13,TRUE)</f>
        <v>0</v>
      </c>
      <c r="AW14" s="57" t="s">
        <v>21</v>
      </c>
      <c r="AX14" s="55">
        <f>COUNTIF(AX13,TRUE)</f>
        <v>0</v>
      </c>
      <c r="BC14" s="55" t="s">
        <v>21</v>
      </c>
      <c r="BD14" s="55">
        <f>COUNTIF(BD13,TRUE)</f>
        <v>0</v>
      </c>
      <c r="BQ14" s="48" t="s">
        <v>24</v>
      </c>
      <c r="BR14" s="48" t="b">
        <v>0</v>
      </c>
      <c r="BU14" s="58"/>
      <c r="BV14" s="59"/>
      <c r="BY14" s="55" t="s">
        <v>21</v>
      </c>
      <c r="BZ14" s="56">
        <f>COUNTIF(BZ13,TRUE)</f>
        <v>0</v>
      </c>
      <c r="CA14" s="48" t="s">
        <v>24</v>
      </c>
      <c r="CB14" s="48" t="b">
        <v>0</v>
      </c>
      <c r="CC14" s="57" t="s">
        <v>21</v>
      </c>
      <c r="CD14" s="55">
        <f>COUNTIF(CD13,TRUE)</f>
        <v>0</v>
      </c>
      <c r="CE14" s="48" t="s">
        <v>24</v>
      </c>
      <c r="CF14" s="48" t="b">
        <v>0</v>
      </c>
      <c r="CG14" s="55" t="s">
        <v>21</v>
      </c>
      <c r="CH14" s="55">
        <f>COUNTIF(CH13,TRUE)</f>
        <v>0</v>
      </c>
      <c r="CI14" s="58"/>
      <c r="CJ14" s="59"/>
      <c r="CK14" s="58"/>
      <c r="CL14" s="59"/>
      <c r="CO14" s="48" t="s">
        <v>24</v>
      </c>
      <c r="CP14" s="48" t="b">
        <v>0</v>
      </c>
      <c r="CS14" s="52" t="s">
        <v>21</v>
      </c>
      <c r="CT14" s="52">
        <f>COUNTIF(CT8:CT13,TRUE)</f>
        <v>0</v>
      </c>
      <c r="DO14" s="55" t="s">
        <v>21</v>
      </c>
      <c r="DP14" s="55">
        <f>COUNTIF(DP13,TRUE)</f>
        <v>0</v>
      </c>
      <c r="DQ14" s="48" t="s">
        <v>24</v>
      </c>
      <c r="DR14" s="48" t="b">
        <v>0</v>
      </c>
      <c r="DS14" s="48" t="s">
        <v>568</v>
      </c>
      <c r="DT14" s="48" t="b">
        <v>0</v>
      </c>
      <c r="DU14" s="48" t="s">
        <v>568</v>
      </c>
      <c r="DV14" s="48" t="b">
        <v>0</v>
      </c>
      <c r="DW14" s="55" t="s">
        <v>21</v>
      </c>
      <c r="DX14" s="55">
        <f>COUNTIF(DX13,TRUE)</f>
        <v>0</v>
      </c>
      <c r="EA14" s="52" t="s">
        <v>21</v>
      </c>
      <c r="EB14" s="52">
        <f>COUNTIF(EB8:EB13,TRUE)</f>
        <v>0</v>
      </c>
      <c r="EI14" s="55" t="s">
        <v>21</v>
      </c>
      <c r="EJ14" s="55">
        <f>COUNTIF(EJ13,TRUE)</f>
        <v>0</v>
      </c>
      <c r="EK14" s="48" t="s">
        <v>24</v>
      </c>
      <c r="EL14" s="48" t="b">
        <v>0</v>
      </c>
    </row>
    <row r="15" spans="11:142" ht="30" customHeight="1" hidden="1">
      <c r="K15" s="58"/>
      <c r="L15" s="59"/>
      <c r="W15" s="55" t="s">
        <v>21</v>
      </c>
      <c r="X15" s="55">
        <f>COUNTIF(X14,TRUE)</f>
        <v>0</v>
      </c>
      <c r="Y15" s="58"/>
      <c r="Z15" s="59"/>
      <c r="AA15" s="55" t="s">
        <v>21</v>
      </c>
      <c r="AB15" s="55">
        <f>COUNTIF(AB14,TRUE)</f>
        <v>0</v>
      </c>
      <c r="AE15" s="59"/>
      <c r="AF15" s="59"/>
      <c r="AK15" s="58"/>
      <c r="AL15" s="59"/>
      <c r="AM15" s="48" t="s">
        <v>24</v>
      </c>
      <c r="AN15" s="48" t="b">
        <v>0</v>
      </c>
      <c r="AO15" s="57" t="s">
        <v>21</v>
      </c>
      <c r="AP15" s="55">
        <f>COUNTIF(AP14,TRUE)</f>
        <v>0</v>
      </c>
      <c r="BQ15" s="55" t="s">
        <v>21</v>
      </c>
      <c r="BR15" s="55">
        <f>COUNTIF(BR14,TRUE)</f>
        <v>0</v>
      </c>
      <c r="BY15" s="58"/>
      <c r="BZ15" s="59"/>
      <c r="CA15" s="55" t="s">
        <v>21</v>
      </c>
      <c r="CB15" s="55">
        <f>COUNTIF(CB14,TRUE)</f>
        <v>0</v>
      </c>
      <c r="CE15" s="55" t="s">
        <v>21</v>
      </c>
      <c r="CF15" s="55">
        <f>COUNTIF(CF14,TRUE)</f>
        <v>0</v>
      </c>
      <c r="CK15" s="58"/>
      <c r="CL15" s="59"/>
      <c r="CO15" s="55" t="s">
        <v>21</v>
      </c>
      <c r="CP15" s="55">
        <f>COUNTIF(CP14,TRUE)</f>
        <v>0</v>
      </c>
      <c r="CS15" s="48" t="s">
        <v>24</v>
      </c>
      <c r="CT15" s="48" t="b">
        <v>0</v>
      </c>
      <c r="DQ15" s="55" t="s">
        <v>21</v>
      </c>
      <c r="DR15" s="55">
        <f>COUNTIF(DR14,TRUE)</f>
        <v>0</v>
      </c>
      <c r="DS15" s="48" t="s">
        <v>569</v>
      </c>
      <c r="DT15" s="48" t="b">
        <v>0</v>
      </c>
      <c r="DU15" s="48" t="s">
        <v>569</v>
      </c>
      <c r="DV15" s="48" t="b">
        <v>0</v>
      </c>
      <c r="EA15" s="48" t="s">
        <v>24</v>
      </c>
      <c r="EB15" s="48" t="b">
        <v>0</v>
      </c>
      <c r="EK15" s="55" t="s">
        <v>21</v>
      </c>
      <c r="EL15" s="55">
        <f>COUNTIF(EL14,TRUE)</f>
        <v>0</v>
      </c>
    </row>
    <row r="16" spans="23:132" ht="33" customHeight="1" hidden="1">
      <c r="W16" s="58"/>
      <c r="X16" s="59"/>
      <c r="Y16" s="58"/>
      <c r="Z16" s="59"/>
      <c r="AA16" s="58"/>
      <c r="AB16" s="59"/>
      <c r="AM16" s="55" t="s">
        <v>21</v>
      </c>
      <c r="AN16" s="55">
        <f>COUNTIF(AN15,TRUE)</f>
        <v>0</v>
      </c>
      <c r="CS16" s="55" t="s">
        <v>21</v>
      </c>
      <c r="CT16" s="55">
        <f>COUNTIF(CT15,TRUE)</f>
        <v>0</v>
      </c>
      <c r="DS16" s="48" t="s">
        <v>570</v>
      </c>
      <c r="DT16" s="48" t="b">
        <v>0</v>
      </c>
      <c r="DU16" s="48" t="s">
        <v>570</v>
      </c>
      <c r="DV16" s="48" t="b">
        <v>0</v>
      </c>
      <c r="EA16" s="55" t="s">
        <v>21</v>
      </c>
      <c r="EB16" s="55">
        <f>COUNTIF(EB15,TRUE)</f>
        <v>0</v>
      </c>
    </row>
    <row r="17" spans="23:126" ht="33" customHeight="1" hidden="1">
      <c r="W17" s="58"/>
      <c r="X17" s="59"/>
      <c r="AA17" s="58"/>
      <c r="AB17" s="59"/>
      <c r="AM17" s="58"/>
      <c r="AN17" s="59"/>
      <c r="DS17" s="52" t="s">
        <v>21</v>
      </c>
      <c r="DT17" s="52">
        <f>COUNTIF(DT8:DT16,TRUE)</f>
        <v>0</v>
      </c>
      <c r="DU17" s="52" t="s">
        <v>21</v>
      </c>
      <c r="DV17" s="52">
        <f>COUNTIF(DV8:DV16,TRUE)</f>
        <v>0</v>
      </c>
    </row>
    <row r="18" spans="123:126" ht="33" customHeight="1" hidden="1">
      <c r="DS18" s="48" t="s">
        <v>24</v>
      </c>
      <c r="DT18" s="48" t="b">
        <v>0</v>
      </c>
      <c r="DU18" s="48" t="s">
        <v>24</v>
      </c>
      <c r="DV18" s="48" t="b">
        <v>0</v>
      </c>
    </row>
    <row r="19" spans="1:126" ht="33" customHeight="1">
      <c r="A19" s="435" t="s">
        <v>33</v>
      </c>
      <c r="B19" s="435"/>
      <c r="C19" s="435"/>
      <c r="D19" s="61">
        <f>'評価結果集計'!$H$10</f>
        <v>0</v>
      </c>
      <c r="DS19" s="55" t="s">
        <v>21</v>
      </c>
      <c r="DT19" s="55">
        <f>COUNTIF(DT18,TRUE)</f>
        <v>0</v>
      </c>
      <c r="DU19" s="55" t="s">
        <v>21</v>
      </c>
      <c r="DV19" s="55">
        <f>COUNTIF(DV18,TRUE)</f>
        <v>0</v>
      </c>
    </row>
    <row r="20" spans="1:4" ht="33" customHeight="1">
      <c r="A20" s="435" t="s">
        <v>34</v>
      </c>
      <c r="B20" s="435"/>
      <c r="C20" s="435"/>
      <c r="D20" s="61">
        <f>'評価結果集計'!$H$17</f>
        <v>0</v>
      </c>
    </row>
    <row r="21" spans="1:4" ht="33" customHeight="1">
      <c r="A21" s="435" t="s">
        <v>35</v>
      </c>
      <c r="B21" s="435"/>
      <c r="C21" s="435"/>
      <c r="D21" s="61">
        <f>'評価結果集計'!$H$25</f>
        <v>0</v>
      </c>
    </row>
    <row r="22" spans="1:4" ht="33" customHeight="1">
      <c r="A22" s="435" t="s">
        <v>36</v>
      </c>
      <c r="B22" s="435"/>
      <c r="C22" s="435"/>
      <c r="D22" s="61">
        <f>'評価結果集計'!$H$30</f>
        <v>0</v>
      </c>
    </row>
    <row r="23" spans="1:4" ht="33" customHeight="1">
      <c r="A23" s="435" t="s">
        <v>26</v>
      </c>
      <c r="B23" s="435"/>
      <c r="C23" s="435"/>
      <c r="D23" s="61">
        <f>'評価結果集計'!$H$34</f>
        <v>0</v>
      </c>
    </row>
    <row r="24" ht="33" customHeight="1">
      <c r="N24" s="62"/>
    </row>
  </sheetData>
  <sheetProtection password="8ED9" sheet="1" objects="1" scenarios="1"/>
  <mergeCells count="224">
    <mergeCell ref="A23:C23"/>
    <mergeCell ref="A19:C19"/>
    <mergeCell ref="A20:C20"/>
    <mergeCell ref="A21:C21"/>
    <mergeCell ref="A22:C22"/>
    <mergeCell ref="DI4:DJ4"/>
    <mergeCell ref="DK4:DL4"/>
    <mergeCell ref="DK3:DL3"/>
    <mergeCell ref="DK2:DL2"/>
    <mergeCell ref="DI2:DJ2"/>
    <mergeCell ref="DA4:DB4"/>
    <mergeCell ref="DC4:DD4"/>
    <mergeCell ref="DE4:DF4"/>
    <mergeCell ref="DG4:DH4"/>
    <mergeCell ref="CS4:CT4"/>
    <mergeCell ref="CU4:CV4"/>
    <mergeCell ref="CW4:CX4"/>
    <mergeCell ref="CY4:CZ4"/>
    <mergeCell ref="CK4:CL4"/>
    <mergeCell ref="CM4:CN4"/>
    <mergeCell ref="CO4:CP4"/>
    <mergeCell ref="CQ4:CR4"/>
    <mergeCell ref="CC4:CD4"/>
    <mergeCell ref="CE4:CF4"/>
    <mergeCell ref="CG4:CH4"/>
    <mergeCell ref="CI4:CJ4"/>
    <mergeCell ref="BU4:BV4"/>
    <mergeCell ref="BW4:BX4"/>
    <mergeCell ref="BY4:BZ4"/>
    <mergeCell ref="CA4:CB4"/>
    <mergeCell ref="BM4:BN4"/>
    <mergeCell ref="BO4:BP4"/>
    <mergeCell ref="BQ4:BR4"/>
    <mergeCell ref="BS4:BT4"/>
    <mergeCell ref="BE4:BF4"/>
    <mergeCell ref="BG4:BH4"/>
    <mergeCell ref="BI4:BJ4"/>
    <mergeCell ref="BK4:BL4"/>
    <mergeCell ref="AW4:AX4"/>
    <mergeCell ref="AY4:AZ4"/>
    <mergeCell ref="BA4:BB4"/>
    <mergeCell ref="BC4:BD4"/>
    <mergeCell ref="AO4:AP4"/>
    <mergeCell ref="AQ4:AR4"/>
    <mergeCell ref="AS4:AT4"/>
    <mergeCell ref="AU4:AV4"/>
    <mergeCell ref="AG4:AH4"/>
    <mergeCell ref="AI4:AJ4"/>
    <mergeCell ref="AK4:AL4"/>
    <mergeCell ref="AM4:AN4"/>
    <mergeCell ref="Y4:Z4"/>
    <mergeCell ref="AA4:AB4"/>
    <mergeCell ref="AC4:AD4"/>
    <mergeCell ref="AE4:AF4"/>
    <mergeCell ref="Q4:R4"/>
    <mergeCell ref="S4:T4"/>
    <mergeCell ref="U4:V4"/>
    <mergeCell ref="W4:X4"/>
    <mergeCell ref="A4:B4"/>
    <mergeCell ref="C4:D4"/>
    <mergeCell ref="DG3:DH3"/>
    <mergeCell ref="DI3:DJ3"/>
    <mergeCell ref="E4:F4"/>
    <mergeCell ref="G4:H4"/>
    <mergeCell ref="I4:J4"/>
    <mergeCell ref="K4:L4"/>
    <mergeCell ref="M4:N4"/>
    <mergeCell ref="O4:P4"/>
    <mergeCell ref="CI3:CJ3"/>
    <mergeCell ref="CK3:CL3"/>
    <mergeCell ref="CM3:CN3"/>
    <mergeCell ref="CO3:CP3"/>
    <mergeCell ref="DC3:DD3"/>
    <mergeCell ref="DE3:DF3"/>
    <mergeCell ref="CQ3:CR3"/>
    <mergeCell ref="CS3:CT3"/>
    <mergeCell ref="CU3:CV3"/>
    <mergeCell ref="CW3:CX3"/>
    <mergeCell ref="CY3:CZ3"/>
    <mergeCell ref="DA3:DB3"/>
    <mergeCell ref="BO3:BP3"/>
    <mergeCell ref="BQ3:BR3"/>
    <mergeCell ref="CE3:CF3"/>
    <mergeCell ref="CG3:CH3"/>
    <mergeCell ref="BS3:BT3"/>
    <mergeCell ref="BU3:BV3"/>
    <mergeCell ref="BW3:BX3"/>
    <mergeCell ref="BY3:BZ3"/>
    <mergeCell ref="CA3:CB3"/>
    <mergeCell ref="CC3:CD3"/>
    <mergeCell ref="BG3:BH3"/>
    <mergeCell ref="BI3:BJ3"/>
    <mergeCell ref="BK3:BL3"/>
    <mergeCell ref="BM3:BN3"/>
    <mergeCell ref="AY3:AZ3"/>
    <mergeCell ref="BA3:BB3"/>
    <mergeCell ref="BC3:BD3"/>
    <mergeCell ref="BE3:BF3"/>
    <mergeCell ref="AQ3:AR3"/>
    <mergeCell ref="AS3:AT3"/>
    <mergeCell ref="AU3:AV3"/>
    <mergeCell ref="AW3:AX3"/>
    <mergeCell ref="AI3:AJ3"/>
    <mergeCell ref="AK3:AL3"/>
    <mergeCell ref="AM3:AN3"/>
    <mergeCell ref="AO3:AP3"/>
    <mergeCell ref="AA3:AB3"/>
    <mergeCell ref="AC3:AD3"/>
    <mergeCell ref="AE3:AF3"/>
    <mergeCell ref="AG3:AH3"/>
    <mergeCell ref="S3:T3"/>
    <mergeCell ref="U3:V3"/>
    <mergeCell ref="W3:X3"/>
    <mergeCell ref="Y3:Z3"/>
    <mergeCell ref="A3:B3"/>
    <mergeCell ref="C3:D3"/>
    <mergeCell ref="E3:F3"/>
    <mergeCell ref="G3:H3"/>
    <mergeCell ref="I3:J3"/>
    <mergeCell ref="K3:L3"/>
    <mergeCell ref="M3:N3"/>
    <mergeCell ref="O3:P3"/>
    <mergeCell ref="Q3:R3"/>
    <mergeCell ref="DC2:DD2"/>
    <mergeCell ref="DE2:DF2"/>
    <mergeCell ref="DG2:DH2"/>
    <mergeCell ref="CU2:CV2"/>
    <mergeCell ref="CW2:CX2"/>
    <mergeCell ref="CY2:CZ2"/>
    <mergeCell ref="DA2:DB2"/>
    <mergeCell ref="CM2:CN2"/>
    <mergeCell ref="CO2:CP2"/>
    <mergeCell ref="CA2:CB2"/>
    <mergeCell ref="CC2:CD2"/>
    <mergeCell ref="CQ2:CR2"/>
    <mergeCell ref="CS2:CT2"/>
    <mergeCell ref="CE2:CF2"/>
    <mergeCell ref="CG2:CH2"/>
    <mergeCell ref="CI2:CJ2"/>
    <mergeCell ref="CK2:CL2"/>
    <mergeCell ref="BS2:BT2"/>
    <mergeCell ref="BU2:BV2"/>
    <mergeCell ref="BW2:BX2"/>
    <mergeCell ref="BY2:BZ2"/>
    <mergeCell ref="BK2:BL2"/>
    <mergeCell ref="BM2:BN2"/>
    <mergeCell ref="BO2:BP2"/>
    <mergeCell ref="BQ2:BR2"/>
    <mergeCell ref="BC2:BD2"/>
    <mergeCell ref="BE2:BF2"/>
    <mergeCell ref="BG2:BH2"/>
    <mergeCell ref="BI2:BJ2"/>
    <mergeCell ref="AU2:AV2"/>
    <mergeCell ref="AW2:AX2"/>
    <mergeCell ref="AY2:AZ2"/>
    <mergeCell ref="BA2:BB2"/>
    <mergeCell ref="AM2:AN2"/>
    <mergeCell ref="AO2:AP2"/>
    <mergeCell ref="AQ2:AR2"/>
    <mergeCell ref="AS2:AT2"/>
    <mergeCell ref="A2:B2"/>
    <mergeCell ref="C2:D2"/>
    <mergeCell ref="E2:F2"/>
    <mergeCell ref="G2:H2"/>
    <mergeCell ref="I2:J2"/>
    <mergeCell ref="K2:L2"/>
    <mergeCell ref="M2:N2"/>
    <mergeCell ref="O2:P2"/>
    <mergeCell ref="Q2:R2"/>
    <mergeCell ref="S2:T2"/>
    <mergeCell ref="U2:V2"/>
    <mergeCell ref="W2:X2"/>
    <mergeCell ref="Y2:Z2"/>
    <mergeCell ref="DM2:DN2"/>
    <mergeCell ref="DM3:DN3"/>
    <mergeCell ref="DM4:DN4"/>
    <mergeCell ref="AA2:AB2"/>
    <mergeCell ref="AC2:AD2"/>
    <mergeCell ref="AE2:AF2"/>
    <mergeCell ref="AG2:AH2"/>
    <mergeCell ref="AI2:AJ2"/>
    <mergeCell ref="AK2:AL2"/>
    <mergeCell ref="DO2:DP2"/>
    <mergeCell ref="DQ2:DR2"/>
    <mergeCell ref="DS2:DT2"/>
    <mergeCell ref="DU2:DV2"/>
    <mergeCell ref="DO3:DP3"/>
    <mergeCell ref="DQ3:DR3"/>
    <mergeCell ref="DS3:DT3"/>
    <mergeCell ref="DU3:DV3"/>
    <mergeCell ref="DO4:DP4"/>
    <mergeCell ref="DQ4:DR4"/>
    <mergeCell ref="DS4:DT4"/>
    <mergeCell ref="DU4:DV4"/>
    <mergeCell ref="DW2:DX2"/>
    <mergeCell ref="DY2:DZ2"/>
    <mergeCell ref="EA2:EB2"/>
    <mergeCell ref="EC2:ED2"/>
    <mergeCell ref="EI2:EJ2"/>
    <mergeCell ref="EK2:EL2"/>
    <mergeCell ref="DW4:DX4"/>
    <mergeCell ref="DY4:DZ4"/>
    <mergeCell ref="EA4:EB4"/>
    <mergeCell ref="EC4:ED4"/>
    <mergeCell ref="DW3:DX3"/>
    <mergeCell ref="DY3:DZ3"/>
    <mergeCell ref="EA3:EB3"/>
    <mergeCell ref="EC3:ED3"/>
    <mergeCell ref="EM2:EN2"/>
    <mergeCell ref="EO2:EP2"/>
    <mergeCell ref="EE3:EF3"/>
    <mergeCell ref="EG3:EH3"/>
    <mergeCell ref="EI3:EJ3"/>
    <mergeCell ref="EK3:EL3"/>
    <mergeCell ref="EM3:EN3"/>
    <mergeCell ref="EO3:EP3"/>
    <mergeCell ref="EE2:EF2"/>
    <mergeCell ref="EG2:EH2"/>
    <mergeCell ref="EM4:EN4"/>
    <mergeCell ref="EO4:EP4"/>
    <mergeCell ref="EE4:EF4"/>
    <mergeCell ref="EG4:EH4"/>
    <mergeCell ref="EI4:EJ4"/>
    <mergeCell ref="EK4:EL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2009-03-17T10:22:27Z</cp:lastPrinted>
  <dcterms:created xsi:type="dcterms:W3CDTF">2008-01-30T07:57:18Z</dcterms:created>
  <dcterms:modified xsi:type="dcterms:W3CDTF">2009-03-23T08:26:51Z</dcterms:modified>
  <cp:category/>
  <cp:version/>
  <cp:contentType/>
  <cp:contentStatus/>
</cp:coreProperties>
</file>