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416" windowWidth="14940" windowHeight="4725" activeTab="0"/>
  </bookViews>
  <sheets>
    <sheet name="事業所概要" sheetId="1" r:id="rId1"/>
    <sheet name="目次（評価基準書）" sheetId="2" r:id="rId2"/>
    <sheet name="評価基準書" sheetId="3" r:id="rId3"/>
    <sheet name="評価結果一覧" sheetId="4" r:id="rId4"/>
    <sheet name="評価結果集計" sheetId="5" r:id="rId5"/>
    <sheet name="課題改善計画" sheetId="6" r:id="rId6"/>
    <sheet name="隠しシート（記入不要）" sheetId="7" r:id="rId7"/>
  </sheets>
  <externalReferences>
    <externalReference r:id="rId10"/>
  </externalReferences>
  <definedNames>
    <definedName name="L00100010001000100030">#REF!</definedName>
    <definedName name="L00100010001000100030S">#REF!</definedName>
    <definedName name="L00100010004000100010">#REF!</definedName>
    <definedName name="L00100010004000100020">#REF!</definedName>
    <definedName name="L00100010004000100020S">#REF!</definedName>
    <definedName name="L00100020003000200010">#REF!</definedName>
    <definedName name="L00100020003000200020">#REF!</definedName>
    <definedName name="L00100020003000200020S">#REF!</definedName>
    <definedName name="L00100020004000300010">#REF!</definedName>
    <definedName name="L00100020004000300020">#REF!</definedName>
    <definedName name="L00100020004000300020S">#REF!</definedName>
    <definedName name="L00100020004000400010">#REF!</definedName>
    <definedName name="L00100020004000400020">#REF!</definedName>
    <definedName name="L00100020004000400020S">#REF!</definedName>
    <definedName name="L00100020004000500010">#REF!</definedName>
    <definedName name="L00100020004000500020">#REF!</definedName>
    <definedName name="L00100020004000500020S">#REF!</definedName>
    <definedName name="L00100020004000600010">#REF!</definedName>
    <definedName name="L00100020004000600020">#REF!</definedName>
    <definedName name="L00100020004000600020S">#REF!</definedName>
    <definedName name="L00100020004000700010">#REF!</definedName>
    <definedName name="L00100020004000700020">#REF!</definedName>
    <definedName name="L00100020004000700020S">#REF!</definedName>
    <definedName name="L00100020005000200010">#REF!</definedName>
    <definedName name="L00100020005000200020">#REF!</definedName>
    <definedName name="L00100020005000200020S">#REF!</definedName>
    <definedName name="L00100020006000100010">#REF!</definedName>
    <definedName name="L00100020006000100020">#REF!</definedName>
    <definedName name="L00100020006000100020S">#REF!</definedName>
    <definedName name="L00100020006000200010">#REF!</definedName>
    <definedName name="L00100020006000200020">#REF!</definedName>
    <definedName name="L00100020006000200020S">#REF!</definedName>
    <definedName name="L00100020006000300010">#REF!</definedName>
    <definedName name="L00100020006000300020">#REF!</definedName>
    <definedName name="L00100020006000300020S">#REF!</definedName>
    <definedName name="L00100020007000100010">#REF!</definedName>
    <definedName name="L00100020007000100020">#REF!</definedName>
    <definedName name="L00100020007000100030">#REF!</definedName>
    <definedName name="L00100020007000100030S">#REF!</definedName>
    <definedName name="L00100020007000200010">#REF!</definedName>
    <definedName name="L00100020007000200020">#REF!</definedName>
    <definedName name="L00100020007000200030">#REF!</definedName>
    <definedName name="L00100020007000200040">#REF!</definedName>
    <definedName name="L00100020007000200040S">#REF!</definedName>
    <definedName name="L0010002000700020G">#REF!</definedName>
    <definedName name="L00100020007000300010">#REF!</definedName>
    <definedName name="L00100020007000300020">#REF!</definedName>
    <definedName name="L00100020007000300030">#REF!</definedName>
    <definedName name="L00100020007000300030S">#REF!</definedName>
    <definedName name="L0010002000700030G">#REF!</definedName>
    <definedName name="L00100020007000400010">#REF!</definedName>
    <definedName name="L00100020007000400020">#REF!</definedName>
    <definedName name="L00100020007000400020S">#REF!</definedName>
    <definedName name="L00100040001000200010">#REF!</definedName>
    <definedName name="L00100040001000200020">#REF!</definedName>
    <definedName name="L00100040001000200020S">#REF!</definedName>
    <definedName name="L00100040002000200010">#REF!</definedName>
    <definedName name="L00100040002000200020">#REF!</definedName>
    <definedName name="L00100040002000200020S">#REF!</definedName>
    <definedName name="L0020002000300010G">#REF!</definedName>
    <definedName name="L00200030001000100030">#REF!</definedName>
    <definedName name="L00200030001000100040">#REF!</definedName>
    <definedName name="L00200030001000100040S">#REF!</definedName>
    <definedName name="L00200030001000200030">#REF!</definedName>
    <definedName name="L00200030001000200030S">#REF!</definedName>
    <definedName name="L00200030001000300010">#REF!</definedName>
    <definedName name="L00200030001000300020">#REF!</definedName>
    <definedName name="L00200030001000300020S">#REF!</definedName>
    <definedName name="L00200030001000400010">#REF!</definedName>
    <definedName name="L00200030001000400020">#REF!</definedName>
    <definedName name="L00200030001000400020S">#REF!</definedName>
    <definedName name="L00200030001000500010">#REF!</definedName>
    <definedName name="L00200030001000500020">#REF!</definedName>
    <definedName name="L00200030001000500030">#REF!</definedName>
    <definedName name="L00200030001000500040">#REF!</definedName>
    <definedName name="L00200030001000500040S">#REF!</definedName>
    <definedName name="L00200030001000600010">#REF!</definedName>
    <definedName name="L00200030001000600020">#REF!</definedName>
    <definedName name="L00200030001000600020S">#REF!</definedName>
    <definedName name="_xlnm.Print_Area" localSheetId="2">'評価基準書'!$A$1:$T$372</definedName>
    <definedName name="_xlnm.Print_Area" localSheetId="3">'評価結果一覧'!$A$1:$J$94</definedName>
    <definedName name="_xlnm.Print_Area" localSheetId="1">'目次（評価基準書）'!$A$1:$G$34</definedName>
    <definedName name="_xlnm.Print_Titles" localSheetId="2">'評価基準書'!$1:$3</definedName>
    <definedName name="_xlnm.Print_Titles" localSheetId="3">'評価結果一覧'!$5:$6</definedName>
    <definedName name="_xlnm.Print_Titles" localSheetId="4">'評価結果集計'!$3:$3</definedName>
  </definedNames>
  <calcPr fullCalcOnLoad="1"/>
</workbook>
</file>

<file path=xl/sharedStrings.xml><?xml version="1.0" encoding="utf-8"?>
<sst xmlns="http://schemas.openxmlformats.org/spreadsheetml/2006/main" count="1043" uniqueCount="547">
  <si>
    <r>
      <t>（１９）</t>
    </r>
    <r>
      <rPr>
        <sz val="11"/>
        <rFont val="ＭＳ Ｐ明朝"/>
        <family val="1"/>
      </rPr>
      <t>サービス提供前に利用者の健康状態の確認を適切に行っている。</t>
    </r>
  </si>
  <si>
    <r>
      <t>（２０）</t>
    </r>
    <r>
      <rPr>
        <sz val="11"/>
        <rFont val="ＭＳ Ｐ明朝"/>
        <family val="1"/>
      </rPr>
      <t>理学療法士、作業療法士、言語聴覚士は、訪問日及び提供したリハビリテーションの内容等を記録している。</t>
    </r>
  </si>
  <si>
    <r>
      <t>（２１）</t>
    </r>
    <r>
      <rPr>
        <sz val="11"/>
        <rFont val="ＭＳ Ｐ明朝"/>
        <family val="1"/>
      </rPr>
      <t>予防的な視点からリハビリテーションを計画し、かつ、実施しており、寝たきり、廃用症候群、転倒、骨折、誤嚥、閉じこもり、認知機能の低下等の予防的な対応を行っている。</t>
    </r>
  </si>
  <si>
    <r>
      <t>（２２）</t>
    </r>
    <r>
      <rPr>
        <sz val="11"/>
        <rFont val="ＭＳ Ｐ明朝"/>
        <family val="1"/>
      </rPr>
      <t>利用者の家族の心身の状況を把握し、介護方法等に関して助言している。</t>
    </r>
  </si>
  <si>
    <r>
      <t>（２３）</t>
    </r>
    <r>
      <rPr>
        <sz val="11"/>
        <rFont val="ＭＳ Ｐ明朝"/>
        <family val="1"/>
      </rPr>
      <t>利用者又はその家族の精神的な悩み、不安等に対する支援を行っている。</t>
    </r>
  </si>
  <si>
    <r>
      <t>（２４）</t>
    </r>
    <r>
      <rPr>
        <sz val="11"/>
        <rFont val="ＭＳ Ｐ明朝"/>
        <family val="1"/>
      </rPr>
      <t>利用申込者が要介護認定を受けていない場合、申請の状況等を確認し適切に対応している。</t>
    </r>
  </si>
  <si>
    <r>
      <t>（２５）</t>
    </r>
    <r>
      <rPr>
        <sz val="11"/>
        <rFont val="ＭＳ Ｐ明朝"/>
        <family val="1"/>
      </rPr>
      <t>要介護認定の更新及び変更申請が必要な場合、適切な支援を行っている。</t>
    </r>
  </si>
  <si>
    <r>
      <t>（２６）</t>
    </r>
    <r>
      <rPr>
        <sz val="11"/>
        <rFont val="ＭＳ Ｐ明朝"/>
        <family val="1"/>
      </rPr>
      <t>利用者の目標の達成度に応じて、通所系サービス、訪問系サービス等他サービスの利用への移行を支援している。</t>
    </r>
  </si>
  <si>
    <r>
      <t>（２７）</t>
    </r>
    <r>
      <rPr>
        <sz val="11"/>
        <rFont val="ＭＳ Ｐ明朝"/>
        <family val="1"/>
      </rPr>
      <t>住宅改修についての支援を行っている。</t>
    </r>
  </si>
  <si>
    <r>
      <t>（２８）</t>
    </r>
    <r>
      <rPr>
        <sz val="11"/>
        <rFont val="ＭＳ Ｐ明朝"/>
        <family val="1"/>
      </rPr>
      <t>福祉用具の利用についての支援を行っている。</t>
    </r>
  </si>
  <si>
    <r>
      <t>（２９）</t>
    </r>
    <r>
      <rPr>
        <sz val="11"/>
        <rFont val="ＭＳ Ｐ明朝"/>
        <family val="1"/>
      </rPr>
      <t>個人情報は、適切に取り扱っている。</t>
    </r>
  </si>
  <si>
    <r>
      <t>（３０）</t>
    </r>
    <r>
      <rPr>
        <sz val="11"/>
        <rFont val="ＭＳ Ｐ明朝"/>
        <family val="1"/>
      </rPr>
      <t>利用者の人権やプライバシーの確保について配慮している。</t>
    </r>
  </si>
  <si>
    <r>
      <t>（３１）</t>
    </r>
    <r>
      <rPr>
        <sz val="11"/>
        <rFont val="ＭＳ Ｐ明朝"/>
        <family val="1"/>
      </rPr>
      <t>利用者の虐待・人権侵害を防ぐ取り組みを行っている。</t>
    </r>
  </si>
  <si>
    <r>
      <t>（３２）</t>
    </r>
    <r>
      <rPr>
        <sz val="11"/>
        <rFont val="ＭＳ Ｐ明朝"/>
        <family val="1"/>
      </rPr>
      <t>身体拘束や抑制の解消について研修を行っている。</t>
    </r>
  </si>
  <si>
    <r>
      <t>（３５）</t>
    </r>
    <r>
      <rPr>
        <sz val="11"/>
        <rFont val="ＭＳ Ｐ明朝"/>
        <family val="1"/>
      </rPr>
      <t>従業者の接遇の質を確保するための仕組みがある。</t>
    </r>
  </si>
  <si>
    <r>
      <t>（３６）</t>
    </r>
    <r>
      <rPr>
        <sz val="11"/>
        <rFont val="ＭＳ Ｐ明朝"/>
        <family val="1"/>
      </rPr>
      <t>従業者に対する研修体系を整備し、研修を計画的かつ定期的に行っている。</t>
    </r>
  </si>
  <si>
    <r>
      <t>（３７）</t>
    </r>
    <r>
      <rPr>
        <sz val="11"/>
        <rFont val="ＭＳ Ｐ明朝"/>
        <family val="1"/>
      </rPr>
      <t>従業者の調査研究・研究発表及び専門資格の取得を積極的に進めている。</t>
    </r>
  </si>
  <si>
    <r>
      <t>（３８）</t>
    </r>
    <r>
      <rPr>
        <sz val="11"/>
        <rFont val="ＭＳ Ｐ明朝"/>
        <family val="1"/>
      </rPr>
      <t>自ら提供する訪問リハビリテーションの質について、定期的に自己評価を行っている。</t>
    </r>
  </si>
  <si>
    <r>
      <t>（３９）</t>
    </r>
    <r>
      <rPr>
        <sz val="11"/>
        <rFont val="ＭＳ Ｐ明朝"/>
        <family val="1"/>
      </rPr>
      <t>第三者評価を積極的に受け入れて、必要な業務改善を行っている。</t>
    </r>
  </si>
  <si>
    <r>
      <t>（４０）</t>
    </r>
    <r>
      <rPr>
        <sz val="11"/>
        <rFont val="ＭＳ Ｐ明朝"/>
        <family val="1"/>
      </rPr>
      <t>「介護サービス情報の公表」を行っている。</t>
    </r>
  </si>
  <si>
    <r>
      <t>（４１）</t>
    </r>
    <r>
      <rPr>
        <sz val="11"/>
        <rFont val="ＭＳ Ｐ明朝"/>
        <family val="1"/>
      </rPr>
      <t>サービスの標準化を図るため、マニュアル等を整備し、活用している。</t>
    </r>
  </si>
  <si>
    <r>
      <t>（４２）</t>
    </r>
    <r>
      <rPr>
        <sz val="11"/>
        <rFont val="ＭＳ Ｐ明朝"/>
        <family val="1"/>
      </rPr>
      <t>利用者に関する情報を適切に記録し、担当者間で共有している。</t>
    </r>
  </si>
  <si>
    <r>
      <t>（４３）</t>
    </r>
    <r>
      <rPr>
        <sz val="11"/>
        <rFont val="ＭＳ Ｐ明朝"/>
        <family val="1"/>
      </rPr>
      <t>利用者の記録の保管方法を定めて、それを基に適切に記録を保管している。</t>
    </r>
  </si>
  <si>
    <r>
      <t>（４４）</t>
    </r>
    <r>
      <rPr>
        <sz val="11"/>
        <rFont val="ＭＳ Ｐ明朝"/>
        <family val="1"/>
      </rPr>
      <t>サービス提供前に、必要な準備・確認を行っている。</t>
    </r>
  </si>
  <si>
    <r>
      <t>（４５）</t>
    </r>
    <r>
      <rPr>
        <sz val="11"/>
        <rFont val="ＭＳ Ｐ明朝"/>
        <family val="1"/>
      </rPr>
      <t>予定していた理学療法士、作業療法士、言語聴覚士が訪問できなくなった場合の交代基準・対応手順を定めている。</t>
    </r>
  </si>
  <si>
    <r>
      <t>（４６）</t>
    </r>
    <r>
      <rPr>
        <sz val="11"/>
        <rFont val="ＭＳ Ｐ明朝"/>
        <family val="1"/>
      </rPr>
      <t>管理者や従業者が各種会議や委員会に参加し、事業運営に対して積極的に関わっている。</t>
    </r>
  </si>
  <si>
    <r>
      <t>（４７）</t>
    </r>
    <r>
      <rPr>
        <sz val="11"/>
        <rFont val="ＭＳ Ｐ明朝"/>
        <family val="1"/>
      </rPr>
      <t>事業所の組織体制、従業者の権限、業務分担及び協力体制を定めている。</t>
    </r>
  </si>
  <si>
    <r>
      <t>（４８）</t>
    </r>
    <r>
      <rPr>
        <sz val="11"/>
        <rFont val="ＭＳ Ｐ明朝"/>
        <family val="1"/>
      </rPr>
      <t>従業者に対しての指導・助言の実施及び従業者からの相談に応じる体制がとられている。</t>
    </r>
  </si>
  <si>
    <r>
      <t>（４９）</t>
    </r>
    <r>
      <rPr>
        <sz val="11"/>
        <rFont val="ＭＳ Ｐ明朝"/>
        <family val="1"/>
      </rPr>
      <t>事業所の組織体制、従業者の権限、業務分担及び協力体制を定めている。</t>
    </r>
  </si>
  <si>
    <r>
      <t>（５０）</t>
    </r>
    <r>
      <rPr>
        <sz val="11"/>
        <rFont val="ＭＳ Ｐ明朝"/>
        <family val="1"/>
      </rPr>
      <t>管理者等は従業者が提供したサービスの結果を利用者をとおして直接確認している。</t>
    </r>
  </si>
  <si>
    <r>
      <t>（５１）</t>
    </r>
    <r>
      <rPr>
        <sz val="11"/>
        <rFont val="ＭＳ Ｐ明朝"/>
        <family val="1"/>
      </rPr>
      <t>事業所全体のサービスの質の確保について検討する仕組みがある。</t>
    </r>
  </si>
  <si>
    <r>
      <t>（５２）</t>
    </r>
    <r>
      <rPr>
        <sz val="11"/>
        <rFont val="ＭＳ Ｐ明朝"/>
        <family val="1"/>
      </rPr>
      <t>保健・医療・福祉サービスに関する情報を収集し、事業運営やサービス提供に役立てている。</t>
    </r>
  </si>
  <si>
    <r>
      <t>（５３）</t>
    </r>
    <r>
      <rPr>
        <sz val="11"/>
        <rFont val="ＭＳ Ｐ明朝"/>
        <family val="1"/>
      </rPr>
      <t>事故の発生又はその再発を防止するための仕組みがある。</t>
    </r>
  </si>
  <si>
    <r>
      <t>（５４）</t>
    </r>
    <r>
      <rPr>
        <sz val="11"/>
        <rFont val="ＭＳ Ｐ明朝"/>
        <family val="1"/>
      </rPr>
      <t>事故の発生・非常災害時や利用者の症状の急変等緊急時に対応するための仕組みがある。</t>
    </r>
  </si>
  <si>
    <r>
      <t>（５５）</t>
    </r>
    <r>
      <rPr>
        <sz val="11"/>
        <rFont val="ＭＳ Ｐ明朝"/>
        <family val="1"/>
      </rPr>
      <t>感染症の発生の予防及びまん延を防止するための仕組みがある。</t>
    </r>
  </si>
  <si>
    <r>
      <t>（５６）</t>
    </r>
    <r>
      <rPr>
        <sz val="11"/>
        <rFont val="ＭＳ Ｐ明朝"/>
        <family val="1"/>
      </rPr>
      <t>サービスを提供する従業者が感染源・媒介者とならないよう必要な措置を講じている。</t>
    </r>
  </si>
  <si>
    <r>
      <t>（５７）</t>
    </r>
    <r>
      <rPr>
        <sz val="11"/>
        <rFont val="ＭＳ Ｐ明朝"/>
        <family val="1"/>
      </rPr>
      <t>利用者に、病状が急に変化した時の連絡方法を示している。</t>
    </r>
  </si>
  <si>
    <r>
      <t>（５８）</t>
    </r>
    <r>
      <rPr>
        <sz val="11"/>
        <rFont val="ＭＳ Ｐ明朝"/>
        <family val="1"/>
      </rPr>
      <t>関連する専門諸機関及び職種等との連携、調整を図っている。</t>
    </r>
  </si>
  <si>
    <r>
      <t>（５９）</t>
    </r>
    <r>
      <rPr>
        <sz val="11"/>
        <rFont val="ＭＳ Ｐ明朝"/>
        <family val="1"/>
      </rPr>
      <t>利用者の主治医との連携を図っている。</t>
    </r>
  </si>
  <si>
    <r>
      <t>（３）</t>
    </r>
    <r>
      <rPr>
        <sz val="11"/>
        <rFont val="ＭＳ Ｐ明朝"/>
        <family val="1"/>
      </rPr>
      <t>事業の計画、達成目標を定めている。</t>
    </r>
  </si>
  <si>
    <r>
      <t>（７）</t>
    </r>
    <r>
      <rPr>
        <sz val="11"/>
        <rFont val="ＭＳ Ｐ明朝"/>
        <family val="1"/>
      </rPr>
      <t>地域住民・利用者対して、事業所情報を公開している。</t>
    </r>
  </si>
  <si>
    <r>
      <t>（１０）</t>
    </r>
    <r>
      <rPr>
        <sz val="11"/>
        <rFont val="ＭＳ Ｐ明朝"/>
        <family val="1"/>
      </rPr>
      <t>訪問リハビリテーション計画において、リハビリテーションの目標及び達成時期を記載している。</t>
    </r>
  </si>
  <si>
    <r>
      <t>（１１）</t>
    </r>
    <r>
      <rPr>
        <sz val="11"/>
        <rFont val="ＭＳ Ｐ明朝"/>
        <family val="1"/>
      </rPr>
      <t>利用者の心身の機能及び訪問リハビリテーション計画を定期的に評価し、必要に応じ計画の見直しを行っている。</t>
    </r>
  </si>
  <si>
    <r>
      <t>（１２）</t>
    </r>
    <r>
      <rPr>
        <sz val="11"/>
        <rFont val="ＭＳ Ｐ明朝"/>
        <family val="1"/>
      </rPr>
      <t>利用申込者との契約にあたり適切な対応をしている。</t>
    </r>
  </si>
  <si>
    <t>ａ　事業の理念や方針を明文化し、適切な運営を図っている。</t>
  </si>
  <si>
    <t>ａ　従業者が守るべき倫理を明文化し、周知している。</t>
  </si>
  <si>
    <t>ｂ　従業者を対象とした、倫理及び法令遵守に関する研修の実施記録がある。</t>
  </si>
  <si>
    <t>ａ　毎年度の経営、運営方針等が記載されている事業計画又は年次計画がある。</t>
  </si>
  <si>
    <t>ｂ　事業計画は、事業の理念・方針に基づくとともに、中・長期の運営の方針、従業者の採用、研修計画、事業経営の方針及び計画等を網羅している。</t>
  </si>
  <si>
    <t>ｃ　計画の策定にあたっては、従業者の参加を得て毎年度行っている。</t>
  </si>
  <si>
    <t>ｄ　目標や計画は従業者に徹底するとともに、達成度をもとに必要に応じて定期的に見直している。</t>
  </si>
  <si>
    <t>ｃ　開示された情報が事実ではなく誤りがあり、訂正を求められた時、事実関係を確認のうえ、直ちにその関係情報を訂正、削除する等の対応をしている。</t>
  </si>
  <si>
    <t>ａ　必要な利用料の計算方法についての同意を得るための文書の同意欄に、利用者又はその家族の署名若しくは記名捺印がある。</t>
  </si>
  <si>
    <t>ｂ　利用者に対して、サービス提供内容、費用の額その他の必要と認められる事項を記載した請求明細書（サービス提供証明書）を交付している。</t>
  </si>
  <si>
    <t>ａ　その日の状態にあったリハビリテーションの内容、留意点などをきめ細かく説明している。</t>
  </si>
  <si>
    <t>ａ　事業計画及び財務内容を閲覧に供することを明記した文書がある。又は、閲覧可能な状態にしている。</t>
  </si>
  <si>
    <t>ｂ　事業所のパンフレットや広報誌、インターネット等により事業所情報を公開している。</t>
  </si>
  <si>
    <t>ｂ　利用者の日常生活活動及び生活環境を把握し、記録している。</t>
  </si>
  <si>
    <t>ｃ　利用者が利用している他の保健医療サービス又は福祉サービスの利用状況が記録されている書類が保管されている。</t>
  </si>
  <si>
    <t>ｂ　訪問リハビリテーション計画を作成した際には、利用者に交付している。</t>
  </si>
  <si>
    <t>ａ　訪問リハビリテーション計画に、リハビリテーションの目標及び達成時期の記載がある。</t>
  </si>
  <si>
    <t>ｂ　訪問リハビリテーション計画は居宅介護サービス計画に沿って作成されている。</t>
  </si>
  <si>
    <t>ａ　訪問リハビリテーション計画の評価を記入している記録がある。</t>
  </si>
  <si>
    <t>ｃ　訪問リハビリテーション計画の見直しの結果、変更が必要な場合には、訪問リハビリテーション計画に、見直した内容及び日付を記載し、変更が不要な場合には、訪問リハビリテーション計画に更新日を記載している。</t>
  </si>
  <si>
    <t>ｄ　訪問リハビリテーション計画の見直しの結果、居宅サービス計画の変更が必要と判断した場合、介護支援専門員に提案した記録がある。</t>
  </si>
  <si>
    <t>ａ　サービスを選択するうえで必要な情報を説明するために、わかりやすい説明書やパンフレットを用意している。</t>
  </si>
  <si>
    <t>ｂ　重要事項を記した文書の同意欄に、利用申込者又はその家族の署名若しくは記名捺印がある。</t>
  </si>
  <si>
    <t>ｃ　利用申込者の判断能力が不十分な場合における家族、代理人、成年後見人等との契約書又は第三者である立会人を求めたことがわかる文書がある。</t>
  </si>
  <si>
    <t>ｅ　自らの事業所のサービス利用では十分対応できない場合や、他のサービスも合わせて利用することが必要と判断された場合には、指定居宅介護支援事業者等と連携し、必要な他のサービスの紹介を行っている。</t>
  </si>
  <si>
    <t>№</t>
  </si>
  <si>
    <t>Ⅰ－２：事業計画の策定に関する取り組み</t>
  </si>
  <si>
    <t>利用者又はその家族に対して、必要な利用料の計算方法について説明し、同意を得ており、利用料請求の際には、請求明細書を交付している。</t>
  </si>
  <si>
    <t>Ⅲ－２：定期的なサービスの評価の実施に関する取り組み</t>
  </si>
  <si>
    <t>Ⅲ－３：サービスの標準化に関する取り組み</t>
  </si>
  <si>
    <t>Ⅲ－５：効率的なサービスの提供体制に関する取り組み</t>
  </si>
  <si>
    <t>Ⅳ：安全・安心の確保</t>
  </si>
  <si>
    <t>１－①</t>
  </si>
  <si>
    <t>１－②</t>
  </si>
  <si>
    <t>１－③</t>
  </si>
  <si>
    <t>２－①</t>
  </si>
  <si>
    <t>２－②</t>
  </si>
  <si>
    <t>２－③</t>
  </si>
  <si>
    <t>２－④</t>
  </si>
  <si>
    <t>２－⑤</t>
  </si>
  <si>
    <t>ｆ　利用申込者にサービス受給資格があるか確認するため、利用者の被保険者証によって、被保険者資格、要介護認定の有無及び有効期間を確かめている。</t>
  </si>
  <si>
    <t>ｇ　利用者がいつでも契約の解除ができることを説明し、また、利用者又は事業者から直ちに契約を解除することができる事由を定めている。</t>
  </si>
  <si>
    <t>ａ　家族とのコミュニケーションを確保するための連絡網を整備している。</t>
  </si>
  <si>
    <t>ｂ　利用者の状況を、家族に対して個別に、定期的に報告し、情報を共有している。</t>
  </si>
  <si>
    <t>ａ　個々の従業者が気をつけるだけでなく、マニュアルの作成等により、事業所全体に対して利用者を尊重した対応（言葉づかい等）が徹底されるようなシステムがある。</t>
  </si>
  <si>
    <t>ｂ　日常生活の各場面でも言葉かけを行い、特に会話の不足している利用者には気を配り、コミュニケーションの工夫をしている。</t>
  </si>
  <si>
    <t>ａ　一定期間観察と分析を行い、行動パターンや危険性を把握しサービス計画を作成している。</t>
  </si>
  <si>
    <t>ｂ　残存能力を的確に把握・評価し、適切なサービスが提供できるよう配慮している。</t>
  </si>
  <si>
    <t>ｃ　サービス提供時には、穏やかな雰囲気をつくり、利用者のペースにあわせ、安心してリハビリテーションが受けられるよう不安の解消に配慮している。</t>
  </si>
  <si>
    <t>ｄ　利用者の状態にあわせ、リハビリテーションを実施する時間帯や実施時間の長さ等に配慮している。</t>
  </si>
  <si>
    <t>ｅ　従業者に対する認知症及び認知症ケアに関する研修の実施記録がある。</t>
  </si>
  <si>
    <t>ｆ　認知症の利用者への対応及び認知症ケアに関するマニュアルがあり、実務に活用している。</t>
  </si>
  <si>
    <t>ｂ　生活機能改善を目的とした理学療法、作業療法、言語聴覚訓練等その他リハビリテーションの観点から必要な支援（必要に応じて日常生活上の注意点、介護の工夫について説明や実演等を行う等の支援）を行った記録がある。</t>
  </si>
  <si>
    <t>ａ　日常生活の中でのプログラムも組んでいる。</t>
  </si>
  <si>
    <t>事業の計画、達成目標を定めている。</t>
  </si>
  <si>
    <t>利用者・家族の求めに応じて、サービス提供記録を開示している。</t>
  </si>
  <si>
    <t>利用者の心理面に配慮し、コミュニケーションをとるよう努めている。</t>
  </si>
  <si>
    <t>個人情報は、適切に取り扱っている。</t>
  </si>
  <si>
    <t>従業者の接遇の質を確保するための仕組みがある。</t>
  </si>
  <si>
    <t>従業者に対する研修体系を整備し、研修を計画的かつ定期的に行っている。</t>
  </si>
  <si>
    <t>従業者の調査研究・研究発表及び専門資格の取得を積極的に進めている。</t>
  </si>
  <si>
    <t>第三者評価を積極的に受け入れて、必要な業務改善を行っている。</t>
  </si>
  <si>
    <t>「介護サービス情報の公表」を行っている。</t>
  </si>
  <si>
    <t>サービスの標準化を図るため、マニュアル等を整備し、活用している。</t>
  </si>
  <si>
    <t>利用者の記録の保管方法を定めて、それを基に適切に記録を保管している。</t>
  </si>
  <si>
    <t>サービス提供前に、必要な準備・確認を行っている。</t>
  </si>
  <si>
    <t>管理者や従業者が各種会議や委員会に参加し、事業運営に対して積極的に関わっている。</t>
  </si>
  <si>
    <t>事業所の組織体制、従業者の権限、業務分担及び協力体制を定めている。</t>
  </si>
  <si>
    <t>事　業　所　の　概　要　・　情　報</t>
  </si>
  <si>
    <t>記入年月日（自己評価年月日）</t>
  </si>
  <si>
    <t>西暦</t>
  </si>
  <si>
    <t>年</t>
  </si>
  <si>
    <t>月</t>
  </si>
  <si>
    <t>日</t>
  </si>
  <si>
    <t>事業所番号</t>
  </si>
  <si>
    <t>管理者・担当者氏名</t>
  </si>
  <si>
    <t>管理者</t>
  </si>
  <si>
    <t>担当者　職氏名</t>
  </si>
  <si>
    <t>所在地</t>
  </si>
  <si>
    <t>〒</t>
  </si>
  <si>
    <t>電話番号・FAX番号</t>
  </si>
  <si>
    <t>電話番号</t>
  </si>
  <si>
    <t>ＦＡＸ番号</t>
  </si>
  <si>
    <t>ホームページアドレス</t>
  </si>
  <si>
    <t>事業所開設年月日</t>
  </si>
  <si>
    <t>サービス提供可能時間</t>
  </si>
  <si>
    <t>月～金曜</t>
  </si>
  <si>
    <t>時</t>
  </si>
  <si>
    <t>分</t>
  </si>
  <si>
    <t>～</t>
  </si>
  <si>
    <t>土曜</t>
  </si>
  <si>
    <t>日曜・祝日</t>
  </si>
  <si>
    <t>特記事項</t>
  </si>
  <si>
    <t>サービス提供地域</t>
  </si>
  <si>
    <t>事業所の特色・ＰＲ</t>
  </si>
  <si>
    <t>Ⅰ－２：</t>
  </si>
  <si>
    <t>Ⅰ－３：</t>
  </si>
  <si>
    <t>Ⅱ－２：</t>
  </si>
  <si>
    <t>Ⅲ－２：</t>
  </si>
  <si>
    <t>Ⅲ－３：</t>
  </si>
  <si>
    <t>サービス標準化に関する取り組み</t>
  </si>
  <si>
    <t>Ⅲ－４：</t>
  </si>
  <si>
    <t>利用者の情報の適切な記録に関する取り組み</t>
  </si>
  <si>
    <t>Ⅲ－５：</t>
  </si>
  <si>
    <t>効率的なサービスの提供体制に関する取り組み</t>
  </si>
  <si>
    <t>Ⅳ－２：</t>
  </si>
  <si>
    <t>　　目　次</t>
  </si>
  <si>
    <t>Ⅰ</t>
  </si>
  <si>
    <t>事業所の運営と基本方針</t>
  </si>
  <si>
    <t>Ⅰ－１：</t>
  </si>
  <si>
    <t>Ⅱ</t>
  </si>
  <si>
    <t>利用者本位のサービスの提供</t>
  </si>
  <si>
    <t>Ⅱ－１：</t>
  </si>
  <si>
    <t>利用者を尊重したサービスの提供に関する取り組み</t>
  </si>
  <si>
    <t>サービス利用開始・終了時の対応</t>
  </si>
  <si>
    <t>利用者及び家族とのコミュニケーション</t>
  </si>
  <si>
    <t>認知症の利用者に対する配慮</t>
  </si>
  <si>
    <t>Ⅱ－４：</t>
  </si>
  <si>
    <t>Ⅲ</t>
  </si>
  <si>
    <t>サービスの質の確保</t>
  </si>
  <si>
    <t>Ⅲ－１：</t>
  </si>
  <si>
    <t>従業者の質の確保に向けた体制に関する取り組み</t>
  </si>
  <si>
    <t>定期的なサービスの評価の実施に関する取り組み</t>
  </si>
  <si>
    <t>Ⅲ－５－①：</t>
  </si>
  <si>
    <t>訪問体制</t>
  </si>
  <si>
    <t>Ⅲ－５－②：</t>
  </si>
  <si>
    <t>Ⅲ－５－③：</t>
  </si>
  <si>
    <t>必要な情報の収集</t>
  </si>
  <si>
    <t>Ⅳ</t>
  </si>
  <si>
    <t>安全・安心の確保</t>
  </si>
  <si>
    <t>Ⅳ－１：</t>
  </si>
  <si>
    <t>事故対策に関する取り組み</t>
  </si>
  <si>
    <t>衛生管理に関する取り組み</t>
  </si>
  <si>
    <t>Ⅴ</t>
  </si>
  <si>
    <t>関係機関・職種との連携</t>
  </si>
  <si>
    <t>Ⅴ－１：</t>
  </si>
  <si>
    <t>関係機関・職種との連携に関する取り組み</t>
  </si>
  <si>
    <t>№</t>
  </si>
  <si>
    <t>項目№</t>
  </si>
  <si>
    <t>項目の内容</t>
  </si>
  <si>
    <t>評価日</t>
  </si>
  <si>
    <t>評価結果</t>
  </si>
  <si>
    <t>評価結果の理由</t>
  </si>
  <si>
    <t>改善の優先順位</t>
  </si>
  <si>
    <t>改善内容・目標</t>
  </si>
  <si>
    <t>改善時期</t>
  </si>
  <si>
    <t>改善結果</t>
  </si>
  <si>
    <t>改善終了日</t>
  </si>
  <si>
    <t>「自己評価」課題改善計画表</t>
  </si>
  <si>
    <t>記入者名</t>
  </si>
  <si>
    <t>（訪問リハビリテーション）</t>
  </si>
  <si>
    <t>Ⅱ－３：</t>
  </si>
  <si>
    <t>Ⅱ－３－①：</t>
  </si>
  <si>
    <t>Ⅱ－３－②：</t>
  </si>
  <si>
    <t>Ⅱ－３－③：</t>
  </si>
  <si>
    <t>Ⅱ－３－④：</t>
  </si>
  <si>
    <t>個々のサービス及び支援</t>
  </si>
  <si>
    <t>Ⅱ－３－⑤：</t>
  </si>
  <si>
    <t>介護者・利用者への配慮・支援</t>
  </si>
  <si>
    <t>Ⅱ－５：</t>
  </si>
  <si>
    <t>チーム体制</t>
  </si>
  <si>
    <t>Ⅴ：関係機関・職種との連携</t>
  </si>
  <si>
    <t>従業者に対しての指導・助言の実施及び従業者からの相談に応じる体制がとられている。</t>
  </si>
  <si>
    <t>事故の発生又はその再発を防止するための仕組みがある。</t>
  </si>
  <si>
    <t>関連する専門諸機関及び職種等との連携、調整を図っている。</t>
  </si>
  <si>
    <t>自己評価結果一覧表</t>
  </si>
  <si>
    <t>事業所名</t>
  </si>
  <si>
    <t>項目</t>
  </si>
  <si>
    <t>評価達成度</t>
  </si>
  <si>
    <t>改善の必要性</t>
  </si>
  <si>
    <t>Ⅰ：事業所の運営と基本方針</t>
  </si>
  <si>
    <t>事業の理念等を明確に示している。</t>
  </si>
  <si>
    <t>従業者が守るべき倫理・法令を周知している。</t>
  </si>
  <si>
    <t>ｃ　日常生活の中で各利用者の状況に応じたリハビリテーションの課題や方法を明らかにしている。</t>
  </si>
  <si>
    <t>ａ　チェックシート等を作成し、それに基づき健康状態を確認している。</t>
  </si>
  <si>
    <t>ａ　訪問日及び提供したリハビリテーションの内容等を記載した記録がある。</t>
  </si>
  <si>
    <t>ａ　予防的な視点からリハビリテーションを計画し、かつ、実施しており、寝たきり、廃用症候群、転倒、骨折、誤嚥、閉じこもり、認知機能の低下等の予防的な対応の記録がある。</t>
  </si>
  <si>
    <t>ａ　利用者の家族の心身の状況を把握し、訪問リハビリテーション実施記録や訪問リハビリテーション計画などに記録している。</t>
  </si>
  <si>
    <t>合　　計</t>
  </si>
  <si>
    <t>このボタンをクリックすると、このシートの
１ページへ移動します。</t>
  </si>
  <si>
    <t>ａ　訪問リハビリテーション計画又は訪問リハビリテーション実施記録に、利用者又はその家族の精神的な悩み、不安等に対する支援を行った記録がある。</t>
  </si>
  <si>
    <t>ａ　保険者、介護支援専門員等と連携し、利用者の意向を確認し、申請のための必要な手続き等をわかりやすく説明している。</t>
  </si>
  <si>
    <t>ｂ　要介護認定を受けていない利用申込者がすぐにサービスを利用しなくてはならない場合、介護支援専門員と連携し暫定ケアプランによってサービスを提供している。</t>
  </si>
  <si>
    <t>ａ　利用者の要介護認定の有効期限が終了する期日から遅くとも３０日前までには更新の申請が行われるよう必要な支援をしている。</t>
  </si>
  <si>
    <t>ｂ　継続利用者の心身の状況に変化がある場合、要介護認定等の有効期間を確認したうえ変更申請について必要な支援を行っている。</t>
  </si>
  <si>
    <t>ａ　訪問リハビリテーション計画に基づいて、住宅改修の必要性について検討した記録がある。</t>
  </si>
  <si>
    <t>ｂ　介護支援専門員を通じて、住宅改修事業者と連携を図った記録がある。</t>
  </si>
  <si>
    <t>ａ　訪問リハビリテーション計画に基づいて、福祉用具の必要性について検討した記録がある。</t>
  </si>
  <si>
    <t>ｂ　介護支援専門員を通じて、福祉用具事業者等と連携を図った記録がある。</t>
  </si>
  <si>
    <t>ｃ　個人情報の保護に関する方針について、ホームページ、パンフレット等への掲載がある。</t>
  </si>
  <si>
    <t>ｄ　利用者に係わる情報の取り扱いについて、細心の注意を払い、守秘に努めるよう従業者に徹底している。</t>
  </si>
  <si>
    <t>ａ　利用者のプライバシーの保護の取り組みに関するマニュアル等があり、実務に活用している。</t>
  </si>
  <si>
    <t>ｂ　利用者のプライバシーの保護の取り組みに関する研修の実施記録がある。</t>
  </si>
  <si>
    <t>ｃ　利用者を「一個人の人格」として尊重する教育を重視し、利用者の呼称等にも留意している。</t>
  </si>
  <si>
    <t>ｄ　認知症高齢者等の権利に関しても十分な配慮を行っている。</t>
  </si>
  <si>
    <t>ａ　従業者に対しては、虐待・人権侵害に対する啓発に努めている。</t>
  </si>
  <si>
    <t>ｂ　利用者の身体状況や生活環境などから、虐待・人権侵害を受けているか否かの把握に努めている。</t>
  </si>
  <si>
    <t>ｃ　利用者の家族等による虐待・人権侵害の場面に遭遇した場合、その行為が虐待等であると気づくよう助言に努めている。</t>
  </si>
  <si>
    <t>ａ　従業者に対して、拘束や抑制について計画的に研修を行っている。</t>
  </si>
  <si>
    <t>ｂ　利用者の家族等に対し、拘束・抑制を行わない介護について指導・助言している。</t>
  </si>
  <si>
    <t>ｃ　利用者の家族等による拘束・抑制の場面に遭遇した場合、その行為が拘束などであると気づくよう助言に努めている。</t>
  </si>
  <si>
    <t>ａ　相談、苦情等対応に関するマニュアル等があり、実務に活用している。</t>
  </si>
  <si>
    <t>ｂ　重要事項を記した文書等利用者に交付する文書に、相談、苦情等対応窓口及び担当者が明記されている。</t>
  </si>
  <si>
    <t>ｃ　相談、苦情等対応に関する記録がある。</t>
  </si>
  <si>
    <t>ｄ　相談、苦情対応の結果について、利用者又はその家族に対して説明し、理解を得た記録がある。</t>
  </si>
  <si>
    <t>ｆ　利用者の家族の参加が確認できる意見交換会、懇談会等の記録又は利用者の家族との連絡帳がある。</t>
  </si>
  <si>
    <t>ｇ　トラブル等があった場合、担当従業者、サービス担当責任者ができるだけ早く話を聞く機会を持っている。</t>
  </si>
  <si>
    <t>ｈ　第三者委員を積極的に受け入れている。</t>
  </si>
  <si>
    <t>ａ　経営改善のための会議において、利用者の意向満足度等について検討された記録がある。</t>
  </si>
  <si>
    <t>ａ　従業者の接遇についての記載があるマニュアル等があり、実務に活用している。</t>
  </si>
  <si>
    <t>ｂ　従業者の接遇に関する研修の実施記録がある。</t>
  </si>
  <si>
    <t>ａ　常勤及び非常勤の全ての従業者（新任・現任）を対象とする訪問リハビリテーションに関する研修の実施記録がある。</t>
  </si>
  <si>
    <t>ｂ常勤及び非常勤の全ての従業者（新任・現任）を対象とする訪問リハビリテーションに関する研修計画がある。</t>
  </si>
  <si>
    <t>ｃ　県や団体の行う研修内容を把握して、参加計画を立てている。</t>
  </si>
  <si>
    <t>ｄ　外部研修に従業者が参加した場合には、他の従業者に伝達するよう努めている。</t>
  </si>
  <si>
    <t>ｅ　外部研修だけでなく、事例研究会等の従業者研修や勉強会を企画し、計画的に行っている。</t>
  </si>
  <si>
    <t>ｆ　事業所内訓練（ＯＪＴ）を従業者の状況に応じ適切な方法で実施している。</t>
  </si>
  <si>
    <t>ａ　外部の学会、研究会等への参加を促進している。</t>
  </si>
  <si>
    <t>ｂ　研究会の定期開催、外部講師・指導者への依頼を行うなど、調査研究の推進・指導体制を整備している。</t>
  </si>
  <si>
    <t>ｃ　従業者の専門資格取得を積極的に進めている。</t>
  </si>
  <si>
    <t>ａ　自ら提供する訪問リハビリテーションの質についての自己評価の実施記録がある。</t>
  </si>
  <si>
    <t>ｂ　評価することを目的にした評価作業ではなく、一定期間ごとに評価作業を繰り返し、確実に業務改善に結びつけている。</t>
  </si>
  <si>
    <t>ａ　サービスの質の向上のため、一層の効果が得られるよう自己評価だけでなく、第三者評価機関による客観的な評価を受けている。</t>
  </si>
  <si>
    <t>ａ　公表の対象である場合は、１年に１回、基本・調査情報を報告し、調査情報については、事実確認調査を受け、その結果を含めた介護サービス情報を公開している。</t>
  </si>
  <si>
    <t>ｂ　公表の対象となっていない。
（県が策定する「報告・調査・公表計画」の策定基準日前１年間の介護報酬支払い実績が、１００万円を超える事業所が対象となります。）</t>
  </si>
  <si>
    <t>ａ　サービスに関するマニュアルを整備し、従業者が自由に閲覧できる場所に設置してある。</t>
  </si>
  <si>
    <t>ｂ　マニュアル等の見直しについて検討された記録がある。</t>
  </si>
  <si>
    <t>ｃ　マニュアル等の内容には、個々のサービスの留意点や具体的手順、その他重要事項を盛り込んでいる。</t>
  </si>
  <si>
    <t>ａ　利用者へのサービス提供を行う際に、効率的な記録用紙を事業者独自で作成している。</t>
  </si>
  <si>
    <t>ｂ　統一的な記入方法について推進している。</t>
  </si>
  <si>
    <t>ｃ　サービス提供票から、サービス提供記録、相談・情報提供に関する記録を利用者ごとにファイルする等、一元的に整理している。</t>
  </si>
  <si>
    <t>ｄ　記録の特記事項等については、適切な報告・連絡・相談・引継ぎについて記入している。</t>
  </si>
  <si>
    <t>ｅ　記録を作成することにより、サービス提供内容を整理し、客観的に見直している。</t>
  </si>
  <si>
    <t>ｆ　利用者に関する情報を共有するための打合せ、回覧又は申し送りの記録がある。</t>
  </si>
  <si>
    <t>ａ　記録の管理責任者</t>
  </si>
  <si>
    <t>ｂ　記録の保管場所</t>
  </si>
  <si>
    <t>ｃ　記録の利用方法とその手続き</t>
  </si>
  <si>
    <t>ｄ　記録の保管期間</t>
  </si>
  <si>
    <t>ｅ　保管期間終了後の処理方法</t>
  </si>
  <si>
    <t>b</t>
  </si>
  <si>
    <t>c</t>
  </si>
  <si>
    <t>d</t>
  </si>
  <si>
    <t>e</t>
  </si>
  <si>
    <t>f</t>
  </si>
  <si>
    <t>ａ　定例のミーティングを行い、連絡事項の確認を行っている。</t>
  </si>
  <si>
    <t>ｂ　サービス提供責任者は、従業者に対し、具体的な援助目標及び援助内容を指示するとともに利用者の状況についての情報を伝達している。</t>
  </si>
  <si>
    <t>ｃ　利用者の記録を確認し、サービス提供内容の留意点を確認するとともに、必要に応じて関係機関・事業者等に連絡をとっている。</t>
  </si>
  <si>
    <t>ｄ　訪問リハビリテーション計画に基づき必要物品確認表等を作成しチェックしている。</t>
  </si>
  <si>
    <t>ａ　予定していた理学療法士、作業療法士、言語聴覚士等が訪問できなくなった場合の対応手順についての記載がある文書があり、実務に活用している。</t>
  </si>
  <si>
    <t>ｂ　体調の悪い理学療法士、作業療法士、言語聴覚士等の交代基準の記載があるマニュアル、就業規則等がある。</t>
  </si>
  <si>
    <t>ａ　職員会議を定例化している。</t>
  </si>
  <si>
    <t>c</t>
  </si>
  <si>
    <t>d</t>
  </si>
  <si>
    <t>e</t>
  </si>
  <si>
    <t>f</t>
  </si>
  <si>
    <t>g</t>
  </si>
  <si>
    <t>z</t>
  </si>
  <si>
    <t>b</t>
  </si>
  <si>
    <t>c</t>
  </si>
  <si>
    <t>d</t>
  </si>
  <si>
    <t>e</t>
  </si>
  <si>
    <t>f</t>
  </si>
  <si>
    <t>z</t>
  </si>
  <si>
    <t>計</t>
  </si>
  <si>
    <t>h</t>
  </si>
  <si>
    <t>記録の保管方法について、次の点を定めている。</t>
  </si>
  <si>
    <t>b</t>
  </si>
  <si>
    <t>ｂ　適切な構成員のもとに各種会議や委員会を設置し、随時民主的な活動を行っている。</t>
  </si>
  <si>
    <t>ｃ　現場の従業者と幹部従業者が参加する業務改善会議等の記録がある。</t>
  </si>
  <si>
    <t>ａ　組織体制の従業者と幹部従業者が参加する業務改善会議等の記録がある。</t>
  </si>
  <si>
    <t>ａ　新任の従業者の教育計画、育成記録等に、実地指導の実地記録がある。</t>
  </si>
  <si>
    <t>b</t>
  </si>
  <si>
    <t>ｂ　教育計画、指導要綱等従業者からの相談に応じる相談担当者についての記載がある規程などがある。</t>
  </si>
  <si>
    <t>ａ　定期的又は必要に応じて利用者宅を訪問しサービス提供内容等を確認している。</t>
  </si>
  <si>
    <t>ｂ　リハビリテーション計画に基づいたサービスが提供されているか利用者等に確認している。</t>
  </si>
  <si>
    <t>ｃ　定期的に利用者の要望及び心身の状態の変化を確認している。</t>
  </si>
  <si>
    <t>ｄ　定期的にリハビリテーション計画の目標の達成状況を確認している。</t>
  </si>
  <si>
    <t>ａ　事業所全体のサービス内容を検討する会議の設置規程等又は会議録がある。</t>
  </si>
  <si>
    <t>ａ　行政の施策動向の情報</t>
  </si>
  <si>
    <t>ｂ　行政（市町村・県）の保健・医療・福祉関連予算の情報</t>
  </si>
  <si>
    <t>ｃ　先進的な事業者や事業運営を行っている市町村、機関・施設の情報</t>
  </si>
  <si>
    <t>ｄ　介護保険制度にとどまらず、その他の公的・民間の社会資源に関する情報</t>
  </si>
  <si>
    <t>ａ　事故の発生又はその再発の防止に関するマニュアル等があり、実務に活用している。</t>
  </si>
  <si>
    <t>ｂ　マニュアル（チェックリスト）を作成するだけでなく、それをもとに定期的に点検を行っている。</t>
  </si>
  <si>
    <t>ｃ　事故事例、ヒヤリ・ハット事例等事故防止につながる事例の検討記録がある。</t>
  </si>
  <si>
    <t>ｄ　事故の発生又はその再発の防止に関する研修の実施記録がある。</t>
  </si>
  <si>
    <t>利用者等の情報の把握に関する取り組み</t>
  </si>
  <si>
    <t>訪問リハビリテーション計画の策定・評価に関する取り組み</t>
  </si>
  <si>
    <t>利用者等の個人情報、人権及びプライバシーの保護に関する取り組み</t>
  </si>
  <si>
    <t>ｅ　事故に至らなかったが、ヒヤリ・ハットした事象について、記録として残し今後の事故防止に努めている。</t>
  </si>
  <si>
    <r>
      <t>ａ　事故の発生・非常災害時等緊急時の対応（対応手順、役割分担等）に関するマニュアル等及び緊急時の連絡体制を記載した文書が</t>
    </r>
    <r>
      <rPr>
        <strike/>
        <sz val="11"/>
        <rFont val="ＭＳ Ｐ明朝"/>
        <family val="1"/>
      </rPr>
      <t>ある。</t>
    </r>
    <r>
      <rPr>
        <sz val="11"/>
        <rFont val="ＭＳ Ｐ明朝"/>
        <family val="1"/>
      </rPr>
      <t>あり、周知徹底している。</t>
    </r>
  </si>
  <si>
    <t>ｂ　事故の発生等緊急時、非常災害時の対応に関する研修の実施記録がある。</t>
  </si>
  <si>
    <t>ｃ　非常災害時に通報する関係機関及び利用者ごとの主治医、家族、その他の緊急連絡先の一覧表等がある。</t>
  </si>
  <si>
    <t>ｄ　賠償責任や災害時に備え、保険に加入している。</t>
  </si>
  <si>
    <t>％</t>
  </si>
  <si>
    <t>%</t>
  </si>
  <si>
    <t>ａ</t>
  </si>
  <si>
    <t>ｂ</t>
  </si>
  <si>
    <t>計</t>
  </si>
  <si>
    <t>b</t>
  </si>
  <si>
    <t>ｃ</t>
  </si>
  <si>
    <t>ｚ</t>
  </si>
  <si>
    <t>z</t>
  </si>
  <si>
    <t>ｄ</t>
  </si>
  <si>
    <t>ｅ</t>
  </si>
  <si>
    <t>ｆ</t>
  </si>
  <si>
    <t>b</t>
  </si>
  <si>
    <t>c</t>
  </si>
  <si>
    <t>d</t>
  </si>
  <si>
    <t>I　　事業所の運営と基本方針</t>
  </si>
  <si>
    <t>Ⅱ　　利用者本位のサービス提供</t>
  </si>
  <si>
    <t>Ⅲ　　サービスの質の確保</t>
  </si>
  <si>
    <t>Ⅳ　　安全・安心の確保</t>
  </si>
  <si>
    <t>Ⅴ　　地域住民・関係機関との連携</t>
  </si>
  <si>
    <t>ａ　感染症の発生事例、ヒヤリ・ハット事例等の検討記録がある。</t>
  </si>
  <si>
    <t>ｂ　感染症の予防及びまん延の防止に関するマニュアル等があり、実務に活用している。</t>
  </si>
  <si>
    <t>ｃ　感染症の予防及びまん延の防止に関する研修実施記録がある。</t>
  </si>
  <si>
    <t>ｄ　感染性廃棄物の取扱いについて定められたマニュアル等がある。</t>
  </si>
  <si>
    <t>ｆ　感染者の利用を拒まず、そのための厳重な衛生管理を行っている。</t>
  </si>
  <si>
    <t>ａ　従業者は、消毒液・使い捨て手袋など、感染を予防する備品等を常備し使用している。</t>
  </si>
  <si>
    <t>ｂ　従業者の手指が洗浄できる設備など、感染予防に必要な設備等を整備している。</t>
  </si>
  <si>
    <t>ｃ　従業者の制服の洗濯、消毒方法等を徹底している。</t>
  </si>
  <si>
    <t>ｄ　従業者の健康診断を定期的又は必要の都度実施している。</t>
  </si>
  <si>
    <t>ｅ　感染し媒介のおそれがある従業者の交替基準を明確にしている。</t>
  </si>
  <si>
    <t>Ⅲ－５：効率的なサービスの提供体制に関する取り組み</t>
  </si>
  <si>
    <t>ａ　必要な情報の提供やアドバイスを利用者・家族等にわかりやすく行っている。</t>
  </si>
  <si>
    <t>ｂ　利用終了時に他の事業者が選定された際に、本人・家族等の状況を他の事業所へ情報提供する場合は、あらかじめ利用者・家族等の同意を必要に応じて得ている。</t>
  </si>
  <si>
    <t>ｂ　利用者・家族等が行う生活機能の維持・向上の方法、内容等について、利用者・家族等に対して説明した記録がある。</t>
  </si>
  <si>
    <t>ｅ　利用者・家族等との懇談（話し合い）の機会を定期的に持ち、苦情・訴えを聞き、サービスのあり方を見直している。</t>
  </si>
  <si>
    <r>
      <t>（３４）</t>
    </r>
    <r>
      <rPr>
        <sz val="11"/>
        <rFont val="ＭＳ Ｐ明朝"/>
        <family val="1"/>
      </rPr>
      <t>利用者・家族等の意向、意向調査結果、満足度調査結果等を、経営改善プロセスに反映する仕組みがある。</t>
    </r>
  </si>
  <si>
    <t>ｂ　利用者・家族等からの意見や評価を、調査やアンケートによって定期的に実施する。</t>
  </si>
  <si>
    <t>ｅ　利用者・家族等に対して感染予防及び感染の対応に関する啓発普及を行っている。</t>
  </si>
  <si>
    <t>ｂ　事業理念や方針を従業者や利用者・家族等の目につく場所に掲示する等、周知徹底するよう努めている。</t>
  </si>
  <si>
    <r>
      <t>（４）</t>
    </r>
    <r>
      <rPr>
        <sz val="11"/>
        <rFont val="ＭＳ Ｐ明朝"/>
        <family val="1"/>
      </rPr>
      <t>利用者・家族等の求めに応じて、サービス提供記録を開示している。</t>
    </r>
  </si>
  <si>
    <t>ａ　利用者・家族等の求めに応じて、サービス提供記録を開示することを明記した文書がある。</t>
  </si>
  <si>
    <t>ｂ　利用者・家族等から利用者・家族等の基本情報に関する台帳、訪問リハビリテーション計画の作成に関する記録、ケアカンファレンスの議事録、サービス提供に関する記録等の閲覧・複写について請求があった場合、直ちに関係の情報を開示して担当者が適切に対応している。</t>
  </si>
  <si>
    <t>ａ　訪問リハビリテーション計画を策定する過程で利用者・家族等の意見を聞く等参加を得るとともに、策定された計画について利用者・家族等に説明し、同意を得るための文書の同意欄に、利用者又はその家族の署名若しくは記名捺印がある。</t>
  </si>
  <si>
    <t>ｂ　通所系サービス、訪問系サービス等他サービスへ引き継ぐためのマニュアル等又は連絡票がある。</t>
  </si>
  <si>
    <t>Ⅲ－５－①：訪問体制</t>
  </si>
  <si>
    <t>Ⅲ－５－①：２項目</t>
  </si>
  <si>
    <t>Ⅲ－５－②：チーム体制</t>
  </si>
  <si>
    <t>Ⅲ－５－②：６項目</t>
  </si>
  <si>
    <t>Ⅲ－５－③：必要な情報の収集</t>
  </si>
  <si>
    <t>Ⅲ－５－③：１項目</t>
  </si>
  <si>
    <t>Ⅳ：安全・安心の確保</t>
  </si>
  <si>
    <t>Ⅳ－１：事故対策に関する取り組み</t>
  </si>
  <si>
    <t>Ⅳ－１：２項目</t>
  </si>
  <si>
    <t>Ⅳ－２：衛生管理に関する取り組み</t>
  </si>
  <si>
    <t>Ⅳ－２：３項目</t>
  </si>
  <si>
    <t>Ⅴ－１：関係機関・職種との連携に関する取り組み</t>
  </si>
  <si>
    <t>Ⅴ－１：２項目</t>
  </si>
  <si>
    <t>Ⅱ－３－④：５項目</t>
  </si>
  <si>
    <t>Ⅱ－４：４項目</t>
  </si>
  <si>
    <t>Ⅱ－５：利用者の満足の向上に関する取り組み</t>
  </si>
  <si>
    <t>Ⅱ－５：２項目</t>
  </si>
  <si>
    <t>Ⅰ－１：理念と職業倫理に関する取り組み</t>
  </si>
  <si>
    <t>Ⅰ－２：事業計画の策定に関する取り組み</t>
  </si>
  <si>
    <t>サービス提供の都度、利用者の心身等の状態に応じたリハビリテーションを実施する旨を、利用者や家族にわかりやすく説明している。</t>
  </si>
  <si>
    <t>地域住民・利用者に対して、事業所情報を公開している。</t>
  </si>
  <si>
    <t>利用者及びその家族に関する情報の把握及び課題の分析を行っている。</t>
  </si>
  <si>
    <t>訪問リハビリテーション計画策定にあたって、利用者や家族の意向を踏まえ十分説明の上、同意を得たうえで交付している。</t>
  </si>
  <si>
    <t>訪問リハビリテーション計画において、リハビリテーションの目標及び達成時期を記載している。</t>
  </si>
  <si>
    <t>利用者の心身の機能及び訪問リハビリテーション計画を定期的に評価し、必要に応じ計画の見直しを行っている。</t>
  </si>
  <si>
    <t>利用申込者との契約にあたり適切な対応をしている。</t>
  </si>
  <si>
    <t>利用終了に際して、適切な対応をしている。</t>
  </si>
  <si>
    <t>家族との連携、コミュニケーションを確保するよう努めている。</t>
  </si>
  <si>
    <t>認知症ケアの質を確保するための仕組みがあり、認知症の利用者の状態に配慮したケアに努めている。</t>
  </si>
  <si>
    <t>Ⅱ－３－④：個々のサービス及び支援</t>
  </si>
  <si>
    <t>計画的に、理学療法、作業療法、言語聴覚の訓練に取り組んでいる。</t>
  </si>
  <si>
    <t>リハビリテーションのプログラムは、利用者の生活の場においても実際に役立つに支援している。</t>
  </si>
  <si>
    <t>サービス提供前に利用者の健康状態の確認を適切に行っている。</t>
  </si>
  <si>
    <t>理学療法士、作業療法士、言語聴覚士は、訪問日及び提供したリハビリテーションの内容等を記録している。</t>
  </si>
  <si>
    <t>予防的な視点からリハビリテーションを計画し、かつ、実施しており、寝たきり、廃用症候群、転倒、骨折、誤嚥、閉じこもり、認知機能の低下等の予防的な対応を行っている。</t>
  </si>
  <si>
    <t>利用者の家族の心身の状況を把握し、介護方法等に関して助言している。</t>
  </si>
  <si>
    <t>利用者又はその家族の精神的な悩み、不安等に対する支援を行っている。</t>
  </si>
  <si>
    <t>利用申込者が要介護認定を受けていない場合、申請の状況等を確認し適切に対応している。</t>
  </si>
  <si>
    <t>要介護認定の更新及び変更申請が必要な場合、適切な支援を行っている。</t>
  </si>
  <si>
    <t>利用者の目標の達成度に応じて、通所系サービス、訪問系サービス等他サービスの利用への移行を支援している。</t>
  </si>
  <si>
    <t>住宅改修についての支援を行っている。</t>
  </si>
  <si>
    <t>福祉用具の利用についての支援を行っている。</t>
  </si>
  <si>
    <t>Ⅱ－４：利用者の個人情報、人権及びプライバシーの保護に関する取り組み</t>
  </si>
  <si>
    <t>利用者の人権やプライバシーの確保について配慮している。</t>
  </si>
  <si>
    <t>利用者の虐待・人権侵害を防ぐ取り組みを行っている。</t>
  </si>
  <si>
    <t>身体拘束や抑制の解消について研修を行っている。</t>
  </si>
  <si>
    <t>利用者・家族等からの相談、苦情等に対応する仕組みがあり、サービスの改善につなげている。</t>
  </si>
  <si>
    <t>利用者・家族等の意向、意向調査結果、満足度調査結果等を、経営改善プロセスに反映する仕組みがある。</t>
  </si>
  <si>
    <t>Ⅲ－１：従業者の質の確保に向けた体制に関する取り組み</t>
  </si>
  <si>
    <t>自ら提供する訪問リハビリテーションの質について、定期的に自己評価を行っている。</t>
  </si>
  <si>
    <t>利用者に関する情報を適切に記録し、担当者間で共有している。</t>
  </si>
  <si>
    <t>予定していた理学療法士、作業療法士、言語聴覚士が訪問できなくなった場合の交代基準・対応手順を定めている。</t>
  </si>
  <si>
    <t>管理者等は従業者が提供したサービスの結果を利用者をとおして直接確認している。</t>
  </si>
  <si>
    <t>事業所全体のサービスの質の確保について検討する仕組みがある。</t>
  </si>
  <si>
    <t>保健・医療・福祉サービスに関する情報を収集し、事業運営やサービス提供に役立てている。</t>
  </si>
  <si>
    <t>事故の発生・非常災害時や利用者の症状の急変等緊急時に対応するための仕組みがある。</t>
  </si>
  <si>
    <t>感染症の発生の予防及びまん延を防止するための仕組みがある。</t>
  </si>
  <si>
    <t>サービスを提供する従業者が感染源・媒介者とならないよう必要な措置を講じている。</t>
  </si>
  <si>
    <t>利用者に、病状が急に変化した時の連絡方法を示している。</t>
  </si>
  <si>
    <t>利用者の主治医との連携を図っている。</t>
  </si>
  <si>
    <t>自己評価結果集計表</t>
  </si>
  <si>
    <t>事業所名：</t>
  </si>
  <si>
    <t>分野・領域</t>
  </si>
  <si>
    <t>項目数</t>
  </si>
  <si>
    <t>「実施できている」
項目数</t>
  </si>
  <si>
    <t>「実施できているが不十分」項目</t>
  </si>
  <si>
    <t>「実施できていない」項目数</t>
  </si>
  <si>
    <t>実施率</t>
  </si>
  <si>
    <t>I　　事業所の運営と基本方針</t>
  </si>
  <si>
    <t>理念と職業倫理に関する取り組み</t>
  </si>
  <si>
    <t>事業計画の策定に関する取り組み</t>
  </si>
  <si>
    <t>事業の透明性の確保に関する取り組み</t>
  </si>
  <si>
    <t>計</t>
  </si>
  <si>
    <t>Ⅱ　　利用者本位のサービス提供</t>
  </si>
  <si>
    <t>利用者を尊重したサービスの提供に関する取り組み</t>
  </si>
  <si>
    <t>利用者の満足の向上に関する取り組み</t>
  </si>
  <si>
    <t>Ⅲ　　サービスの質の確保</t>
  </si>
  <si>
    <t>従業者の質の確保に向けた体制に関する取り組み</t>
  </si>
  <si>
    <t>定期的なサービスの評価の実施に関する取り組み</t>
  </si>
  <si>
    <t>サービス標準化に関する取り組み</t>
  </si>
  <si>
    <t>利用者の情報の適切な記録に関する取り組み</t>
  </si>
  <si>
    <t>効率的なサービスの提供体制に関する取り組み</t>
  </si>
  <si>
    <t>Ⅳ　　安全・安心の確保</t>
  </si>
  <si>
    <t>事故対策に関する取り組み</t>
  </si>
  <si>
    <t>衛生管理に関する取り組み</t>
  </si>
  <si>
    <t>関係機関・職種との連携に関する取り組み</t>
  </si>
  <si>
    <t>自己評価結果グラフ</t>
  </si>
  <si>
    <t>Ⅰ－３：事業の透明性の確保に関する取り組み</t>
  </si>
  <si>
    <t>Ⅱ：利用者本位のサービスの提供</t>
  </si>
  <si>
    <t>次に例示される情報を収集し、共有を図っている。</t>
  </si>
  <si>
    <t>①評価項目
（確認事項）</t>
  </si>
  <si>
    <t>②判断基準
(確認のための材料）</t>
  </si>
  <si>
    <t>③評価達成度</t>
  </si>
  <si>
    <t>Ⅱ－３－⑤：７項目</t>
  </si>
  <si>
    <t>Ⅱ－４：利用者等の個人情報、人権及びプライバシーの保護に関する取り組み</t>
  </si>
  <si>
    <t>④具体的な実施状況</t>
  </si>
  <si>
    <t>⑤改善の必要性</t>
  </si>
  <si>
    <t>実施できている</t>
  </si>
  <si>
    <t>実施できているが不十分</t>
  </si>
  <si>
    <t>実施できていない</t>
  </si>
  <si>
    <t>既に改善に着手</t>
  </si>
  <si>
    <t>早急に改善に着手</t>
  </si>
  <si>
    <t>来年度以降改善に着手</t>
  </si>
  <si>
    <t>改善の必要性等に向けての検討に着手</t>
  </si>
  <si>
    <t>当面、改善に着手しない</t>
  </si>
  <si>
    <t>ｚ　上記にチェックできる項目が全くない。</t>
  </si>
  <si>
    <t>Ⅰ－１：２項目</t>
  </si>
  <si>
    <t>Ⅰ－２：１項目</t>
  </si>
  <si>
    <t>Ⅰ－３：４項目</t>
  </si>
  <si>
    <t>Ⅱ－１：利用者等の情報の把握に関する取り組み</t>
  </si>
  <si>
    <t>Ⅱ－１：１項目</t>
  </si>
  <si>
    <t>Ⅱ－２：訪問リハビリテーション計画の策定・評価に関する取り組み</t>
  </si>
  <si>
    <t>Ⅱ－２：３項目</t>
  </si>
  <si>
    <t>Ⅱ－３：利用者を尊重したサービスの提供に関する取り組み</t>
  </si>
  <si>
    <t>Ⅱ－３－①：サービス利用開始・終了時の対応</t>
  </si>
  <si>
    <t>Ⅱ－３－①：２項目</t>
  </si>
  <si>
    <t>Ⅱ－３－②：利用者及び家族とのコミュニケーション</t>
  </si>
  <si>
    <t>Ⅱ－３－②：２項目</t>
  </si>
  <si>
    <t>Ⅱ－３－⑤：介護者・利用者への配慮・支援</t>
  </si>
  <si>
    <t>Ⅱ－３－③：認知症の利用者に対する配慮</t>
  </si>
  <si>
    <t>Ⅱ－３－③：１項目</t>
  </si>
  <si>
    <t>Ⅲ：サービスの質の確保</t>
  </si>
  <si>
    <t>Ⅲ－１：従業者の質の確保に向けた体制に関する取り組み</t>
  </si>
  <si>
    <t>Ⅲ－１：３項目</t>
  </si>
  <si>
    <t>Ⅲ－２：定期的なサービスの評価の実施に関する取り組み</t>
  </si>
  <si>
    <t>Ⅲ－２：３項目</t>
  </si>
  <si>
    <t>Ⅲ－３：サービスの標準化に関する取り組み</t>
  </si>
  <si>
    <t>Ⅲ－３：１項目</t>
  </si>
  <si>
    <t>ｂ　日常生活において、自立支援を前提とした環境を整え、その取り組みについて、利用者・家族等に説明し、同意を得ている。</t>
  </si>
  <si>
    <t>ｂ　健康チェックの結果は利用者・家族等に説明している。</t>
  </si>
  <si>
    <t>ｂ　利用者・家族の個人情報の利用目的の変更時には、利用者に対する通知又は公表を行い、変更通知（写）がある。</t>
  </si>
  <si>
    <r>
      <t>（６）</t>
    </r>
    <r>
      <rPr>
        <sz val="11"/>
        <rFont val="ＭＳ Ｐ明朝"/>
        <family val="1"/>
      </rPr>
      <t>サービス提供の都度、利用者の心身等の状態に応じたリハビリテーションを実施する旨を、利用者・家族等にわかりやすく説明している。</t>
    </r>
  </si>
  <si>
    <t>ｂ　利用者・家族等からの意見や疑問に対してわかりやすく説明している。</t>
  </si>
  <si>
    <r>
      <t>（８）</t>
    </r>
    <r>
      <rPr>
        <sz val="11"/>
        <rFont val="ＭＳ Ｐ明朝"/>
        <family val="1"/>
      </rPr>
      <t>利用者・家族等に関する情報の把握及び課題の分析を行っている。</t>
    </r>
  </si>
  <si>
    <t>ａ　利用者・家族等の希望、利用者の健康状態及び家族の状況の記録がある。</t>
  </si>
  <si>
    <r>
      <t>（９）</t>
    </r>
    <r>
      <rPr>
        <sz val="11"/>
        <rFont val="ＭＳ Ｐ明朝"/>
        <family val="1"/>
      </rPr>
      <t>訪問リハビリテーション計画策定にあたって、利用者・家族等の意向を踏まえ十分説明の上、同意を得たうえで交付している。</t>
    </r>
  </si>
  <si>
    <t>ｄ　自らの事業所において、利用者の受入ができない場合、理由について本人・家族等に対して、受入ができない理由をわかりやすく説明している。</t>
  </si>
  <si>
    <t>ａ　利用者・家族等の個人情報の利用目的及び保護について明記した文書について、事業所内に掲示するとともに、利用者又はその家族に対して配付するための文書がある。</t>
  </si>
  <si>
    <t>ｅ　必要に応じ関係機関に利用者に係わる情報を提供する場合には、本人・家族等の同意を文書によって得ている。</t>
  </si>
  <si>
    <t>Ⅲ－４：利用者の情報の適切な記録に関する取り組み</t>
  </si>
  <si>
    <t>Ⅲ－４：２項目</t>
  </si>
  <si>
    <r>
      <t>（１）</t>
    </r>
    <r>
      <rPr>
        <sz val="11"/>
        <rFont val="ＭＳ Ｐ明朝"/>
        <family val="1"/>
      </rPr>
      <t>事業の理念等を明確に示している。</t>
    </r>
  </si>
  <si>
    <r>
      <t>（５）</t>
    </r>
    <r>
      <rPr>
        <sz val="11"/>
        <rFont val="ＭＳ Ｐ明朝"/>
        <family val="1"/>
      </rPr>
      <t>利用者・家族等に対して、必要な利用料の計算方法について説明し、同意を得ており、利用料請求の際には、請求明細書を交付している。</t>
    </r>
  </si>
  <si>
    <t>ｃ　利用者・家族等の希望が記入された訪問リハビリテーション計画又は訪問リハビリテーション計画の検討会議の記録がある。</t>
  </si>
  <si>
    <t>ａ　通所系サービス、訪問系サービス等他、サービスへの移行について、利用者・家族等に説明した記録がある。</t>
  </si>
  <si>
    <r>
      <t>（３３）</t>
    </r>
    <r>
      <rPr>
        <sz val="11"/>
        <rFont val="ＭＳ Ｐ明朝"/>
        <family val="1"/>
      </rPr>
      <t>利用者・家族等からの相談、苦情等に対応する仕組みがあり、サービスの改善につなげている。</t>
    </r>
  </si>
  <si>
    <t>ｂ　理学療法士、作業療法士、言語聴覚士が、利用者の心身の機能に関する評価を定期的に行い記録している。</t>
  </si>
  <si>
    <t>ａ　理学療法士、作業療法士、言語聴覚士が利用者の全身状況（バイタルサイン、病状等）を毎回訪問する度に把握し記録している。</t>
  </si>
  <si>
    <r>
      <t>（１２）</t>
    </r>
    <r>
      <rPr>
        <sz val="11"/>
        <rFont val="ＭＳ Ｐ明朝"/>
        <family val="1"/>
      </rPr>
      <t>利用申込者との契約にあたり適切な対応をしている。</t>
    </r>
  </si>
  <si>
    <r>
      <t>（３３）</t>
    </r>
    <r>
      <rPr>
        <sz val="11"/>
        <rFont val="ＭＳ Ｐ明朝"/>
        <family val="1"/>
      </rPr>
      <t>利用者・家族等からの相談、苦情等に対応する仕組みがあり、サービスの改善につなげている。</t>
    </r>
  </si>
  <si>
    <r>
      <t>（２）</t>
    </r>
    <r>
      <rPr>
        <sz val="11"/>
        <rFont val="ＭＳ Ｐ明朝"/>
        <family val="1"/>
      </rPr>
      <t>従業者が守るべき倫理・法令を周知している。</t>
    </r>
  </si>
  <si>
    <t>訪問リハビリテーション</t>
  </si>
  <si>
    <t>ｆ　利用者の疾病や感染の有無について、利用者の承諾を得て主治医や介護支援専門員から情報を収集し把握に努めている。</t>
  </si>
  <si>
    <t>ａ　利用者の病状が急に変化した時の連絡方法についての記載がある利用者向けの説明文書がある。</t>
  </si>
  <si>
    <t>ａ　１か月に１回以上、介護支援専門員に対し、訪問リハビリテーションの実施状況を報告し、記録している。</t>
  </si>
  <si>
    <t>ｂ　サービス担当者会議に出席した記録がある。</t>
  </si>
  <si>
    <t>ａ　利用者の主治医からの診断情報又は訪問リハビリテーション指示等を受けた記録がある。</t>
  </si>
  <si>
    <t>ｂ　主治医との間で、リハビリテーションの方針について相談又は連絡を行った記録がある。</t>
  </si>
  <si>
    <t>ｃ　利用者ごとの主治医及び家族、その他の緊急連絡先の一覧表等がある。</t>
  </si>
  <si>
    <r>
      <t>（１３）</t>
    </r>
    <r>
      <rPr>
        <sz val="11"/>
        <rFont val="ＭＳ Ｐ明朝"/>
        <family val="1"/>
      </rPr>
      <t>利用終了に際して、適切な対応をしている。</t>
    </r>
  </si>
  <si>
    <r>
      <t>（１４）</t>
    </r>
    <r>
      <rPr>
        <sz val="11"/>
        <rFont val="ＭＳ Ｐ明朝"/>
        <family val="1"/>
      </rPr>
      <t>家族との連携、コミュニケーションを確保するよう努めている。</t>
    </r>
  </si>
  <si>
    <r>
      <t>（１５）</t>
    </r>
    <r>
      <rPr>
        <sz val="11"/>
        <rFont val="ＭＳ Ｐ明朝"/>
        <family val="1"/>
      </rPr>
      <t>利用者の心理面に配慮し、コミュニケーションをとるよう努めている。</t>
    </r>
  </si>
  <si>
    <r>
      <t>（１６）</t>
    </r>
    <r>
      <rPr>
        <sz val="11"/>
        <rFont val="ＭＳ Ｐ明朝"/>
        <family val="1"/>
      </rPr>
      <t>認知症ケアの質を確保するための仕組みがあり、認知症の利用者の状態に配慮したケアに努めている。</t>
    </r>
  </si>
  <si>
    <r>
      <t>（１７）</t>
    </r>
    <r>
      <rPr>
        <sz val="11"/>
        <rFont val="ＭＳ Ｐ明朝"/>
        <family val="1"/>
      </rPr>
      <t>計画的に、理学療法、作業療法、言語聴覚の訓練に取り組んでいる。</t>
    </r>
  </si>
  <si>
    <r>
      <t>（１８）</t>
    </r>
    <r>
      <rPr>
        <sz val="11"/>
        <rFont val="ＭＳ Ｐ明朝"/>
        <family val="1"/>
      </rPr>
      <t>リハビリテーションのプログラムは、利用者の生活の場においても実際に役立つように支援している。</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</si>
</sst>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mm/dd"/>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 numFmtId="185" formatCode="#,##0.0;[Red]\-#,##0.0"/>
    <numFmt numFmtId="186" formatCode="#,##0_ "/>
    <numFmt numFmtId="187" formatCode="&quot;＝&quot;General&quot;＝&quot;"/>
    <numFmt numFmtId="188" formatCode="General&quot;点&quot;"/>
    <numFmt numFmtId="189" formatCode="\(General&quot;点&quot;\)"/>
    <numFmt numFmtId="190" formatCode="General&quot;人&quot;"/>
    <numFmt numFmtId="191" formatCode="\(General&quot;Ｐ&quot;\)"/>
    <numFmt numFmtId="192" formatCode="General&quot;Ｐ&quot;"/>
    <numFmt numFmtId="193" formatCode="\(General\)"/>
    <numFmt numFmtId="194" formatCode="0;[Red]0"/>
    <numFmt numFmtId="195" formatCode="[&lt;=999]000;000\-0000"/>
    <numFmt numFmtId="196" formatCode="_-* #,##0_-;\-* #,##0_-;_-* &quot;-&quot;_-;_-@_-"/>
    <numFmt numFmtId="197" formatCode="mmm\-yyyy"/>
    <numFmt numFmtId="198" formatCode="General&quot;件&quot;"/>
  </numFmts>
  <fonts count="3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sz val="11"/>
      <name val="ＭＳ Ｐ明朝"/>
      <family val="1"/>
    </font>
    <font>
      <sz val="9"/>
      <name val="MS UI Gothic"/>
      <family val="3"/>
    </font>
    <font>
      <sz val="10"/>
      <name val="ＭＳ Ｐ明朝"/>
      <family val="1"/>
    </font>
    <font>
      <b/>
      <sz val="9"/>
      <name val="ＭＳ Ｐ明朝"/>
      <family val="1"/>
    </font>
    <font>
      <strike/>
      <sz val="11"/>
      <name val="ＭＳ Ｐ明朝"/>
      <family val="1"/>
    </font>
    <font>
      <b/>
      <sz val="11"/>
      <color indexed="12"/>
      <name val="ＭＳ Ｐ明朝"/>
      <family val="1"/>
    </font>
    <font>
      <sz val="12"/>
      <name val="ＭＳ Ｐゴシック"/>
      <family val="3"/>
    </font>
    <font>
      <b/>
      <sz val="12"/>
      <name val="ＭＳ Ｐゴシック"/>
      <family val="3"/>
    </font>
    <font>
      <b/>
      <sz val="14"/>
      <name val="ＭＳ Ｐゴシック"/>
      <family val="3"/>
    </font>
    <font>
      <b/>
      <sz val="11"/>
      <name val="ＭＳ Ｐゴシック"/>
      <family val="3"/>
    </font>
    <font>
      <b/>
      <sz val="20"/>
      <name val="ＭＳ Ｐ明朝"/>
      <family val="1"/>
    </font>
    <font>
      <b/>
      <sz val="18"/>
      <name val="ＭＳ Ｐ明朝"/>
      <family val="1"/>
    </font>
    <font>
      <b/>
      <sz val="14"/>
      <name val="ＭＳ Ｐ明朝"/>
      <family val="1"/>
    </font>
    <font>
      <sz val="14"/>
      <name val="ＭＳ Ｐゴシック"/>
      <family val="3"/>
    </font>
    <font>
      <u val="single"/>
      <sz val="14"/>
      <name val="ＭＳ Ｐゴシック"/>
      <family val="3"/>
    </font>
    <font>
      <b/>
      <sz val="10"/>
      <name val="ＭＳ Ｐゴシック"/>
      <family val="3"/>
    </font>
    <font>
      <sz val="14"/>
      <name val="ＭＳ Ｐ明朝"/>
      <family val="1"/>
    </font>
    <font>
      <sz val="10"/>
      <name val="ＭＳ Ｐゴシック"/>
      <family val="3"/>
    </font>
    <font>
      <b/>
      <sz val="16"/>
      <name val="ＭＳ Ｐゴシック"/>
      <family val="3"/>
    </font>
    <font>
      <b/>
      <sz val="12"/>
      <name val="ＭＳ Ｐ明朝"/>
      <family val="1"/>
    </font>
    <font>
      <b/>
      <sz val="18"/>
      <name val="ＭＳ Ｐゴシック"/>
      <family val="3"/>
    </font>
    <font>
      <b/>
      <u val="single"/>
      <sz val="18"/>
      <name val="ＭＳ Ｐゴシック"/>
      <family val="3"/>
    </font>
    <font>
      <sz val="1"/>
      <name val="ＭＳ Ｐゴシック"/>
      <family val="3"/>
    </font>
    <font>
      <sz val="17"/>
      <name val="ＭＳ Ｐゴシック"/>
      <family val="3"/>
    </font>
    <font>
      <b/>
      <sz val="18.25"/>
      <name val="ＭＳ Ｐゴシック"/>
      <family val="3"/>
    </font>
    <font>
      <sz val="12"/>
      <name val="ＭＳ Ｐ明朝"/>
      <family val="1"/>
    </font>
    <font>
      <sz val="18"/>
      <name val="ＭＳ Ｐ明朝"/>
      <family val="1"/>
    </font>
    <font>
      <sz val="16"/>
      <name val="ＭＳ Ｐ明朝"/>
      <family val="1"/>
    </font>
    <font>
      <u val="single"/>
      <sz val="11"/>
      <name val="ＭＳ Ｐ明朝"/>
      <family val="1"/>
    </font>
    <font>
      <u val="single"/>
      <sz val="18"/>
      <name val="ＭＳ Ｐ明朝"/>
      <family val="1"/>
    </font>
    <font>
      <b/>
      <sz val="10"/>
      <name val="ＭＳ Ｐ明朝"/>
      <family val="1"/>
    </font>
  </fonts>
  <fills count="10">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5">
    <border>
      <left/>
      <right/>
      <top/>
      <bottom/>
      <diagonal/>
    </border>
    <border>
      <left style="double"/>
      <right style="double"/>
      <top style="double"/>
      <bottom style="double"/>
    </border>
    <border>
      <left>
        <color indexed="63"/>
      </left>
      <right>
        <color indexed="63"/>
      </right>
      <top style="double"/>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double"/>
      <top style="double"/>
      <bottom style="double"/>
    </border>
    <border>
      <left style="double"/>
      <right style="double"/>
      <top style="double"/>
      <bottom style="thin"/>
    </border>
    <border>
      <left style="double"/>
      <right style="double"/>
      <top style="double"/>
      <bottom>
        <color indexed="63"/>
      </bottom>
    </border>
    <border>
      <left style="double"/>
      <right style="double"/>
      <top style="thin"/>
      <bottom>
        <color indexed="63"/>
      </bottom>
    </border>
    <border>
      <left style="double"/>
      <right style="double"/>
      <top>
        <color indexed="63"/>
      </top>
      <bottom>
        <color indexed="63"/>
      </bottom>
    </border>
    <border>
      <left style="double"/>
      <right style="double"/>
      <top style="thin"/>
      <bottom style="double"/>
    </border>
    <border>
      <left>
        <color indexed="63"/>
      </left>
      <right style="double"/>
      <top style="thin"/>
      <bottom style="double"/>
    </border>
    <border>
      <left style="double"/>
      <right style="double"/>
      <top>
        <color indexed="63"/>
      </top>
      <bottom style="double"/>
    </border>
    <border>
      <left style="double"/>
      <right style="double"/>
      <top style="thin"/>
      <bottom style="thin"/>
    </border>
    <border>
      <left style="double"/>
      <right>
        <color indexed="63"/>
      </right>
      <top>
        <color indexed="63"/>
      </top>
      <bottom>
        <color indexed="63"/>
      </bottom>
    </border>
    <border>
      <left>
        <color indexed="63"/>
      </left>
      <right style="double"/>
      <top>
        <color indexed="63"/>
      </top>
      <bottom style="double"/>
    </border>
    <border>
      <left style="double"/>
      <right style="double"/>
      <top>
        <color indexed="63"/>
      </top>
      <bottom style="thin"/>
    </border>
    <border>
      <left style="double"/>
      <right style="double"/>
      <top style="dashed"/>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thin"/>
      <right>
        <color indexed="63"/>
      </right>
      <top style="thin"/>
      <bottom>
        <color indexed="63"/>
      </bottom>
    </border>
    <border>
      <left style="thin"/>
      <right style="medium"/>
      <top style="thin"/>
      <bottom>
        <color indexed="63"/>
      </bottom>
    </border>
    <border>
      <left style="thin"/>
      <right>
        <color indexed="63"/>
      </right>
      <top style="double"/>
      <bottom style="thin"/>
    </border>
    <border>
      <left style="thin"/>
      <right style="medium"/>
      <top style="double"/>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double"/>
      <bottom style="double"/>
    </border>
    <border>
      <left style="thin"/>
      <right style="medium"/>
      <top style="double"/>
      <bottom style="double"/>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thin"/>
    </border>
    <border>
      <left>
        <color indexed="63"/>
      </left>
      <right style="double"/>
      <top style="thin"/>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style="thin"/>
      <top style="thin"/>
      <bottom>
        <color indexed="63"/>
      </bottom>
    </border>
    <border>
      <left style="double"/>
      <right>
        <color indexed="63"/>
      </right>
      <top style="double"/>
      <bottom style="double"/>
    </border>
    <border>
      <left>
        <color indexed="63"/>
      </left>
      <right>
        <color indexed="63"/>
      </right>
      <top>
        <color indexed="63"/>
      </top>
      <bottom style="double"/>
    </border>
    <border>
      <left style="double"/>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style="double"/>
      <right>
        <color indexed="63"/>
      </right>
      <top style="double"/>
      <bottom>
        <color indexed="63"/>
      </bottom>
    </border>
    <border>
      <left>
        <color indexed="63"/>
      </left>
      <right style="double"/>
      <top>
        <color indexed="63"/>
      </top>
      <bottom>
        <color indexed="63"/>
      </bottom>
    </border>
    <border>
      <left style="double"/>
      <right>
        <color indexed="63"/>
      </right>
      <top style="double"/>
      <bottom style="dashed"/>
    </border>
    <border>
      <left>
        <color indexed="63"/>
      </left>
      <right style="double"/>
      <top style="double"/>
      <bottom style="dashed"/>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style="thin"/>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color indexed="63"/>
      </left>
      <right style="medium"/>
      <top style="medium"/>
      <bottom style="thin"/>
    </border>
    <border>
      <left style="medium"/>
      <right>
        <color indexed="63"/>
      </right>
      <top>
        <color indexed="63"/>
      </top>
      <bottom style="thin"/>
    </border>
    <border>
      <left>
        <color indexed="63"/>
      </left>
      <right style="thin"/>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double"/>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cellStyleXfs>
  <cellXfs count="450">
    <xf numFmtId="0" fontId="0" fillId="0" borderId="0" xfId="0" applyAlignment="1">
      <alignment/>
    </xf>
    <xf numFmtId="0" fontId="5" fillId="2" borderId="1" xfId="0" applyFont="1" applyFill="1" applyBorder="1" applyAlignment="1" applyProtection="1">
      <alignment horizontal="center" vertical="center"/>
      <protection/>
    </xf>
    <xf numFmtId="0" fontId="4" fillId="2" borderId="2" xfId="0" applyFont="1" applyFill="1" applyBorder="1" applyAlignment="1" applyProtection="1">
      <alignment horizontal="center" vertical="center"/>
      <protection hidden="1"/>
    </xf>
    <xf numFmtId="0" fontId="4" fillId="2" borderId="2" xfId="0" applyFont="1" applyFill="1" applyBorder="1" applyAlignment="1" applyProtection="1">
      <alignment vertical="center"/>
      <protection/>
    </xf>
    <xf numFmtId="0" fontId="4" fillId="2" borderId="1" xfId="0" applyFont="1" applyFill="1" applyBorder="1" applyAlignment="1" applyProtection="1">
      <alignment vertical="center"/>
      <protection/>
    </xf>
    <xf numFmtId="0" fontId="5" fillId="0" borderId="0" xfId="0" applyFont="1" applyFill="1"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vertical="center"/>
      <protection/>
    </xf>
    <xf numFmtId="0" fontId="13" fillId="0" borderId="0" xfId="0" applyFont="1" applyAlignment="1" applyProtection="1">
      <alignment horizontal="center" vertical="center"/>
      <protection/>
    </xf>
    <xf numFmtId="0" fontId="13" fillId="0" borderId="0" xfId="0" applyFont="1" applyAlignment="1" applyProtection="1">
      <alignment vertical="center"/>
      <protection/>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0" borderId="0" xfId="0" applyAlignment="1" applyProtection="1">
      <alignment/>
      <protection locked="0"/>
    </xf>
    <xf numFmtId="0" fontId="12" fillId="3" borderId="3" xfId="0" applyFont="1" applyFill="1" applyBorder="1" applyAlignment="1" applyProtection="1">
      <alignment horizontal="center" vertical="center"/>
      <protection locked="0"/>
    </xf>
    <xf numFmtId="9" fontId="12" fillId="3" borderId="3" xfId="0" applyNumberFormat="1" applyFont="1" applyFill="1" applyBorder="1" applyAlignment="1" applyProtection="1">
      <alignment horizontal="center" vertical="center"/>
      <protection locked="0"/>
    </xf>
    <xf numFmtId="9" fontId="12" fillId="3" borderId="4" xfId="0" applyNumberFormat="1" applyFont="1" applyFill="1" applyBorder="1" applyAlignment="1" applyProtection="1">
      <alignment horizontal="center" vertical="center"/>
      <protection locked="0"/>
    </xf>
    <xf numFmtId="0" fontId="12" fillId="0" borderId="0" xfId="0" applyFont="1" applyAlignment="1" applyProtection="1">
      <alignment vertical="center"/>
      <protection/>
    </xf>
    <xf numFmtId="0" fontId="11" fillId="0" borderId="3"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0" xfId="0" applyFont="1" applyAlignment="1" applyProtection="1">
      <alignment vertical="center"/>
      <protection/>
    </xf>
    <xf numFmtId="0" fontId="12" fillId="4" borderId="3" xfId="0" applyFont="1" applyFill="1" applyBorder="1" applyAlignment="1" applyProtection="1">
      <alignment horizontal="center" vertical="center"/>
      <protection locked="0"/>
    </xf>
    <xf numFmtId="0" fontId="12" fillId="4" borderId="4" xfId="0" applyFont="1" applyFill="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4"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2" fillId="0" borderId="6" xfId="0" applyFont="1" applyFill="1" applyBorder="1" applyAlignment="1" applyProtection="1">
      <alignment horizontal="center" vertical="center"/>
      <protection locked="0"/>
    </xf>
    <xf numFmtId="9" fontId="0" fillId="6" borderId="3" xfId="0" applyNumberFormat="1" applyFill="1" applyBorder="1" applyAlignment="1">
      <alignment horizontal="center" vertical="center"/>
    </xf>
    <xf numFmtId="0" fontId="14" fillId="0" borderId="0" xfId="0" applyFont="1" applyAlignment="1">
      <alignment/>
    </xf>
    <xf numFmtId="0" fontId="0" fillId="0" borderId="0" xfId="0" applyBorder="1" applyAlignment="1">
      <alignment/>
    </xf>
    <xf numFmtId="0" fontId="12" fillId="3" borderId="5"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shrinkToFit="1"/>
      <protection/>
    </xf>
    <xf numFmtId="0" fontId="5" fillId="7" borderId="0" xfId="0" applyFont="1" applyFill="1" applyAlignment="1">
      <alignment vertical="center"/>
    </xf>
    <xf numFmtId="0" fontId="5" fillId="7" borderId="0" xfId="0" applyFont="1" applyFill="1" applyAlignment="1" applyProtection="1">
      <alignment horizontal="center" vertical="top"/>
      <protection/>
    </xf>
    <xf numFmtId="0" fontId="4" fillId="7" borderId="7" xfId="0" applyFont="1" applyFill="1" applyBorder="1" applyAlignment="1" applyProtection="1">
      <alignment horizontal="center" vertical="center" textRotation="255" wrapText="1"/>
      <protection/>
    </xf>
    <xf numFmtId="0" fontId="4" fillId="7" borderId="8" xfId="0" applyFont="1" applyFill="1" applyBorder="1" applyAlignment="1" applyProtection="1">
      <alignment horizontal="center" vertical="center" textRotation="255" wrapText="1"/>
      <protection/>
    </xf>
    <xf numFmtId="0" fontId="4" fillId="7" borderId="9" xfId="0" applyFont="1" applyFill="1" applyBorder="1" applyAlignment="1" applyProtection="1">
      <alignment horizontal="center" vertical="center" textRotation="255" wrapText="1"/>
      <protection/>
    </xf>
    <xf numFmtId="0" fontId="4" fillId="7" borderId="10" xfId="0" applyFont="1" applyFill="1" applyBorder="1" applyAlignment="1" applyProtection="1">
      <alignment horizontal="center" vertical="center" textRotation="255" wrapText="1"/>
      <protection/>
    </xf>
    <xf numFmtId="0" fontId="4" fillId="7" borderId="11" xfId="0" applyFont="1" applyFill="1" applyBorder="1" applyAlignment="1" applyProtection="1">
      <alignment horizontal="center" vertical="center" textRotation="255" wrapText="1"/>
      <protection/>
    </xf>
    <xf numFmtId="0" fontId="8" fillId="7" borderId="11" xfId="0" applyFont="1" applyFill="1" applyBorder="1" applyAlignment="1" applyProtection="1">
      <alignment horizontal="center" vertical="center" textRotation="255" wrapText="1"/>
      <protection/>
    </xf>
    <xf numFmtId="0" fontId="4" fillId="7" borderId="12" xfId="0" applyFont="1" applyFill="1" applyBorder="1" applyAlignment="1" applyProtection="1">
      <alignment horizontal="center" vertical="center" textRotation="255" wrapText="1"/>
      <protection/>
    </xf>
    <xf numFmtId="0" fontId="5" fillId="7" borderId="13" xfId="0" applyFont="1" applyFill="1" applyBorder="1" applyAlignment="1">
      <alignment vertical="center"/>
    </xf>
    <xf numFmtId="0" fontId="5" fillId="7" borderId="14" xfId="0" applyFont="1" applyFill="1" applyBorder="1" applyAlignment="1">
      <alignment vertical="top" wrapText="1"/>
    </xf>
    <xf numFmtId="0" fontId="5" fillId="7" borderId="15" xfId="0" applyFont="1" applyFill="1" applyBorder="1" applyAlignment="1">
      <alignment vertical="center" wrapText="1"/>
    </xf>
    <xf numFmtId="0" fontId="5" fillId="7" borderId="15" xfId="0" applyFont="1" applyFill="1" applyBorder="1" applyAlignment="1">
      <alignment/>
    </xf>
    <xf numFmtId="0" fontId="5" fillId="7" borderId="15" xfId="0" applyFont="1" applyFill="1" applyBorder="1" applyAlignment="1">
      <alignment/>
    </xf>
    <xf numFmtId="0" fontId="5" fillId="7" borderId="0" xfId="0" applyFont="1" applyFill="1" applyAlignment="1">
      <alignment/>
    </xf>
    <xf numFmtId="0" fontId="5" fillId="7" borderId="16" xfId="0" applyFont="1" applyFill="1" applyBorder="1" applyAlignment="1">
      <alignment vertical="top" wrapText="1"/>
    </xf>
    <xf numFmtId="0" fontId="5" fillId="7" borderId="16" xfId="0" applyFont="1" applyFill="1" applyBorder="1" applyAlignment="1">
      <alignment vertical="center" wrapText="1"/>
    </xf>
    <xf numFmtId="0" fontId="5" fillId="7" borderId="17" xfId="0" applyFont="1" applyFill="1" applyBorder="1" applyAlignment="1">
      <alignment/>
    </xf>
    <xf numFmtId="0" fontId="5" fillId="7" borderId="17" xfId="0" applyFont="1" applyFill="1" applyBorder="1" applyAlignment="1">
      <alignment/>
    </xf>
    <xf numFmtId="0" fontId="5" fillId="7" borderId="18" xfId="0" applyFont="1" applyFill="1" applyBorder="1" applyAlignment="1">
      <alignment vertical="top" wrapText="1"/>
    </xf>
    <xf numFmtId="0" fontId="5" fillId="7" borderId="19" xfId="0" applyFont="1" applyFill="1" applyBorder="1" applyAlignment="1">
      <alignment vertical="center" wrapText="1"/>
    </xf>
    <xf numFmtId="0" fontId="5" fillId="7" borderId="20" xfId="0" applyFont="1" applyFill="1" applyBorder="1" applyAlignment="1">
      <alignment/>
    </xf>
    <xf numFmtId="0" fontId="5" fillId="7" borderId="20" xfId="0" applyFont="1" applyFill="1" applyBorder="1" applyAlignment="1">
      <alignment/>
    </xf>
    <xf numFmtId="0" fontId="5" fillId="7" borderId="0" xfId="0" applyFont="1" applyFill="1" applyBorder="1" applyAlignment="1" applyProtection="1">
      <alignment horizontal="center" vertical="center"/>
      <protection/>
    </xf>
    <xf numFmtId="0" fontId="7" fillId="7" borderId="0" xfId="0" applyNumberFormat="1" applyFont="1" applyFill="1" applyBorder="1" applyAlignment="1" applyProtection="1">
      <alignment vertical="top"/>
      <protection/>
    </xf>
    <xf numFmtId="0" fontId="5" fillId="7" borderId="21" xfId="0" applyFont="1" applyFill="1" applyBorder="1" applyAlignment="1">
      <alignment vertical="top" wrapText="1"/>
    </xf>
    <xf numFmtId="0" fontId="5" fillId="7" borderId="21" xfId="0" applyFont="1" applyFill="1" applyBorder="1" applyAlignment="1">
      <alignment vertical="center" wrapText="1"/>
    </xf>
    <xf numFmtId="0" fontId="5" fillId="7" borderId="17" xfId="0" applyFont="1" applyFill="1" applyBorder="1" applyAlignment="1">
      <alignment vertical="center" wrapText="1"/>
    </xf>
    <xf numFmtId="0" fontId="5" fillId="7" borderId="15" xfId="0" applyFont="1" applyFill="1" applyBorder="1" applyAlignment="1">
      <alignment horizontal="left" vertical="center" wrapText="1"/>
    </xf>
    <xf numFmtId="0" fontId="5" fillId="7" borderId="17" xfId="0" applyFont="1" applyFill="1" applyBorder="1" applyAlignment="1">
      <alignment vertical="center"/>
    </xf>
    <xf numFmtId="0" fontId="5" fillId="7" borderId="18" xfId="0" applyFont="1" applyFill="1" applyBorder="1" applyAlignment="1">
      <alignment vertical="center" wrapText="1"/>
    </xf>
    <xf numFmtId="0" fontId="5" fillId="7" borderId="20" xfId="0" applyFont="1" applyFill="1" applyBorder="1" applyAlignment="1">
      <alignment vertical="center"/>
    </xf>
    <xf numFmtId="0" fontId="5" fillId="7" borderId="22" xfId="0" applyFont="1" applyFill="1" applyBorder="1" applyAlignment="1">
      <alignment/>
    </xf>
    <xf numFmtId="0" fontId="5" fillId="7" borderId="0" xfId="0" applyFont="1" applyFill="1" applyBorder="1" applyAlignment="1">
      <alignment/>
    </xf>
    <xf numFmtId="0" fontId="5" fillId="7" borderId="14" xfId="0" applyFont="1" applyFill="1" applyBorder="1" applyAlignment="1">
      <alignment vertical="center" wrapText="1"/>
    </xf>
    <xf numFmtId="0" fontId="5" fillId="7" borderId="15" xfId="0" applyFont="1" applyFill="1" applyBorder="1" applyAlignment="1">
      <alignment vertical="center"/>
    </xf>
    <xf numFmtId="0" fontId="5" fillId="7" borderId="15" xfId="0" applyFont="1" applyFill="1" applyBorder="1" applyAlignment="1">
      <alignment vertical="top" wrapText="1"/>
    </xf>
    <xf numFmtId="0" fontId="5" fillId="7" borderId="20" xfId="0" applyFont="1" applyFill="1" applyBorder="1" applyAlignment="1">
      <alignment vertical="top" wrapText="1"/>
    </xf>
    <xf numFmtId="0" fontId="5" fillId="7" borderId="23" xfId="0" applyFont="1" applyFill="1" applyBorder="1" applyAlignment="1">
      <alignment vertical="center" wrapText="1"/>
    </xf>
    <xf numFmtId="0" fontId="9" fillId="7" borderId="21" xfId="0" applyFont="1" applyFill="1" applyBorder="1" applyAlignment="1">
      <alignment vertical="center" wrapText="1"/>
    </xf>
    <xf numFmtId="0" fontId="9" fillId="7" borderId="16" xfId="0" applyFont="1" applyFill="1" applyBorder="1" applyAlignment="1">
      <alignment vertical="center" wrapText="1"/>
    </xf>
    <xf numFmtId="0" fontId="9" fillId="7" borderId="24" xfId="0" applyFont="1" applyFill="1" applyBorder="1" applyAlignment="1">
      <alignment vertical="center" wrapText="1"/>
    </xf>
    <xf numFmtId="0" fontId="9" fillId="7" borderId="25" xfId="0" applyFont="1" applyFill="1" applyBorder="1" applyAlignment="1">
      <alignment vertical="center" wrapText="1"/>
    </xf>
    <xf numFmtId="0" fontId="5" fillId="7" borderId="25" xfId="0" applyFont="1" applyFill="1" applyBorder="1" applyAlignment="1">
      <alignment vertical="center" wrapText="1"/>
    </xf>
    <xf numFmtId="0" fontId="5" fillId="7" borderId="13" xfId="0" applyFont="1" applyFill="1" applyBorder="1" applyAlignment="1">
      <alignment horizontal="center" vertical="center"/>
    </xf>
    <xf numFmtId="0" fontId="9" fillId="7" borderId="14" xfId="0" applyFont="1" applyFill="1" applyBorder="1" applyAlignment="1">
      <alignment vertical="center" wrapText="1"/>
    </xf>
    <xf numFmtId="0" fontId="7" fillId="0" borderId="0" xfId="0" applyNumberFormat="1" applyFont="1" applyFill="1" applyBorder="1" applyAlignment="1" applyProtection="1">
      <alignment vertical="top" shrinkToFit="1"/>
      <protection hidden="1"/>
    </xf>
    <xf numFmtId="0" fontId="5" fillId="0" borderId="0" xfId="0" applyFont="1" applyAlignment="1" applyProtection="1">
      <alignment shrinkToFit="1"/>
      <protection hidden="1"/>
    </xf>
    <xf numFmtId="0" fontId="5" fillId="2" borderId="1" xfId="0" applyFont="1" applyFill="1" applyBorder="1" applyAlignment="1">
      <alignment/>
    </xf>
    <xf numFmtId="0" fontId="4" fillId="2" borderId="1" xfId="0" applyFont="1" applyFill="1" applyBorder="1" applyAlignment="1">
      <alignment horizontal="center" vertical="center"/>
    </xf>
    <xf numFmtId="0" fontId="21" fillId="0" borderId="0" xfId="0" applyFont="1" applyFill="1" applyAlignment="1" applyProtection="1">
      <alignment horizontal="center" vertical="top"/>
      <protection/>
    </xf>
    <xf numFmtId="0" fontId="7" fillId="0" borderId="0" xfId="0" applyFont="1" applyFill="1" applyAlignment="1" applyProtection="1">
      <alignment horizontal="center" vertical="top"/>
      <protection/>
    </xf>
    <xf numFmtId="0" fontId="0" fillId="7" borderId="0" xfId="21" applyFill="1">
      <alignment vertical="center"/>
      <protection/>
    </xf>
    <xf numFmtId="0" fontId="0" fillId="7" borderId="0" xfId="21" applyFill="1" applyAlignment="1">
      <alignment horizontal="center"/>
      <protection/>
    </xf>
    <xf numFmtId="0" fontId="22" fillId="7" borderId="0" xfId="21" applyFont="1" applyFill="1">
      <alignment vertical="center"/>
      <protection/>
    </xf>
    <xf numFmtId="0" fontId="14" fillId="7" borderId="0" xfId="21" applyFont="1" applyFill="1">
      <alignment vertical="center"/>
      <protection/>
    </xf>
    <xf numFmtId="0" fontId="0" fillId="0" borderId="0" xfId="21">
      <alignment vertical="center"/>
      <protection/>
    </xf>
    <xf numFmtId="0" fontId="23" fillId="7" borderId="0" xfId="21" applyFont="1" applyFill="1" applyBorder="1" applyAlignment="1">
      <alignment horizontal="center" vertical="center"/>
      <protection/>
    </xf>
    <xf numFmtId="0" fontId="18" fillId="7" borderId="0" xfId="21" applyFont="1" applyFill="1" applyBorder="1" applyAlignment="1">
      <alignment horizontal="right" vertical="center"/>
      <protection/>
    </xf>
    <xf numFmtId="0" fontId="12" fillId="0" borderId="26" xfId="21" applyFont="1" applyBorder="1" applyAlignment="1">
      <alignment horizontal="center" vertical="center" shrinkToFit="1"/>
      <protection/>
    </xf>
    <xf numFmtId="0" fontId="20" fillId="0" borderId="27" xfId="21" applyFont="1" applyBorder="1" applyAlignment="1">
      <alignment horizontal="center" vertical="center" wrapText="1" shrinkToFit="1"/>
      <protection/>
    </xf>
    <xf numFmtId="0" fontId="12" fillId="0" borderId="28" xfId="21" applyFont="1" applyBorder="1" applyAlignment="1">
      <alignment horizontal="center" vertical="center" shrinkToFit="1"/>
      <protection/>
    </xf>
    <xf numFmtId="0" fontId="11" fillId="0" borderId="0" xfId="21" applyFont="1">
      <alignment vertical="center"/>
      <protection/>
    </xf>
    <xf numFmtId="0" fontId="11" fillId="0" borderId="0" xfId="21" applyFont="1" applyAlignment="1">
      <alignment vertical="center"/>
      <protection/>
    </xf>
    <xf numFmtId="0" fontId="11" fillId="2" borderId="29" xfId="21" applyFont="1" applyFill="1" applyBorder="1" applyAlignment="1">
      <alignment vertical="center" shrinkToFit="1"/>
      <protection/>
    </xf>
    <xf numFmtId="0" fontId="11" fillId="0" borderId="3" xfId="21" applyFont="1" applyBorder="1" applyAlignment="1">
      <alignment horizontal="center" vertical="center" shrinkToFit="1"/>
      <protection/>
    </xf>
    <xf numFmtId="0" fontId="11" fillId="0" borderId="5" xfId="21" applyFont="1" applyBorder="1" applyAlignment="1">
      <alignment vertical="center" shrinkToFit="1"/>
      <protection/>
    </xf>
    <xf numFmtId="0" fontId="13" fillId="2" borderId="3" xfId="21" applyFont="1" applyFill="1" applyBorder="1" applyAlignment="1" applyProtection="1">
      <alignment horizontal="center" vertical="center" shrinkToFit="1"/>
      <protection hidden="1"/>
    </xf>
    <xf numFmtId="0" fontId="18" fillId="0" borderId="4" xfId="21" applyFont="1" applyBorder="1" applyAlignment="1" applyProtection="1">
      <alignment horizontal="center" vertical="center" shrinkToFit="1"/>
      <protection hidden="1"/>
    </xf>
    <xf numFmtId="9" fontId="13" fillId="0" borderId="30" xfId="21" applyNumberFormat="1" applyFont="1" applyBorder="1" applyAlignment="1" applyProtection="1">
      <alignment horizontal="right" vertical="center" shrinkToFit="1"/>
      <protection hidden="1"/>
    </xf>
    <xf numFmtId="0" fontId="13" fillId="2" borderId="11" xfId="21" applyFont="1" applyFill="1" applyBorder="1" applyAlignment="1" applyProtection="1">
      <alignment horizontal="center" vertical="center" shrinkToFit="1"/>
      <protection hidden="1"/>
    </xf>
    <xf numFmtId="0" fontId="18" fillId="0" borderId="31" xfId="21" applyFont="1" applyBorder="1" applyAlignment="1" applyProtection="1">
      <alignment horizontal="center" vertical="center" shrinkToFit="1"/>
      <protection hidden="1"/>
    </xf>
    <xf numFmtId="9" fontId="13" fillId="0" borderId="32" xfId="21" applyNumberFormat="1" applyFont="1" applyBorder="1" applyAlignment="1" applyProtection="1">
      <alignment horizontal="right" vertical="center" shrinkToFit="1"/>
      <protection hidden="1"/>
    </xf>
    <xf numFmtId="0" fontId="13" fillId="2" borderId="33" xfId="21" applyFont="1" applyFill="1" applyBorder="1" applyAlignment="1" applyProtection="1">
      <alignment horizontal="center" vertical="center" shrinkToFit="1"/>
      <protection hidden="1"/>
    </xf>
    <xf numFmtId="9" fontId="13" fillId="0" borderId="34" xfId="21" applyNumberFormat="1" applyFont="1" applyBorder="1" applyAlignment="1" applyProtection="1">
      <alignment horizontal="right" vertical="center" shrinkToFit="1"/>
      <protection hidden="1"/>
    </xf>
    <xf numFmtId="0" fontId="11" fillId="0" borderId="3" xfId="21" applyFont="1" applyBorder="1" applyAlignment="1">
      <alignment vertical="center" shrinkToFit="1"/>
      <protection/>
    </xf>
    <xf numFmtId="0" fontId="11" fillId="2" borderId="35" xfId="21" applyFont="1" applyFill="1" applyBorder="1" applyAlignment="1">
      <alignment vertical="center" shrinkToFit="1"/>
      <protection/>
    </xf>
    <xf numFmtId="0" fontId="13" fillId="2" borderId="36" xfId="21" applyFont="1" applyFill="1" applyBorder="1" applyAlignment="1" applyProtection="1">
      <alignment horizontal="center" vertical="center" shrinkToFit="1"/>
      <protection hidden="1"/>
    </xf>
    <xf numFmtId="0" fontId="13" fillId="2" borderId="6" xfId="21" applyFont="1" applyFill="1" applyBorder="1" applyAlignment="1" applyProtection="1">
      <alignment horizontal="center" vertical="center" shrinkToFit="1"/>
      <protection hidden="1"/>
    </xf>
    <xf numFmtId="0" fontId="13" fillId="2" borderId="37" xfId="21" applyFont="1" applyFill="1" applyBorder="1" applyAlignment="1" applyProtection="1">
      <alignment horizontal="center" vertical="center" shrinkToFit="1"/>
      <protection hidden="1"/>
    </xf>
    <xf numFmtId="9" fontId="13" fillId="0" borderId="38" xfId="21" applyNumberFormat="1" applyFont="1" applyBorder="1" applyAlignment="1" applyProtection="1">
      <alignment horizontal="right" vertical="center" shrinkToFit="1"/>
      <protection hidden="1"/>
    </xf>
    <xf numFmtId="0" fontId="13" fillId="2" borderId="39" xfId="21" applyFont="1" applyFill="1" applyBorder="1" applyAlignment="1" applyProtection="1">
      <alignment horizontal="center" vertical="center" shrinkToFit="1"/>
      <protection hidden="1"/>
    </xf>
    <xf numFmtId="0" fontId="13" fillId="2" borderId="40" xfId="21" applyFont="1" applyFill="1" applyBorder="1" applyAlignment="1" applyProtection="1">
      <alignment horizontal="center" vertical="center" shrinkToFit="1"/>
      <protection hidden="1"/>
    </xf>
    <xf numFmtId="9" fontId="13" fillId="0" borderId="41" xfId="21" applyNumberFormat="1" applyFont="1" applyBorder="1" applyAlignment="1" applyProtection="1">
      <alignment horizontal="right" vertical="center" shrinkToFit="1"/>
      <protection hidden="1"/>
    </xf>
    <xf numFmtId="0" fontId="0" fillId="7" borderId="0" xfId="21" applyFill="1" applyAlignment="1">
      <alignment vertical="center"/>
      <protection/>
    </xf>
    <xf numFmtId="0" fontId="0" fillId="7" borderId="0" xfId="21" applyFill="1" applyAlignment="1">
      <alignment horizontal="center" vertical="center"/>
      <protection/>
    </xf>
    <xf numFmtId="0" fontId="22" fillId="7" borderId="0" xfId="21" applyFont="1" applyFill="1" applyAlignment="1">
      <alignment vertical="center"/>
      <protection/>
    </xf>
    <xf numFmtId="0" fontId="14" fillId="7" borderId="0" xfId="21" applyFont="1" applyFill="1" applyAlignment="1">
      <alignment vertical="center"/>
      <protection/>
    </xf>
    <xf numFmtId="0" fontId="0" fillId="0" borderId="0" xfId="21" applyAlignment="1">
      <alignment vertical="center"/>
      <protection/>
    </xf>
    <xf numFmtId="0" fontId="25" fillId="7" borderId="0" xfId="21" applyFont="1" applyFill="1" applyAlignment="1">
      <alignment horizontal="right" vertical="center"/>
      <protection/>
    </xf>
    <xf numFmtId="0" fontId="25" fillId="7" borderId="0" xfId="21" applyFont="1" applyFill="1" applyBorder="1" applyAlignment="1">
      <alignment horizontal="right" vertical="center"/>
      <protection/>
    </xf>
    <xf numFmtId="0" fontId="26" fillId="7" borderId="0" xfId="21" applyFont="1" applyFill="1" applyBorder="1" applyAlignment="1">
      <alignment horizontal="center" vertical="center"/>
      <protection/>
    </xf>
    <xf numFmtId="0" fontId="27" fillId="0" borderId="0" xfId="21" applyFont="1" applyAlignment="1">
      <alignment vertical="center"/>
      <protection/>
    </xf>
    <xf numFmtId="0" fontId="0" fillId="7" borderId="0" xfId="21" applyFill="1" applyBorder="1" applyAlignment="1">
      <alignment vertical="center"/>
      <protection/>
    </xf>
    <xf numFmtId="0" fontId="0" fillId="7" borderId="0" xfId="21" applyFill="1" applyBorder="1" applyAlignment="1">
      <alignment horizontal="center" vertical="center"/>
      <protection/>
    </xf>
    <xf numFmtId="0" fontId="22" fillId="7" borderId="0" xfId="21" applyFont="1" applyFill="1" applyBorder="1" applyAlignment="1">
      <alignment vertical="center"/>
      <protection/>
    </xf>
    <xf numFmtId="0" fontId="14" fillId="7" borderId="0" xfId="21" applyFont="1" applyFill="1" applyBorder="1" applyAlignment="1">
      <alignment vertical="center"/>
      <protection/>
    </xf>
    <xf numFmtId="0" fontId="0" fillId="0" borderId="0" xfId="21" applyAlignment="1">
      <alignment horizontal="center"/>
      <protection/>
    </xf>
    <xf numFmtId="0" fontId="22" fillId="0" borderId="0" xfId="21" applyFont="1">
      <alignment vertical="center"/>
      <protection/>
    </xf>
    <xf numFmtId="0" fontId="27" fillId="0" borderId="0" xfId="21" applyFont="1">
      <alignment vertical="center"/>
      <protection/>
    </xf>
    <xf numFmtId="0" fontId="0" fillId="0" borderId="0" xfId="21" applyAlignment="1">
      <alignment horizontal="center" vertical="center"/>
      <protection/>
    </xf>
    <xf numFmtId="0" fontId="22" fillId="0" borderId="0" xfId="21" applyFont="1" applyAlignment="1">
      <alignment vertical="center"/>
      <protection/>
    </xf>
    <xf numFmtId="0" fontId="14" fillId="0" borderId="0" xfId="21" applyFont="1" applyAlignment="1">
      <alignment vertical="center"/>
      <protection/>
    </xf>
    <xf numFmtId="0" fontId="14" fillId="0" borderId="0" xfId="21" applyFont="1">
      <alignment vertical="center"/>
      <protection/>
    </xf>
    <xf numFmtId="0" fontId="11" fillId="2" borderId="35" xfId="21" applyFont="1" applyFill="1" applyBorder="1" applyAlignment="1">
      <alignment horizontal="center" vertical="center" shrinkToFit="1"/>
      <protection/>
    </xf>
    <xf numFmtId="0" fontId="5" fillId="7" borderId="42" xfId="0" applyFont="1" applyFill="1" applyBorder="1" applyAlignment="1">
      <alignment horizontal="center" vertical="center"/>
    </xf>
    <xf numFmtId="0" fontId="5" fillId="7" borderId="43" xfId="0" applyFont="1" applyFill="1" applyBorder="1" applyAlignment="1">
      <alignment horizontal="center" vertical="center"/>
    </xf>
    <xf numFmtId="0" fontId="5" fillId="7" borderId="44" xfId="0" applyFont="1" applyFill="1" applyBorder="1" applyAlignment="1">
      <alignment horizontal="center" vertical="center"/>
    </xf>
    <xf numFmtId="0" fontId="5" fillId="7" borderId="0" xfId="0" applyFont="1" applyFill="1" applyAlignment="1">
      <alignment horizontal="center"/>
    </xf>
    <xf numFmtId="0" fontId="5" fillId="0" borderId="0" xfId="0" applyFont="1" applyAlignment="1">
      <alignment/>
    </xf>
    <xf numFmtId="0" fontId="5" fillId="0" borderId="15" xfId="0" applyFont="1" applyBorder="1" applyAlignment="1">
      <alignment vertical="center"/>
    </xf>
    <xf numFmtId="0" fontId="5" fillId="0" borderId="2" xfId="0" applyFont="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0" borderId="42" xfId="0" applyFont="1" applyBorder="1" applyAlignment="1">
      <alignment horizontal="center" vertical="center"/>
    </xf>
    <xf numFmtId="0" fontId="5" fillId="2" borderId="42" xfId="0" applyFont="1" applyFill="1" applyBorder="1" applyAlignment="1" applyProtection="1">
      <alignment horizontal="center" vertical="center"/>
      <protection locked="0"/>
    </xf>
    <xf numFmtId="0" fontId="5" fillId="0" borderId="43" xfId="0" applyFont="1" applyBorder="1" applyAlignment="1">
      <alignment horizontal="center" vertical="center"/>
    </xf>
    <xf numFmtId="0" fontId="5" fillId="0" borderId="1" xfId="0" applyFont="1" applyBorder="1" applyAlignment="1">
      <alignment vertical="center"/>
    </xf>
    <xf numFmtId="0" fontId="5" fillId="0" borderId="13" xfId="0" applyFont="1" applyBorder="1" applyAlignment="1">
      <alignment horizontal="center" vertical="center"/>
    </xf>
    <xf numFmtId="0" fontId="5" fillId="2" borderId="44" xfId="0" applyFont="1" applyFill="1" applyBorder="1" applyAlignment="1" applyProtection="1">
      <alignment horizontal="center" vertical="center"/>
      <protection locked="0"/>
    </xf>
    <xf numFmtId="0" fontId="5" fillId="0" borderId="44" xfId="0" applyFont="1" applyFill="1" applyBorder="1" applyAlignment="1">
      <alignment horizontal="center" vertical="center"/>
    </xf>
    <xf numFmtId="0" fontId="5" fillId="2" borderId="36" xfId="0" applyFont="1" applyFill="1" applyBorder="1" applyAlignment="1" applyProtection="1">
      <alignment horizontal="center" vertical="center"/>
      <protection locked="0"/>
    </xf>
    <xf numFmtId="0" fontId="5" fillId="0" borderId="36" xfId="0" applyFont="1" applyFill="1" applyBorder="1" applyAlignment="1">
      <alignment horizontal="center" vertical="center"/>
    </xf>
    <xf numFmtId="0" fontId="5" fillId="7" borderId="36" xfId="0" applyFont="1" applyFill="1" applyBorder="1" applyAlignment="1">
      <alignment horizontal="center" vertical="center"/>
    </xf>
    <xf numFmtId="0" fontId="5" fillId="7" borderId="45" xfId="0" applyFont="1" applyFill="1" applyBorder="1" applyAlignment="1">
      <alignment horizontal="center" vertical="center"/>
    </xf>
    <xf numFmtId="0" fontId="5" fillId="0" borderId="6"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5" fillId="7" borderId="6" xfId="0" applyFont="1" applyFill="1" applyBorder="1" applyAlignment="1">
      <alignment horizontal="center" vertical="center"/>
    </xf>
    <xf numFmtId="0" fontId="5" fillId="7" borderId="46" xfId="0" applyFont="1" applyFill="1" applyBorder="1" applyAlignment="1">
      <alignment horizontal="center" vertical="center"/>
    </xf>
    <xf numFmtId="0" fontId="5" fillId="7" borderId="47" xfId="0" applyFont="1" applyFill="1" applyBorder="1" applyAlignment="1">
      <alignment horizontal="center" vertical="center"/>
    </xf>
    <xf numFmtId="0" fontId="5" fillId="0" borderId="20" xfId="0" applyFont="1" applyBorder="1" applyAlignment="1">
      <alignment vertical="center"/>
    </xf>
    <xf numFmtId="0" fontId="5" fillId="0" borderId="0" xfId="0" applyFont="1" applyAlignment="1">
      <alignment horizontal="center"/>
    </xf>
    <xf numFmtId="0" fontId="5" fillId="0" borderId="0" xfId="22" applyFont="1">
      <alignment vertical="center"/>
      <protection/>
    </xf>
    <xf numFmtId="0" fontId="17" fillId="7" borderId="42" xfId="22" applyFont="1" applyFill="1" applyBorder="1" applyAlignment="1">
      <alignment horizontal="center" vertical="center"/>
      <protection/>
    </xf>
    <xf numFmtId="0" fontId="24" fillId="7" borderId="42" xfId="22" applyFont="1" applyFill="1" applyBorder="1" applyAlignment="1">
      <alignment horizontal="left" vertical="center"/>
      <protection/>
    </xf>
    <xf numFmtId="0" fontId="31" fillId="7" borderId="0" xfId="22" applyFont="1" applyFill="1" applyBorder="1" applyAlignment="1">
      <alignment horizontal="center" vertical="center"/>
      <protection/>
    </xf>
    <xf numFmtId="0" fontId="31" fillId="7" borderId="0" xfId="22" applyFont="1" applyFill="1" applyBorder="1" applyAlignment="1">
      <alignment horizontal="left" vertical="center"/>
      <protection/>
    </xf>
    <xf numFmtId="0" fontId="31" fillId="0" borderId="0" xfId="22" applyFont="1">
      <alignment vertical="center"/>
      <protection/>
    </xf>
    <xf numFmtId="0" fontId="32" fillId="7" borderId="0" xfId="22" applyFont="1" applyFill="1" applyBorder="1" applyAlignment="1">
      <alignment horizontal="center" vertical="center"/>
      <protection/>
    </xf>
    <xf numFmtId="0" fontId="32" fillId="7" borderId="0" xfId="22" applyFont="1" applyFill="1" applyBorder="1" applyAlignment="1">
      <alignment horizontal="left" vertical="center"/>
      <protection/>
    </xf>
    <xf numFmtId="0" fontId="32" fillId="0" borderId="0" xfId="22" applyFont="1">
      <alignment vertical="center"/>
      <protection/>
    </xf>
    <xf numFmtId="0" fontId="31" fillId="7" borderId="0" xfId="22" applyFont="1" applyFill="1" applyAlignment="1">
      <alignment horizontal="left" vertical="center"/>
      <protection/>
    </xf>
    <xf numFmtId="0" fontId="32" fillId="7" borderId="0" xfId="22" applyFont="1" applyFill="1">
      <alignment vertical="center"/>
      <protection/>
    </xf>
    <xf numFmtId="0" fontId="21" fillId="7" borderId="0" xfId="22" applyFont="1" applyFill="1" applyBorder="1" applyAlignment="1">
      <alignment horizontal="center" vertical="center"/>
      <protection/>
    </xf>
    <xf numFmtId="0" fontId="30" fillId="7" borderId="0" xfId="22" applyFont="1" applyFill="1" applyBorder="1" applyAlignment="1">
      <alignment horizontal="left" vertical="center"/>
      <protection/>
    </xf>
    <xf numFmtId="0" fontId="17" fillId="7" borderId="0" xfId="22" applyFont="1" applyFill="1" applyBorder="1" applyAlignment="1">
      <alignment horizontal="center" vertical="center"/>
      <protection/>
    </xf>
    <xf numFmtId="0" fontId="24" fillId="7" borderId="0" xfId="22" applyFont="1" applyFill="1" applyBorder="1" applyAlignment="1">
      <alignment horizontal="left" vertical="center"/>
      <protection/>
    </xf>
    <xf numFmtId="0" fontId="17" fillId="0" borderId="0" xfId="22" applyFont="1" applyAlignment="1">
      <alignment horizontal="left" vertical="center"/>
      <protection/>
    </xf>
    <xf numFmtId="0" fontId="21" fillId="0" borderId="0" xfId="22" applyFont="1" applyAlignment="1">
      <alignment horizontal="center" vertical="center"/>
      <protection/>
    </xf>
    <xf numFmtId="0" fontId="30" fillId="0" borderId="0" xfId="22" applyFont="1" applyAlignment="1">
      <alignment horizontal="left" vertical="center"/>
      <protection/>
    </xf>
    <xf numFmtId="0" fontId="21" fillId="0" borderId="0" xfId="22" applyFont="1" applyAlignment="1">
      <alignment horizontal="left" vertical="center"/>
      <protection/>
    </xf>
    <xf numFmtId="0" fontId="21" fillId="0" borderId="0" xfId="22" applyFont="1" applyBorder="1" applyAlignment="1">
      <alignment horizontal="left" vertical="center"/>
      <protection/>
    </xf>
    <xf numFmtId="0" fontId="21" fillId="0" borderId="0" xfId="22" applyFont="1" applyAlignment="1">
      <alignment vertical="center"/>
      <protection/>
    </xf>
    <xf numFmtId="0" fontId="21" fillId="0" borderId="0" xfId="22" applyFont="1">
      <alignment vertical="center"/>
      <protection/>
    </xf>
    <xf numFmtId="0" fontId="21" fillId="0" borderId="0" xfId="22" applyFont="1" applyAlignment="1">
      <alignment horizontal="center"/>
      <protection/>
    </xf>
    <xf numFmtId="0" fontId="30" fillId="0" borderId="0" xfId="22" applyFont="1" applyAlignment="1">
      <alignment horizontal="left"/>
      <protection/>
    </xf>
    <xf numFmtId="0" fontId="5" fillId="0" borderId="0" xfId="23" applyFont="1">
      <alignment vertical="center"/>
      <protection/>
    </xf>
    <xf numFmtId="0" fontId="5" fillId="7" borderId="0" xfId="23" applyFont="1" applyFill="1" applyAlignment="1">
      <alignment horizontal="center"/>
      <protection/>
    </xf>
    <xf numFmtId="0" fontId="17" fillId="7" borderId="0" xfId="23" applyFont="1" applyFill="1" applyAlignment="1">
      <alignment horizontal="center" vertical="center"/>
      <protection/>
    </xf>
    <xf numFmtId="0" fontId="5" fillId="7" borderId="0" xfId="23" applyFont="1" applyFill="1">
      <alignment vertical="center"/>
      <protection/>
    </xf>
    <xf numFmtId="0" fontId="17" fillId="2" borderId="1" xfId="23" applyFont="1" applyFill="1" applyBorder="1" applyAlignment="1">
      <alignment horizontal="center" vertical="center" shrinkToFit="1"/>
      <protection/>
    </xf>
    <xf numFmtId="0" fontId="17" fillId="2" borderId="1" xfId="23" applyFont="1" applyFill="1" applyBorder="1" applyAlignment="1">
      <alignment vertical="center" shrinkToFit="1"/>
      <protection/>
    </xf>
    <xf numFmtId="0" fontId="5" fillId="0" borderId="1" xfId="23" applyFont="1" applyFill="1" applyBorder="1" applyAlignment="1">
      <alignment horizontal="center" vertical="center"/>
      <protection/>
    </xf>
    <xf numFmtId="0" fontId="5" fillId="0" borderId="1" xfId="23" applyFont="1" applyFill="1" applyBorder="1" applyAlignment="1">
      <alignment horizontal="left" vertical="top" wrapText="1"/>
      <protection/>
    </xf>
    <xf numFmtId="14" fontId="5" fillId="0" borderId="1" xfId="23" applyNumberFormat="1" applyFont="1" applyFill="1" applyBorder="1" applyAlignment="1">
      <alignment horizontal="center" vertical="center" shrinkToFit="1"/>
      <protection/>
    </xf>
    <xf numFmtId="0" fontId="5" fillId="0" borderId="1" xfId="23" applyFont="1" applyFill="1" applyBorder="1" applyAlignment="1">
      <alignment horizontal="center" vertical="center" wrapText="1" shrinkToFit="1"/>
      <protection/>
    </xf>
    <xf numFmtId="0" fontId="21" fillId="0" borderId="1" xfId="23" applyFont="1" applyFill="1" applyBorder="1" applyAlignment="1">
      <alignment horizontal="center" vertical="center"/>
      <protection/>
    </xf>
    <xf numFmtId="0" fontId="5" fillId="0" borderId="1" xfId="23" applyFont="1" applyFill="1" applyBorder="1" applyAlignment="1">
      <alignment horizontal="center" vertical="center" wrapText="1"/>
      <protection/>
    </xf>
    <xf numFmtId="0" fontId="5" fillId="0" borderId="0" xfId="23" applyFont="1" applyAlignment="1">
      <alignment horizontal="center"/>
      <protection/>
    </xf>
    <xf numFmtId="0" fontId="5" fillId="2" borderId="48" xfId="0" applyFont="1" applyFill="1" applyBorder="1" applyAlignment="1" applyProtection="1">
      <alignment horizontal="left" vertical="center"/>
      <protection locked="0"/>
    </xf>
    <xf numFmtId="0" fontId="5" fillId="0" borderId="31" xfId="0" applyFont="1" applyBorder="1" applyAlignment="1">
      <alignment horizontal="center" vertical="center"/>
    </xf>
    <xf numFmtId="0" fontId="5" fillId="0" borderId="49" xfId="0" applyFont="1" applyBorder="1" applyAlignment="1">
      <alignment horizontal="center" vertical="center"/>
    </xf>
    <xf numFmtId="0" fontId="5" fillId="2" borderId="50"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5" fillId="2" borderId="13" xfId="0" applyFont="1" applyFill="1" applyBorder="1" applyAlignment="1" applyProtection="1">
      <alignment horizontal="left" vertical="top" wrapText="1"/>
      <protection locked="0"/>
    </xf>
    <xf numFmtId="0" fontId="30" fillId="7" borderId="0" xfId="0" applyFont="1" applyFill="1" applyBorder="1" applyAlignment="1">
      <alignment horizontal="center" vertical="center"/>
    </xf>
    <xf numFmtId="0" fontId="5" fillId="0" borderId="44" xfId="0" applyFont="1" applyBorder="1" applyAlignment="1">
      <alignment horizontal="center" vertical="center"/>
    </xf>
    <xf numFmtId="0" fontId="5" fillId="0" borderId="36" xfId="0" applyFont="1" applyBorder="1" applyAlignment="1">
      <alignment horizontal="center" vertical="center"/>
    </xf>
    <xf numFmtId="0" fontId="5" fillId="0" borderId="6" xfId="0" applyFont="1" applyBorder="1" applyAlignment="1">
      <alignment horizontal="center" vertical="center"/>
    </xf>
    <xf numFmtId="0" fontId="5" fillId="2" borderId="51"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protection locked="0"/>
    </xf>
    <xf numFmtId="0" fontId="5" fillId="2" borderId="52" xfId="0" applyFont="1" applyFill="1" applyBorder="1" applyAlignment="1" applyProtection="1">
      <alignment horizontal="left" vertical="center"/>
      <protection locked="0"/>
    </xf>
    <xf numFmtId="0" fontId="5" fillId="2" borderId="44" xfId="0"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protection locked="0"/>
    </xf>
    <xf numFmtId="0" fontId="5" fillId="2" borderId="54" xfId="0" applyFont="1" applyFill="1" applyBorder="1" applyAlignment="1" applyProtection="1">
      <alignment horizontal="left" vertical="center"/>
      <protection locked="0"/>
    </xf>
    <xf numFmtId="0" fontId="5" fillId="2" borderId="55" xfId="0" applyFont="1" applyFill="1" applyBorder="1" applyAlignment="1" applyProtection="1">
      <alignment horizontal="left" vertical="center"/>
      <protection locked="0"/>
    </xf>
    <xf numFmtId="0" fontId="5" fillId="2" borderId="19" xfId="0" applyFont="1" applyFill="1" applyBorder="1" applyAlignment="1" applyProtection="1">
      <alignment horizontal="left" vertical="center"/>
      <protection locked="0"/>
    </xf>
    <xf numFmtId="0" fontId="5" fillId="2" borderId="50"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0" borderId="17" xfId="0" applyFont="1" applyFill="1" applyBorder="1" applyAlignment="1">
      <alignment horizontal="left" vertical="center"/>
    </xf>
    <xf numFmtId="0" fontId="5" fillId="2" borderId="50"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3" xfId="0" applyFont="1" applyFill="1" applyBorder="1" applyAlignment="1" applyProtection="1">
      <alignment horizontal="left" vertical="center" shrinkToFit="1"/>
      <protection locked="0"/>
    </xf>
    <xf numFmtId="0" fontId="5" fillId="2" borderId="50"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0" borderId="15" xfId="0" applyFont="1" applyFill="1" applyBorder="1" applyAlignment="1">
      <alignment horizontal="left" vertical="center"/>
    </xf>
    <xf numFmtId="0" fontId="5" fillId="0" borderId="20" xfId="0" applyFont="1" applyFill="1" applyBorder="1" applyAlignment="1">
      <alignment horizontal="left" vertical="center"/>
    </xf>
    <xf numFmtId="0" fontId="5" fillId="0" borderId="46" xfId="0" applyFont="1" applyBorder="1" applyAlignment="1">
      <alignment horizontal="center" vertical="center"/>
    </xf>
    <xf numFmtId="0" fontId="5" fillId="0" borderId="50"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42" xfId="0" applyFont="1" applyFill="1" applyBorder="1" applyAlignment="1" applyProtection="1">
      <alignment horizontal="left" vertical="center" shrinkToFit="1"/>
      <protection locked="0"/>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0" borderId="55" xfId="0" applyFont="1" applyBorder="1" applyAlignment="1">
      <alignment horizontal="center" vertical="center"/>
    </xf>
    <xf numFmtId="0" fontId="5" fillId="2" borderId="55"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5" fillId="0" borderId="50" xfId="0" applyFont="1" applyBorder="1" applyAlignment="1">
      <alignment horizontal="center" vertical="center"/>
    </xf>
    <xf numFmtId="0" fontId="5" fillId="0" borderId="2" xfId="0" applyFont="1" applyBorder="1" applyAlignment="1">
      <alignment horizontal="center" vertical="center"/>
    </xf>
    <xf numFmtId="0" fontId="5" fillId="0" borderId="50"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15" fillId="0" borderId="2" xfId="22" applyFont="1" applyBorder="1" applyAlignment="1">
      <alignment horizontal="left" vertical="center"/>
      <protection/>
    </xf>
    <xf numFmtId="0" fontId="16" fillId="0" borderId="42" xfId="22" applyFont="1" applyBorder="1" applyAlignment="1">
      <alignment horizontal="left" vertical="center"/>
      <protection/>
    </xf>
    <xf numFmtId="0" fontId="16" fillId="0" borderId="0" xfId="22" applyFont="1" applyAlignment="1">
      <alignment horizontal="left" vertical="center"/>
      <protection/>
    </xf>
    <xf numFmtId="0" fontId="16" fillId="0" borderId="51" xfId="22" applyFont="1" applyBorder="1" applyAlignment="1">
      <alignment horizontal="left" vertical="center"/>
      <protection/>
    </xf>
    <xf numFmtId="0" fontId="5" fillId="7" borderId="51" xfId="0" applyFont="1" applyFill="1" applyBorder="1" applyAlignment="1">
      <alignment horizontal="right" vertical="center"/>
    </xf>
    <xf numFmtId="0" fontId="33" fillId="7" borderId="51" xfId="0" applyFont="1" applyFill="1" applyBorder="1" applyAlignment="1">
      <alignment horizontal="left" vertical="center" shrinkToFit="1"/>
    </xf>
    <xf numFmtId="0" fontId="5" fillId="2" borderId="5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4" fillId="2" borderId="50" xfId="0" applyFont="1" applyFill="1" applyBorder="1" applyAlignment="1" applyProtection="1">
      <alignment horizontal="center" vertical="center" shrinkToFit="1"/>
      <protection/>
    </xf>
    <xf numFmtId="0" fontId="4" fillId="2" borderId="2" xfId="0" applyFont="1" applyFill="1" applyBorder="1" applyAlignment="1" applyProtection="1">
      <alignment horizontal="center" vertical="center" shrinkToFit="1"/>
      <protection/>
    </xf>
    <xf numFmtId="0" fontId="4" fillId="2" borderId="50" xfId="0" applyFont="1" applyFill="1" applyBorder="1" applyAlignment="1">
      <alignment horizontal="left" vertical="center"/>
    </xf>
    <xf numFmtId="0" fontId="4" fillId="2" borderId="2" xfId="0" applyFont="1" applyFill="1" applyBorder="1" applyAlignment="1">
      <alignment horizontal="left" vertical="center"/>
    </xf>
    <xf numFmtId="0" fontId="4" fillId="2" borderId="13" xfId="0" applyFont="1" applyFill="1" applyBorder="1" applyAlignment="1">
      <alignment horizontal="left" vertical="center"/>
    </xf>
    <xf numFmtId="0" fontId="4" fillId="2" borderId="5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10" fillId="7" borderId="56" xfId="0" applyFont="1" applyFill="1" applyBorder="1" applyAlignment="1">
      <alignment horizontal="left" vertical="top" wrapText="1"/>
    </xf>
    <xf numFmtId="0" fontId="5" fillId="7" borderId="43" xfId="0" applyFont="1" applyFill="1" applyBorder="1" applyAlignment="1">
      <alignment horizontal="left" vertical="top" wrapText="1"/>
    </xf>
    <xf numFmtId="0" fontId="5" fillId="7" borderId="22" xfId="0" applyFont="1" applyFill="1" applyBorder="1" applyAlignment="1">
      <alignment horizontal="left" vertical="top" wrapText="1"/>
    </xf>
    <xf numFmtId="0" fontId="5" fillId="7" borderId="57" xfId="0" applyFont="1" applyFill="1" applyBorder="1" applyAlignment="1">
      <alignment horizontal="left" vertical="top" wrapText="1"/>
    </xf>
    <xf numFmtId="0" fontId="5" fillId="7" borderId="48" xfId="0" applyFont="1" applyFill="1" applyBorder="1" applyAlignment="1">
      <alignment horizontal="left" vertical="top" wrapText="1"/>
    </xf>
    <xf numFmtId="0" fontId="5" fillId="7" borderId="23" xfId="0" applyFont="1" applyFill="1" applyBorder="1" applyAlignment="1">
      <alignment horizontal="left" vertical="top" wrapText="1"/>
    </xf>
    <xf numFmtId="0" fontId="5" fillId="7" borderId="56" xfId="0" applyFont="1" applyFill="1" applyBorder="1" applyAlignment="1" applyProtection="1">
      <alignment vertical="top" wrapText="1"/>
      <protection locked="0"/>
    </xf>
    <xf numFmtId="0" fontId="5" fillId="7" borderId="42" xfId="0" applyFont="1" applyFill="1" applyBorder="1" applyAlignment="1" applyProtection="1">
      <alignment vertical="top" wrapText="1"/>
      <protection locked="0"/>
    </xf>
    <xf numFmtId="0" fontId="5" fillId="7" borderId="43" xfId="0" applyFont="1" applyFill="1" applyBorder="1" applyAlignment="1" applyProtection="1">
      <alignment vertical="top" wrapText="1"/>
      <protection locked="0"/>
    </xf>
    <xf numFmtId="0" fontId="5" fillId="7" borderId="22" xfId="0" applyFont="1" applyFill="1" applyBorder="1" applyAlignment="1" applyProtection="1">
      <alignment vertical="top" wrapText="1"/>
      <protection locked="0"/>
    </xf>
    <xf numFmtId="0" fontId="5" fillId="7" borderId="0" xfId="0" applyFont="1" applyFill="1" applyBorder="1" applyAlignment="1" applyProtection="1">
      <alignment vertical="top" wrapText="1"/>
      <protection locked="0"/>
    </xf>
    <xf numFmtId="0" fontId="5" fillId="7" borderId="57" xfId="0" applyFont="1" applyFill="1" applyBorder="1" applyAlignment="1" applyProtection="1">
      <alignment vertical="top" wrapText="1"/>
      <protection locked="0"/>
    </xf>
    <xf numFmtId="0" fontId="5" fillId="7" borderId="48" xfId="0" applyFont="1" applyFill="1" applyBorder="1" applyAlignment="1" applyProtection="1">
      <alignment vertical="top" wrapText="1"/>
      <protection locked="0"/>
    </xf>
    <xf numFmtId="0" fontId="5" fillId="7" borderId="51" xfId="0" applyFont="1" applyFill="1" applyBorder="1" applyAlignment="1" applyProtection="1">
      <alignment vertical="top" wrapText="1"/>
      <protection locked="0"/>
    </xf>
    <xf numFmtId="0" fontId="5" fillId="7" borderId="23" xfId="0" applyFont="1" applyFill="1" applyBorder="1" applyAlignment="1" applyProtection="1">
      <alignment vertical="top" wrapText="1"/>
      <protection locked="0"/>
    </xf>
    <xf numFmtId="0" fontId="10" fillId="7" borderId="42" xfId="0" applyFont="1" applyFill="1" applyBorder="1" applyAlignment="1">
      <alignment horizontal="left" vertical="top" wrapText="1"/>
    </xf>
    <xf numFmtId="0" fontId="10" fillId="7" borderId="22" xfId="0" applyFont="1" applyFill="1" applyBorder="1" applyAlignment="1">
      <alignment horizontal="left" vertical="top" wrapText="1"/>
    </xf>
    <xf numFmtId="0" fontId="10" fillId="7" borderId="0" xfId="0" applyFont="1" applyFill="1" applyBorder="1" applyAlignment="1">
      <alignment horizontal="left" vertical="top" wrapText="1"/>
    </xf>
    <xf numFmtId="0" fontId="10" fillId="7" borderId="48" xfId="0" applyFont="1" applyFill="1" applyBorder="1" applyAlignment="1">
      <alignment horizontal="left" vertical="top" wrapText="1"/>
    </xf>
    <xf numFmtId="0" fontId="10" fillId="7" borderId="51" xfId="0" applyFont="1" applyFill="1" applyBorder="1" applyAlignment="1">
      <alignment horizontal="left" vertical="top" wrapText="1"/>
    </xf>
    <xf numFmtId="0" fontId="5" fillId="7" borderId="58" xfId="0" applyFont="1" applyFill="1" applyBorder="1" applyAlignment="1">
      <alignment horizontal="left" vertical="center"/>
    </xf>
    <xf numFmtId="0" fontId="5" fillId="7" borderId="59" xfId="0" applyFont="1" applyFill="1" applyBorder="1" applyAlignment="1">
      <alignment horizontal="left" vertical="center"/>
    </xf>
    <xf numFmtId="0" fontId="0" fillId="7" borderId="42" xfId="0" applyFill="1" applyBorder="1" applyAlignment="1" applyProtection="1">
      <alignment vertical="top" wrapText="1"/>
      <protection locked="0"/>
    </xf>
    <xf numFmtId="0" fontId="0" fillId="7" borderId="43" xfId="0" applyFill="1" applyBorder="1" applyAlignment="1" applyProtection="1">
      <alignment vertical="top" wrapText="1"/>
      <protection locked="0"/>
    </xf>
    <xf numFmtId="0" fontId="0" fillId="7" borderId="22" xfId="0" applyFill="1" applyBorder="1" applyAlignment="1" applyProtection="1">
      <alignment vertical="top" wrapText="1"/>
      <protection locked="0"/>
    </xf>
    <xf numFmtId="0" fontId="0" fillId="7" borderId="0" xfId="0" applyFill="1" applyAlignment="1" applyProtection="1">
      <alignment vertical="top" wrapText="1"/>
      <protection locked="0"/>
    </xf>
    <xf numFmtId="0" fontId="0" fillId="7" borderId="57" xfId="0" applyFill="1" applyBorder="1" applyAlignment="1" applyProtection="1">
      <alignment vertical="top" wrapText="1"/>
      <protection locked="0"/>
    </xf>
    <xf numFmtId="0" fontId="0" fillId="7" borderId="48" xfId="0" applyFill="1" applyBorder="1" applyAlignment="1" applyProtection="1">
      <alignment vertical="top" wrapText="1"/>
      <protection locked="0"/>
    </xf>
    <xf numFmtId="0" fontId="0" fillId="7" borderId="51" xfId="0" applyFill="1" applyBorder="1" applyAlignment="1" applyProtection="1">
      <alignment vertical="top" wrapText="1"/>
      <protection locked="0"/>
    </xf>
    <xf numFmtId="0" fontId="0" fillId="7" borderId="23" xfId="0" applyFill="1" applyBorder="1" applyAlignment="1" applyProtection="1">
      <alignment vertical="top" wrapText="1"/>
      <protection locked="0"/>
    </xf>
    <xf numFmtId="0" fontId="4" fillId="7" borderId="56" xfId="0" applyFont="1" applyFill="1" applyBorder="1" applyAlignment="1" applyProtection="1">
      <alignment horizontal="center" vertical="center" wrapText="1"/>
      <protection/>
    </xf>
    <xf numFmtId="0" fontId="4" fillId="7" borderId="42" xfId="0" applyFont="1" applyFill="1" applyBorder="1" applyAlignment="1" applyProtection="1">
      <alignment horizontal="center" vertical="center" wrapText="1"/>
      <protection/>
    </xf>
    <xf numFmtId="0" fontId="4" fillId="7" borderId="22" xfId="0" applyFont="1" applyFill="1" applyBorder="1" applyAlignment="1" applyProtection="1">
      <alignment horizontal="center" vertical="center" wrapText="1"/>
      <protection/>
    </xf>
    <xf numFmtId="0" fontId="4" fillId="7" borderId="0" xfId="0" applyFont="1" applyFill="1" applyBorder="1" applyAlignment="1" applyProtection="1">
      <alignment horizontal="center" vertical="center" wrapText="1"/>
      <protection/>
    </xf>
    <xf numFmtId="0" fontId="4" fillId="7" borderId="52" xfId="0" applyFont="1" applyFill="1" applyBorder="1" applyAlignment="1" applyProtection="1">
      <alignment horizontal="center" vertical="center"/>
      <protection/>
    </xf>
    <xf numFmtId="0" fontId="5" fillId="7" borderId="44" xfId="0" applyFont="1" applyFill="1" applyBorder="1" applyAlignment="1">
      <alignment horizontal="center"/>
    </xf>
    <xf numFmtId="0" fontId="5" fillId="7" borderId="53" xfId="0" applyFont="1" applyFill="1" applyBorder="1" applyAlignment="1">
      <alignment horizontal="center"/>
    </xf>
    <xf numFmtId="0" fontId="4" fillId="7" borderId="56" xfId="0" applyFont="1" applyFill="1" applyBorder="1" applyAlignment="1" applyProtection="1">
      <alignment horizontal="center" vertical="center"/>
      <protection/>
    </xf>
    <xf numFmtId="0" fontId="5" fillId="7" borderId="42" xfId="0" applyFont="1" applyFill="1" applyBorder="1" applyAlignment="1">
      <alignment horizontal="center"/>
    </xf>
    <xf numFmtId="0" fontId="5" fillId="7" borderId="43" xfId="0" applyFont="1" applyFill="1" applyBorder="1" applyAlignment="1">
      <alignment horizontal="center"/>
    </xf>
    <xf numFmtId="0" fontId="5" fillId="7" borderId="22" xfId="0" applyFont="1" applyFill="1" applyBorder="1" applyAlignment="1">
      <alignment horizontal="center"/>
    </xf>
    <xf numFmtId="0" fontId="5" fillId="7" borderId="0" xfId="0" applyFont="1" applyFill="1" applyBorder="1" applyAlignment="1">
      <alignment horizontal="center"/>
    </xf>
    <xf numFmtId="0" fontId="5" fillId="7" borderId="57" xfId="0" applyFont="1" applyFill="1" applyBorder="1" applyAlignment="1">
      <alignment horizontal="center"/>
    </xf>
    <xf numFmtId="0" fontId="5" fillId="2" borderId="43" xfId="0" applyFont="1" applyFill="1" applyBorder="1" applyAlignment="1">
      <alignment horizontal="center" vertical="center"/>
    </xf>
    <xf numFmtId="0" fontId="10" fillId="7"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4" fillId="7" borderId="43" xfId="0" applyFont="1" applyFill="1" applyBorder="1" applyAlignment="1" applyProtection="1">
      <alignment horizontal="center" vertical="center" wrapText="1"/>
      <protection/>
    </xf>
    <xf numFmtId="0" fontId="4" fillId="7" borderId="57" xfId="0" applyFont="1" applyFill="1" applyBorder="1" applyAlignment="1" applyProtection="1">
      <alignment horizontal="center" vertical="center" wrapText="1"/>
      <protection/>
    </xf>
    <xf numFmtId="0" fontId="5" fillId="7" borderId="44" xfId="0" applyFont="1" applyFill="1" applyBorder="1" applyAlignment="1">
      <alignment horizontal="center" vertical="center"/>
    </xf>
    <xf numFmtId="0" fontId="5" fillId="7" borderId="53" xfId="0" applyFont="1" applyFill="1" applyBorder="1" applyAlignment="1">
      <alignment horizontal="center" vertical="center"/>
    </xf>
    <xf numFmtId="0" fontId="10" fillId="7" borderId="43" xfId="0" applyFont="1" applyFill="1" applyBorder="1" applyAlignment="1">
      <alignment horizontal="left" vertical="top" wrapText="1"/>
    </xf>
    <xf numFmtId="0" fontId="10" fillId="7" borderId="57" xfId="0" applyFont="1" applyFill="1" applyBorder="1" applyAlignment="1">
      <alignment horizontal="left" vertical="top" wrapText="1"/>
    </xf>
    <xf numFmtId="0" fontId="10" fillId="7" borderId="23" xfId="0" applyFont="1" applyFill="1" applyBorder="1" applyAlignment="1">
      <alignment horizontal="left" vertical="top" wrapText="1"/>
    </xf>
    <xf numFmtId="0" fontId="4" fillId="2" borderId="5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5" fillId="0" borderId="56" xfId="0" applyFont="1" applyFill="1" applyBorder="1" applyAlignment="1" applyProtection="1">
      <alignment vertical="top" wrapText="1"/>
      <protection locked="0"/>
    </xf>
    <xf numFmtId="0" fontId="5" fillId="0" borderId="42" xfId="0" applyFont="1" applyFill="1" applyBorder="1" applyAlignment="1" applyProtection="1">
      <alignment vertical="top" wrapText="1"/>
      <protection locked="0"/>
    </xf>
    <xf numFmtId="0" fontId="5" fillId="0" borderId="43" xfId="0" applyFont="1" applyFill="1" applyBorder="1" applyAlignment="1" applyProtection="1">
      <alignment vertical="top" wrapText="1"/>
      <protection locked="0"/>
    </xf>
    <xf numFmtId="0" fontId="5" fillId="0" borderId="22"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5" fillId="0" borderId="57" xfId="0" applyFont="1" applyFill="1" applyBorder="1" applyAlignment="1" applyProtection="1">
      <alignment vertical="top" wrapText="1"/>
      <protection locked="0"/>
    </xf>
    <xf numFmtId="0" fontId="5" fillId="0" borderId="48" xfId="0" applyFont="1" applyFill="1" applyBorder="1" applyAlignment="1" applyProtection="1">
      <alignment vertical="top" wrapText="1"/>
      <protection locked="0"/>
    </xf>
    <xf numFmtId="0" fontId="5" fillId="0" borderId="51"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7" borderId="58" xfId="0" applyFont="1" applyFill="1" applyBorder="1" applyAlignment="1">
      <alignment horizontal="center" vertical="center" wrapText="1"/>
    </xf>
    <xf numFmtId="0" fontId="5" fillId="7" borderId="59" xfId="0" applyFont="1" applyFill="1" applyBorder="1" applyAlignment="1">
      <alignment horizontal="center" vertical="center" wrapText="1"/>
    </xf>
    <xf numFmtId="0" fontId="15" fillId="0" borderId="4" xfId="0" applyFont="1" applyBorder="1" applyAlignment="1" applyProtection="1">
      <alignment horizontal="center" vertical="center" shrinkToFit="1"/>
      <protection hidden="1"/>
    </xf>
    <xf numFmtId="0" fontId="15" fillId="0" borderId="5" xfId="0" applyFont="1" applyBorder="1" applyAlignment="1" applyProtection="1">
      <alignment horizontal="center" vertical="center" shrinkToFit="1"/>
      <protection hidden="1"/>
    </xf>
    <xf numFmtId="0" fontId="15" fillId="0" borderId="60" xfId="0" applyFont="1" applyBorder="1" applyAlignment="1" applyProtection="1">
      <alignment horizontal="center" vertical="center" shrinkToFit="1"/>
      <protection hidden="1"/>
    </xf>
    <xf numFmtId="0" fontId="15" fillId="0" borderId="61" xfId="0" applyFont="1" applyBorder="1" applyAlignment="1" applyProtection="1">
      <alignment horizontal="center" vertical="center" shrinkToFit="1"/>
      <protection hidden="1"/>
    </xf>
    <xf numFmtId="0" fontId="15" fillId="0" borderId="62" xfId="0" applyFont="1" applyBorder="1" applyAlignment="1" applyProtection="1">
      <alignment horizontal="center" vertical="center" shrinkToFit="1"/>
      <protection hidden="1"/>
    </xf>
    <xf numFmtId="0" fontId="15" fillId="0" borderId="27" xfId="0" applyFont="1" applyBorder="1" applyAlignment="1" applyProtection="1">
      <alignment horizontal="center" vertical="center" shrinkToFit="1"/>
      <protection hidden="1"/>
    </xf>
    <xf numFmtId="0" fontId="15" fillId="0" borderId="63" xfId="0" applyFont="1" applyBorder="1" applyAlignment="1" applyProtection="1">
      <alignment horizontal="center" vertical="center" shrinkToFit="1"/>
      <protection hidden="1"/>
    </xf>
    <xf numFmtId="0" fontId="15" fillId="0" borderId="31" xfId="0" applyFont="1" applyBorder="1" applyAlignment="1" applyProtection="1">
      <alignment horizontal="center" vertical="center" shrinkToFit="1"/>
      <protection hidden="1"/>
    </xf>
    <xf numFmtId="0" fontId="15" fillId="0" borderId="64" xfId="0" applyFont="1" applyBorder="1" applyAlignment="1" applyProtection="1">
      <alignment horizontal="center" vertical="center" shrinkToFit="1"/>
      <protection hidden="1"/>
    </xf>
    <xf numFmtId="0" fontId="15" fillId="0" borderId="65" xfId="0" applyFont="1" applyBorder="1" applyAlignment="1" applyProtection="1">
      <alignment horizontal="center" vertical="center" shrinkToFit="1"/>
      <protection hidden="1"/>
    </xf>
    <xf numFmtId="0" fontId="15" fillId="0" borderId="49" xfId="0" applyFont="1" applyBorder="1" applyAlignment="1" applyProtection="1">
      <alignment horizontal="center" vertical="center" shrinkToFit="1"/>
      <protection hidden="1"/>
    </xf>
    <xf numFmtId="0" fontId="15" fillId="0" borderId="6" xfId="0" applyFont="1" applyBorder="1" applyAlignment="1" applyProtection="1">
      <alignment horizontal="center" vertical="center" shrinkToFit="1"/>
      <protection hidden="1"/>
    </xf>
    <xf numFmtId="0" fontId="15" fillId="0" borderId="66" xfId="0" applyFont="1" applyBorder="1" applyAlignment="1" applyProtection="1">
      <alignment horizontal="center" vertical="center" shrinkToFit="1"/>
      <protection hidden="1"/>
    </xf>
    <xf numFmtId="0" fontId="15" fillId="0" borderId="67" xfId="0" applyFont="1" applyBorder="1" applyAlignment="1" applyProtection="1">
      <alignment horizontal="center" vertical="center" shrinkToFit="1"/>
      <protection hidden="1"/>
    </xf>
    <xf numFmtId="0" fontId="15" fillId="0" borderId="68" xfId="0" applyFont="1" applyBorder="1" applyAlignment="1" applyProtection="1">
      <alignment horizontal="center" vertical="center" shrinkToFit="1"/>
      <protection hidden="1"/>
    </xf>
    <xf numFmtId="0" fontId="15" fillId="0" borderId="0" xfId="0" applyFont="1" applyBorder="1" applyAlignment="1" applyProtection="1">
      <alignment horizontal="center" vertical="center" shrinkToFit="1"/>
      <protection hidden="1"/>
    </xf>
    <xf numFmtId="0" fontId="5" fillId="0" borderId="26" xfId="0" applyFont="1" applyBorder="1" applyAlignment="1" applyProtection="1">
      <alignment horizontal="center" vertical="center" shrinkToFit="1"/>
      <protection hidden="1"/>
    </xf>
    <xf numFmtId="0" fontId="5" fillId="0" borderId="28" xfId="0" applyFont="1" applyBorder="1" applyAlignment="1" applyProtection="1">
      <alignment horizontal="center" vertical="center" shrinkToFit="1"/>
      <protection hidden="1"/>
    </xf>
    <xf numFmtId="0" fontId="5" fillId="0" borderId="69"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30" xfId="0" applyFont="1" applyBorder="1" applyAlignment="1" applyProtection="1">
      <alignment horizontal="center" vertical="center" shrinkToFit="1"/>
      <protection hidden="1"/>
    </xf>
    <xf numFmtId="0" fontId="5" fillId="0" borderId="70" xfId="0" applyFont="1" applyFill="1" applyBorder="1" applyAlignment="1" applyProtection="1">
      <alignment horizontal="center" vertical="center" shrinkToFit="1"/>
      <protection hidden="1"/>
    </xf>
    <xf numFmtId="0" fontId="5" fillId="0" borderId="26" xfId="0" applyFont="1" applyFill="1" applyBorder="1" applyAlignment="1" applyProtection="1">
      <alignment horizontal="center" vertical="center" shrinkToFit="1"/>
      <protection hidden="1"/>
    </xf>
    <xf numFmtId="0" fontId="5" fillId="0" borderId="11" xfId="0" applyFont="1" applyBorder="1" applyAlignment="1" applyProtection="1">
      <alignment horizontal="center" vertical="center" shrinkToFit="1"/>
      <protection hidden="1"/>
    </xf>
    <xf numFmtId="0" fontId="5" fillId="0" borderId="32" xfId="0" applyFont="1" applyBorder="1" applyAlignment="1" applyProtection="1">
      <alignment horizontal="center" vertical="center" shrinkToFit="1"/>
      <protection hidden="1"/>
    </xf>
    <xf numFmtId="0" fontId="5" fillId="0" borderId="71" xfId="0" applyFont="1" applyBorder="1" applyAlignment="1" applyProtection="1">
      <alignment horizontal="center" vertical="center" shrinkToFit="1"/>
      <protection hidden="1"/>
    </xf>
    <xf numFmtId="0" fontId="5" fillId="0" borderId="72" xfId="0" applyFont="1" applyBorder="1" applyAlignment="1" applyProtection="1">
      <alignment horizontal="center" vertical="center" shrinkToFit="1"/>
      <protection hidden="1"/>
    </xf>
    <xf numFmtId="0" fontId="5" fillId="0" borderId="73" xfId="0" applyFont="1" applyBorder="1" applyAlignment="1" applyProtection="1">
      <alignment horizontal="center" vertical="center" shrinkToFit="1"/>
      <protection hidden="1"/>
    </xf>
    <xf numFmtId="0" fontId="5" fillId="0" borderId="66" xfId="0" applyFont="1" applyBorder="1" applyAlignment="1" applyProtection="1">
      <alignment horizontal="center" vertical="center" shrinkToFit="1"/>
      <protection hidden="1"/>
    </xf>
    <xf numFmtId="0" fontId="5" fillId="0" borderId="67" xfId="0" applyFont="1" applyBorder="1" applyAlignment="1" applyProtection="1">
      <alignment horizontal="center" vertical="center" shrinkToFit="1"/>
      <protection hidden="1"/>
    </xf>
    <xf numFmtId="0" fontId="16" fillId="0" borderId="0" xfId="0" applyFont="1" applyFill="1" applyAlignment="1">
      <alignment horizontal="center" vertical="center" shrinkToFit="1"/>
    </xf>
    <xf numFmtId="0" fontId="16" fillId="0" borderId="74" xfId="0" applyFont="1" applyFill="1" applyBorder="1" applyAlignment="1">
      <alignment horizontal="center" vertical="center" shrinkToFit="1"/>
    </xf>
    <xf numFmtId="0" fontId="17" fillId="0" borderId="0" xfId="0" applyFont="1" applyFill="1" applyAlignment="1" applyProtection="1">
      <alignment horizontal="left" vertical="center" wrapText="1"/>
      <protection hidden="1"/>
    </xf>
    <xf numFmtId="0" fontId="16" fillId="2" borderId="50"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xf>
    <xf numFmtId="0" fontId="5" fillId="2" borderId="1" xfId="0" applyFont="1" applyFill="1" applyBorder="1" applyAlignment="1">
      <alignment horizontal="center"/>
    </xf>
    <xf numFmtId="0" fontId="16" fillId="0" borderId="5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13" xfId="0" applyFont="1" applyFill="1" applyBorder="1" applyAlignment="1">
      <alignment horizontal="center" vertical="center"/>
    </xf>
    <xf numFmtId="0" fontId="15" fillId="0" borderId="0" xfId="0" applyFont="1" applyFill="1" applyAlignment="1" applyProtection="1">
      <alignment horizontal="center" vertical="center" shrinkToFit="1"/>
      <protection hidden="1"/>
    </xf>
    <xf numFmtId="0" fontId="15" fillId="0" borderId="75" xfId="0" applyFont="1" applyBorder="1" applyAlignment="1" applyProtection="1">
      <alignment horizontal="center" vertical="center" shrinkToFit="1"/>
      <protection hidden="1"/>
    </xf>
    <xf numFmtId="0" fontId="17" fillId="2" borderId="50" xfId="0" applyFont="1" applyFill="1" applyBorder="1" applyAlignment="1" applyProtection="1">
      <alignment horizontal="left" vertical="center" shrinkToFit="1"/>
      <protection/>
    </xf>
    <xf numFmtId="0" fontId="17" fillId="2" borderId="2" xfId="0" applyFont="1" applyFill="1" applyBorder="1" applyAlignment="1" applyProtection="1">
      <alignment horizontal="left" vertical="center" shrinkToFit="1"/>
      <protection/>
    </xf>
    <xf numFmtId="0" fontId="17" fillId="2" borderId="13" xfId="0" applyFont="1" applyFill="1" applyBorder="1" applyAlignment="1" applyProtection="1">
      <alignment horizontal="left" vertical="center" shrinkToFit="1"/>
      <protection/>
    </xf>
    <xf numFmtId="0" fontId="23" fillId="2" borderId="50" xfId="21" applyFont="1" applyFill="1" applyBorder="1" applyAlignment="1">
      <alignment horizontal="center" vertical="center"/>
      <protection/>
    </xf>
    <xf numFmtId="0" fontId="23" fillId="2" borderId="2" xfId="21" applyFont="1" applyFill="1" applyBorder="1" applyAlignment="1">
      <alignment horizontal="center" vertical="center"/>
      <protection/>
    </xf>
    <xf numFmtId="0" fontId="23" fillId="2" borderId="13" xfId="21" applyFont="1" applyFill="1" applyBorder="1" applyAlignment="1">
      <alignment horizontal="center" vertical="center"/>
      <protection/>
    </xf>
    <xf numFmtId="0" fontId="12" fillId="0" borderId="70" xfId="21" applyFont="1" applyBorder="1" applyAlignment="1">
      <alignment horizontal="center" vertical="center" shrinkToFit="1"/>
      <protection/>
    </xf>
    <xf numFmtId="0" fontId="12" fillId="0" borderId="62" xfId="21" applyFont="1" applyBorder="1" applyAlignment="1">
      <alignment horizontal="center" vertical="center" shrinkToFit="1"/>
      <protection/>
    </xf>
    <xf numFmtId="0" fontId="12" fillId="0" borderId="26" xfId="21" applyFont="1" applyBorder="1" applyAlignment="1">
      <alignment horizontal="center" vertical="center" shrinkToFit="1"/>
      <protection/>
    </xf>
    <xf numFmtId="0" fontId="24" fillId="2" borderId="65" xfId="21" applyNumberFormat="1" applyFont="1" applyFill="1" applyBorder="1" applyAlignment="1">
      <alignment horizontal="left" vertical="center" shrinkToFit="1"/>
      <protection/>
    </xf>
    <xf numFmtId="0" fontId="24" fillId="2" borderId="6" xfId="21" applyNumberFormat="1" applyFont="1" applyFill="1" applyBorder="1" applyAlignment="1">
      <alignment horizontal="left" vertical="center" shrinkToFit="1"/>
      <protection/>
    </xf>
    <xf numFmtId="0" fontId="24" fillId="2" borderId="64" xfId="21" applyNumberFormat="1" applyFont="1" applyFill="1" applyBorder="1" applyAlignment="1">
      <alignment horizontal="left" vertical="center" shrinkToFit="1"/>
      <protection/>
    </xf>
    <xf numFmtId="0" fontId="12" fillId="2" borderId="76" xfId="21" applyFont="1" applyFill="1" applyBorder="1" applyAlignment="1">
      <alignment horizontal="center" vertical="center" shrinkToFit="1"/>
      <protection/>
    </xf>
    <xf numFmtId="0" fontId="12" fillId="2" borderId="46" xfId="21" applyFont="1" applyFill="1" applyBorder="1" applyAlignment="1">
      <alignment horizontal="center" vertical="center" shrinkToFit="1"/>
      <protection/>
    </xf>
    <xf numFmtId="0" fontId="12" fillId="2" borderId="77" xfId="21" applyFont="1" applyFill="1" applyBorder="1" applyAlignment="1">
      <alignment horizontal="center" vertical="center" shrinkToFit="1"/>
      <protection/>
    </xf>
    <xf numFmtId="0" fontId="19" fillId="7" borderId="0" xfId="21" applyFont="1" applyFill="1" applyBorder="1" applyAlignment="1">
      <alignment horizontal="left" vertical="center" shrinkToFit="1"/>
      <protection/>
    </xf>
    <xf numFmtId="0" fontId="11" fillId="2" borderId="29" xfId="21" applyFont="1" applyFill="1" applyBorder="1" applyAlignment="1">
      <alignment horizontal="center" vertical="center" shrinkToFit="1"/>
      <protection/>
    </xf>
    <xf numFmtId="0" fontId="12" fillId="2" borderId="71" xfId="21" applyFont="1" applyFill="1" applyBorder="1" applyAlignment="1">
      <alignment horizontal="center" vertical="center" shrinkToFit="1"/>
      <protection/>
    </xf>
    <xf numFmtId="0" fontId="12" fillId="2" borderId="72" xfId="21" applyFont="1" applyFill="1" applyBorder="1" applyAlignment="1">
      <alignment horizontal="center" vertical="center" shrinkToFit="1"/>
      <protection/>
    </xf>
    <xf numFmtId="0" fontId="25" fillId="2" borderId="78" xfId="21" applyFont="1" applyFill="1" applyBorder="1" applyAlignment="1">
      <alignment horizontal="center" vertical="center"/>
      <protection/>
    </xf>
    <xf numFmtId="0" fontId="25" fillId="2" borderId="79" xfId="21" applyFont="1" applyFill="1" applyBorder="1" applyAlignment="1">
      <alignment horizontal="center" vertical="center"/>
      <protection/>
    </xf>
    <xf numFmtId="0" fontId="25" fillId="2" borderId="80" xfId="21" applyFont="1" applyFill="1" applyBorder="1" applyAlignment="1">
      <alignment horizontal="center" vertical="center"/>
      <protection/>
    </xf>
    <xf numFmtId="0" fontId="25" fillId="2" borderId="81" xfId="21" applyFont="1" applyFill="1" applyBorder="1" applyAlignment="1">
      <alignment horizontal="center" vertical="center"/>
      <protection/>
    </xf>
    <xf numFmtId="0" fontId="25" fillId="2" borderId="82" xfId="21" applyFont="1" applyFill="1" applyBorder="1" applyAlignment="1">
      <alignment horizontal="center" vertical="center"/>
      <protection/>
    </xf>
    <xf numFmtId="0" fontId="25" fillId="2" borderId="83" xfId="21" applyFont="1" applyFill="1" applyBorder="1" applyAlignment="1">
      <alignment horizontal="center" vertical="center"/>
      <protection/>
    </xf>
    <xf numFmtId="0" fontId="15" fillId="7" borderId="0" xfId="23" applyFont="1" applyFill="1" applyAlignment="1">
      <alignment horizontal="center" vertical="center"/>
      <protection/>
    </xf>
    <xf numFmtId="0" fontId="4" fillId="2" borderId="50" xfId="23" applyFont="1" applyFill="1" applyBorder="1" applyAlignment="1">
      <alignment horizontal="center" vertical="center"/>
      <protection/>
    </xf>
    <xf numFmtId="0" fontId="4" fillId="2" borderId="2" xfId="23" applyFont="1" applyFill="1" applyBorder="1" applyAlignment="1">
      <alignment horizontal="center" vertical="center"/>
      <protection/>
    </xf>
    <xf numFmtId="0" fontId="5" fillId="7" borderId="50" xfId="23" applyFont="1" applyFill="1" applyBorder="1" applyAlignment="1">
      <alignment horizontal="left" vertical="center" shrinkToFit="1"/>
      <protection/>
    </xf>
    <xf numFmtId="0" fontId="5" fillId="7" borderId="2" xfId="23" applyFont="1" applyFill="1" applyBorder="1" applyAlignment="1">
      <alignment horizontal="left" vertical="center" shrinkToFit="1"/>
      <protection/>
    </xf>
    <xf numFmtId="0" fontId="5" fillId="7" borderId="13" xfId="23" applyFont="1" applyFill="1" applyBorder="1" applyAlignment="1">
      <alignment horizontal="left" vertical="center" shrinkToFit="1"/>
      <protection/>
    </xf>
    <xf numFmtId="0" fontId="0" fillId="6" borderId="3" xfId="0" applyFill="1" applyBorder="1" applyAlignment="1">
      <alignment horizontal="right" vertical="center"/>
    </xf>
    <xf numFmtId="0" fontId="0" fillId="6" borderId="3" xfId="0" applyFill="1" applyBorder="1" applyAlignment="1">
      <alignment horizontal="center" vertical="center"/>
    </xf>
    <xf numFmtId="0" fontId="13" fillId="8" borderId="3"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xf>
    <xf numFmtId="0" fontId="21" fillId="7" borderId="0" xfId="0" applyFont="1" applyFill="1" applyAlignment="1">
      <alignment horizontal="center" vertical="center"/>
    </xf>
    <xf numFmtId="0" fontId="21" fillId="7" borderId="0" xfId="0" applyFont="1" applyFill="1" applyAlignment="1">
      <alignment horizontal="left" vertical="center" wrapText="1"/>
    </xf>
    <xf numFmtId="0" fontId="21" fillId="7" borderId="0" xfId="0" applyFont="1" applyFill="1" applyAlignment="1">
      <alignment/>
    </xf>
    <xf numFmtId="0" fontId="21" fillId="7" borderId="0" xfId="0" applyFont="1" applyFill="1" applyAlignment="1">
      <alignment horizontal="center"/>
    </xf>
    <xf numFmtId="0" fontId="15" fillId="2" borderId="1" xfId="0" applyFont="1" applyFill="1" applyBorder="1" applyAlignment="1">
      <alignment horizontal="center" vertical="center" shrinkToFit="1"/>
    </xf>
    <xf numFmtId="0" fontId="21" fillId="0" borderId="0" xfId="0" applyFont="1" applyAlignment="1">
      <alignment/>
    </xf>
    <xf numFmtId="0" fontId="15" fillId="7" borderId="0" xfId="0" applyFont="1" applyFill="1" applyBorder="1" applyAlignment="1">
      <alignment horizontal="center" vertical="center" shrinkToFit="1"/>
    </xf>
    <xf numFmtId="0" fontId="21" fillId="7" borderId="0" xfId="0" applyFont="1" applyFill="1" applyAlignment="1">
      <alignment horizontal="right" vertical="center" shrinkToFit="1"/>
    </xf>
    <xf numFmtId="0" fontId="34" fillId="7" borderId="0" xfId="0" applyFont="1" applyFill="1" applyAlignment="1">
      <alignment horizontal="left" vertical="center" shrinkToFit="1"/>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shrinkToFit="1"/>
    </xf>
    <xf numFmtId="0" fontId="4" fillId="0" borderId="50" xfId="0" applyFont="1" applyFill="1" applyBorder="1" applyAlignment="1">
      <alignment vertical="center" wrapText="1" shrinkToFit="1"/>
    </xf>
    <xf numFmtId="0" fontId="4" fillId="0" borderId="84" xfId="0" applyFont="1" applyFill="1" applyBorder="1" applyAlignment="1">
      <alignment vertical="center" wrapText="1" shrinkToFit="1"/>
    </xf>
    <xf numFmtId="0" fontId="4" fillId="0" borderId="13" xfId="0" applyFont="1" applyFill="1" applyBorder="1" applyAlignment="1">
      <alignment vertical="center" wrapText="1" shrinkToFit="1"/>
    </xf>
    <xf numFmtId="0" fontId="35" fillId="0" borderId="84" xfId="0" applyFont="1" applyFill="1" applyBorder="1" applyAlignment="1">
      <alignment vertical="center" wrapText="1" shrinkToFit="1"/>
    </xf>
    <xf numFmtId="0" fontId="21" fillId="0" borderId="1" xfId="0" applyFont="1" applyBorder="1" applyAlignment="1">
      <alignment horizontal="center" vertical="center"/>
    </xf>
    <xf numFmtId="49" fontId="21" fillId="0" borderId="1" xfId="0" applyNumberFormat="1" applyFont="1" applyBorder="1" applyAlignment="1">
      <alignment horizontal="left" vertical="center" wrapText="1"/>
    </xf>
    <xf numFmtId="0" fontId="31" fillId="0" borderId="2" xfId="0" applyFont="1" applyFill="1" applyBorder="1" applyAlignment="1" applyProtection="1">
      <alignment horizontal="center" vertical="center"/>
      <protection hidden="1"/>
    </xf>
    <xf numFmtId="0" fontId="31" fillId="0" borderId="84" xfId="0" applyFont="1" applyFill="1" applyBorder="1" applyAlignment="1" applyProtection="1">
      <alignment horizontal="center" vertical="center"/>
      <protection hidden="1"/>
    </xf>
    <xf numFmtId="0" fontId="31" fillId="0" borderId="13" xfId="0" applyFont="1" applyFill="1" applyBorder="1" applyAlignment="1" applyProtection="1">
      <alignment horizontal="center" vertical="center"/>
      <protection hidden="1"/>
    </xf>
    <xf numFmtId="0" fontId="31" fillId="0" borderId="50" xfId="0" applyFont="1" applyFill="1" applyBorder="1" applyAlignment="1" applyProtection="1">
      <alignment horizontal="center" vertical="center"/>
      <protection hidden="1"/>
    </xf>
    <xf numFmtId="0" fontId="31" fillId="0" borderId="48" xfId="0" applyFont="1" applyFill="1" applyBorder="1" applyAlignment="1" applyProtection="1">
      <alignment horizontal="center" vertical="center"/>
      <protection hidden="1"/>
    </xf>
    <xf numFmtId="0" fontId="17" fillId="2" borderId="50" xfId="0" applyFont="1" applyFill="1" applyBorder="1" applyAlignment="1">
      <alignment horizontal="left" vertical="center"/>
    </xf>
    <xf numFmtId="0" fontId="17" fillId="2" borderId="2" xfId="0" applyFont="1" applyFill="1" applyBorder="1" applyAlignment="1">
      <alignment horizontal="left" vertical="center"/>
    </xf>
    <xf numFmtId="0" fontId="17" fillId="2" borderId="13" xfId="0" applyFont="1" applyFill="1" applyBorder="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center"/>
    </xf>
    <xf numFmtId="0" fontId="21" fillId="0" borderId="0" xfId="0" applyFont="1" applyAlignment="1">
      <alignment shrinkToFi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69" xfId="0" applyFont="1" applyBorder="1" applyAlignment="1">
      <alignment horizontal="center" vertical="center"/>
    </xf>
    <xf numFmtId="0" fontId="17" fillId="9" borderId="3"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0" borderId="0" xfId="0" applyFont="1" applyAlignment="1">
      <alignment vertical="center"/>
    </xf>
    <xf numFmtId="0" fontId="21" fillId="5" borderId="5" xfId="0" applyFont="1" applyFill="1" applyBorder="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居宅介護支援20080321" xfId="21"/>
    <cellStyle name="標準_居宅介護支援20080321_1" xfId="22"/>
    <cellStyle name="標準_居宅介護支援20080327" xfId="23"/>
    <cellStyle name="Followed Hyperlink" xfId="24"/>
  </cellStyles>
  <dxfs count="7">
    <dxf>
      <font>
        <color rgb="FF000080"/>
      </font>
      <fill>
        <patternFill>
          <bgColor rgb="FF99CCFF"/>
        </patternFill>
      </fill>
      <border/>
    </dxf>
    <dxf>
      <border>
        <left>
          <color rgb="FF000000"/>
        </left>
        <right>
          <color rgb="FF000000"/>
        </right>
        <top>
          <color rgb="FF000000"/>
        </top>
        <bottom>
          <color rgb="FF000000"/>
        </bottom>
      </border>
    </dxf>
    <dxf>
      <border>
        <left style="thin">
          <color rgb="FF000000"/>
        </left>
        <right style="thin">
          <color rgb="FF000000"/>
        </right>
        <top style="thin"/>
        <bottom style="thin">
          <color rgb="FF000000"/>
        </bottom>
      </border>
    </dxf>
    <dxf>
      <font>
        <color rgb="FFFF0000"/>
      </font>
      <fill>
        <patternFill>
          <bgColor rgb="FFFFCC99"/>
        </patternFill>
      </fill>
      <border/>
    </dxf>
    <dxf>
      <font>
        <b/>
        <i val="0"/>
      </font>
      <fill>
        <patternFill>
          <bgColor rgb="FFCCFFFF"/>
        </patternFill>
      </fill>
      <border/>
    </dxf>
    <dxf>
      <fill>
        <patternFill>
          <bgColor rgb="FFFFFF99"/>
        </patternFill>
      </fill>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925"/>
          <c:y val="0.2395"/>
          <c:w val="0.35075"/>
          <c:h val="0.562"/>
        </c:manualLayout>
      </c:layout>
      <c:radarChart>
        <c:radarStyle val="filled"/>
        <c:varyColors val="0"/>
        <c:ser>
          <c:idx val="0"/>
          <c:order val="0"/>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'隠しシート（記入不要）'!$B$19:$B$23</c:f>
              <c:numCache>
                <c:ptCount val="5"/>
              </c:numCache>
            </c:numRef>
          </c:val>
        </c:ser>
        <c:ser>
          <c:idx val="1"/>
          <c:order val="1"/>
          <c:extLst>
            <c:ext xmlns:c14="http://schemas.microsoft.com/office/drawing/2007/8/2/chart" uri="{6F2FDCE9-48DA-4B69-8628-5D25D57E5C99}">
              <c14:invertSolidFillFmt>
                <c14:spPr>
                  <a:solidFill>
                    <a:srgbClr val="000000"/>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'隠しシート（記入不要）'!$C$19:$C$23</c:f>
              <c:numCache>
                <c:ptCount val="5"/>
              </c:numCache>
            </c:numRef>
          </c:val>
        </c:ser>
        <c:ser>
          <c:idx val="2"/>
          <c:order val="2"/>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'隠しシート（記入不要）'!$A$19:$A$23</c:f>
              <c:strCache>
                <c:ptCount val="5"/>
                <c:pt idx="0">
                  <c:v>I　　事業所の運営と基本方針</c:v>
                </c:pt>
                <c:pt idx="1">
                  <c:v>Ⅱ　　利用者本位のサービス提供</c:v>
                </c:pt>
                <c:pt idx="2">
                  <c:v>Ⅲ　　サービスの質の確保</c:v>
                </c:pt>
                <c:pt idx="3">
                  <c:v>Ⅳ　　安全・安心の確保</c:v>
                </c:pt>
                <c:pt idx="4">
                  <c:v>Ⅴ　　地域住民・関係機関との連携</c:v>
                </c:pt>
              </c:strCache>
            </c:strRef>
          </c:cat>
          <c:val>
            <c:numRef>
              <c:f>'隠しシート（記入不要）'!$D$19:$D$23</c:f>
              <c:numCache>
                <c:ptCount val="5"/>
                <c:pt idx="0">
                  <c:v>0</c:v>
                </c:pt>
                <c:pt idx="1">
                  <c:v>0</c:v>
                </c:pt>
                <c:pt idx="2">
                  <c:v>0</c:v>
                </c:pt>
                <c:pt idx="3">
                  <c:v>0</c:v>
                </c:pt>
                <c:pt idx="4">
                  <c:v>0</c:v>
                </c:pt>
              </c:numCache>
            </c:numRef>
          </c:val>
        </c:ser>
        <c:axId val="41441712"/>
        <c:axId val="37431089"/>
      </c:radarChart>
      <c:catAx>
        <c:axId val="41441712"/>
        <c:scaling>
          <c:orientation val="minMax"/>
        </c:scaling>
        <c:axPos val="b"/>
        <c:majorGridlines/>
        <c:delete val="0"/>
        <c:numFmt formatCode="General" sourceLinked="1"/>
        <c:majorTickMark val="in"/>
        <c:minorTickMark val="none"/>
        <c:tickLblPos val="nextTo"/>
        <c:txPr>
          <a:bodyPr/>
          <a:lstStyle/>
          <a:p>
            <a:pPr>
              <a:defRPr lang="en-US" cap="none" sz="1825" b="1" i="0" u="none" baseline="0">
                <a:latin typeface="ＭＳ Ｐゴシック"/>
                <a:ea typeface="ＭＳ Ｐゴシック"/>
                <a:cs typeface="ＭＳ Ｐゴシック"/>
              </a:defRPr>
            </a:pPr>
          </a:p>
        </c:txPr>
        <c:crossAx val="37431089"/>
        <c:crosses val="autoZero"/>
        <c:auto val="1"/>
        <c:lblOffset val="100"/>
        <c:noMultiLvlLbl val="0"/>
      </c:catAx>
      <c:valAx>
        <c:axId val="37431089"/>
        <c:scaling>
          <c:orientation val="minMax"/>
          <c:max val="1"/>
        </c:scaling>
        <c:axPos val="l"/>
        <c:majorGridlines>
          <c:spPr>
            <a:ln w="25400">
              <a:solidFill>
                <a:srgbClr val="000080"/>
              </a:solidFill>
            </a:ln>
          </c:spPr>
        </c:majorGridlines>
        <c:delete val="0"/>
        <c:numFmt formatCode="0%" sourceLinked="0"/>
        <c:majorTickMark val="cross"/>
        <c:minorTickMark val="none"/>
        <c:tickLblPos val="nextTo"/>
        <c:crossAx val="41441712"/>
        <c:crossesAt val="1"/>
        <c:crossBetween val="between"/>
        <c:dispUnits/>
        <c:majorUnit val="0.25"/>
        <c:minorUnit val="0.05"/>
      </c:valAx>
      <c:spPr>
        <a:noFill/>
        <a:ln>
          <a:noFill/>
        </a:ln>
      </c:spPr>
    </c:plotArea>
    <c:plotVisOnly val="1"/>
    <c:dispBlanksAs val="gap"/>
    <c:showDLblsOverMax val="0"/>
  </c:chart>
  <c:spPr>
    <a:ln w="25400">
      <a:solidFill/>
    </a:ln>
  </c:spPr>
  <c:txPr>
    <a:bodyPr vert="horz" rot="0"/>
    <a:lstStyle/>
    <a:p>
      <a:pPr>
        <a:defRPr lang="en-US" cap="none" sz="17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76200</xdr:colOff>
      <xdr:row>6</xdr:row>
      <xdr:rowOff>190500</xdr:rowOff>
    </xdr:from>
    <xdr:to>
      <xdr:col>20</xdr:col>
      <xdr:colOff>342900</xdr:colOff>
      <xdr:row>6</xdr:row>
      <xdr:rowOff>466725</xdr:rowOff>
    </xdr:to>
    <xdr:pic macro="[0]!①">
      <xdr:nvPicPr>
        <xdr:cNvPr id="1" name="Picture 902"/>
        <xdr:cNvPicPr preferRelativeResize="1">
          <a:picLocks noChangeAspect="1"/>
        </xdr:cNvPicPr>
      </xdr:nvPicPr>
      <xdr:blipFill>
        <a:blip r:embed="rId1"/>
        <a:stretch>
          <a:fillRect/>
        </a:stretch>
      </xdr:blipFill>
      <xdr:spPr>
        <a:xfrm>
          <a:off x="10391775" y="2933700"/>
          <a:ext cx="266700" cy="276225"/>
        </a:xfrm>
        <a:prstGeom prst="rect">
          <a:avLst/>
        </a:prstGeom>
        <a:noFill/>
        <a:ln w="9525" cmpd="sng">
          <a:noFill/>
        </a:ln>
      </xdr:spPr>
    </xdr:pic>
    <xdr:clientData fPrintsWithSheet="0"/>
  </xdr:twoCellAnchor>
  <xdr:twoCellAnchor editAs="oneCell">
    <xdr:from>
      <xdr:col>20</xdr:col>
      <xdr:colOff>76200</xdr:colOff>
      <xdr:row>10</xdr:row>
      <xdr:rowOff>190500</xdr:rowOff>
    </xdr:from>
    <xdr:to>
      <xdr:col>20</xdr:col>
      <xdr:colOff>342900</xdr:colOff>
      <xdr:row>10</xdr:row>
      <xdr:rowOff>466725</xdr:rowOff>
    </xdr:to>
    <xdr:pic macro="[0]!②">
      <xdr:nvPicPr>
        <xdr:cNvPr id="2" name="Picture 903"/>
        <xdr:cNvPicPr preferRelativeResize="1">
          <a:picLocks noChangeAspect="1"/>
        </xdr:cNvPicPr>
      </xdr:nvPicPr>
      <xdr:blipFill>
        <a:blip r:embed="rId1"/>
        <a:stretch>
          <a:fillRect/>
        </a:stretch>
      </xdr:blipFill>
      <xdr:spPr>
        <a:xfrm>
          <a:off x="10391775" y="4876800"/>
          <a:ext cx="266700" cy="276225"/>
        </a:xfrm>
        <a:prstGeom prst="rect">
          <a:avLst/>
        </a:prstGeom>
        <a:noFill/>
        <a:ln w="9525" cmpd="sng">
          <a:noFill/>
        </a:ln>
      </xdr:spPr>
    </xdr:pic>
    <xdr:clientData fPrintsWithSheet="0"/>
  </xdr:twoCellAnchor>
  <xdr:twoCellAnchor editAs="oneCell">
    <xdr:from>
      <xdr:col>20</xdr:col>
      <xdr:colOff>76200</xdr:colOff>
      <xdr:row>17</xdr:row>
      <xdr:rowOff>190500</xdr:rowOff>
    </xdr:from>
    <xdr:to>
      <xdr:col>20</xdr:col>
      <xdr:colOff>342900</xdr:colOff>
      <xdr:row>17</xdr:row>
      <xdr:rowOff>466725</xdr:rowOff>
    </xdr:to>
    <xdr:pic macro="[0]!③">
      <xdr:nvPicPr>
        <xdr:cNvPr id="3" name="Picture 904"/>
        <xdr:cNvPicPr preferRelativeResize="1">
          <a:picLocks noChangeAspect="1"/>
        </xdr:cNvPicPr>
      </xdr:nvPicPr>
      <xdr:blipFill>
        <a:blip r:embed="rId1"/>
        <a:stretch>
          <a:fillRect/>
        </a:stretch>
      </xdr:blipFill>
      <xdr:spPr>
        <a:xfrm>
          <a:off x="10391775" y="7620000"/>
          <a:ext cx="266700" cy="276225"/>
        </a:xfrm>
        <a:prstGeom prst="rect">
          <a:avLst/>
        </a:prstGeom>
        <a:noFill/>
        <a:ln w="9525" cmpd="sng">
          <a:noFill/>
        </a:ln>
      </xdr:spPr>
    </xdr:pic>
    <xdr:clientData fPrintsWithSheet="0"/>
  </xdr:twoCellAnchor>
  <xdr:twoCellAnchor editAs="oneCell">
    <xdr:from>
      <xdr:col>20</xdr:col>
      <xdr:colOff>76200</xdr:colOff>
      <xdr:row>26</xdr:row>
      <xdr:rowOff>266700</xdr:rowOff>
    </xdr:from>
    <xdr:to>
      <xdr:col>20</xdr:col>
      <xdr:colOff>342900</xdr:colOff>
      <xdr:row>26</xdr:row>
      <xdr:rowOff>542925</xdr:rowOff>
    </xdr:to>
    <xdr:pic macro="[0]!④">
      <xdr:nvPicPr>
        <xdr:cNvPr id="4" name="Picture 905"/>
        <xdr:cNvPicPr preferRelativeResize="1">
          <a:picLocks noChangeAspect="1"/>
        </xdr:cNvPicPr>
      </xdr:nvPicPr>
      <xdr:blipFill>
        <a:blip r:embed="rId1"/>
        <a:stretch>
          <a:fillRect/>
        </a:stretch>
      </xdr:blipFill>
      <xdr:spPr>
        <a:xfrm>
          <a:off x="10391775" y="11849100"/>
          <a:ext cx="266700" cy="276225"/>
        </a:xfrm>
        <a:prstGeom prst="rect">
          <a:avLst/>
        </a:prstGeom>
        <a:noFill/>
        <a:ln w="9525" cmpd="sng">
          <a:noFill/>
        </a:ln>
      </xdr:spPr>
    </xdr:pic>
    <xdr:clientData fPrintsWithSheet="0"/>
  </xdr:twoCellAnchor>
  <xdr:twoCellAnchor editAs="oneCell">
    <xdr:from>
      <xdr:col>20</xdr:col>
      <xdr:colOff>76200</xdr:colOff>
      <xdr:row>31</xdr:row>
      <xdr:rowOff>295275</xdr:rowOff>
    </xdr:from>
    <xdr:to>
      <xdr:col>20</xdr:col>
      <xdr:colOff>342900</xdr:colOff>
      <xdr:row>31</xdr:row>
      <xdr:rowOff>571500</xdr:rowOff>
    </xdr:to>
    <xdr:pic macro="[0]!⑤">
      <xdr:nvPicPr>
        <xdr:cNvPr id="5" name="Picture 906"/>
        <xdr:cNvPicPr preferRelativeResize="1">
          <a:picLocks noChangeAspect="1"/>
        </xdr:cNvPicPr>
      </xdr:nvPicPr>
      <xdr:blipFill>
        <a:blip r:embed="rId1"/>
        <a:stretch>
          <a:fillRect/>
        </a:stretch>
      </xdr:blipFill>
      <xdr:spPr>
        <a:xfrm>
          <a:off x="10391775" y="15706725"/>
          <a:ext cx="266700" cy="276225"/>
        </a:xfrm>
        <a:prstGeom prst="rect">
          <a:avLst/>
        </a:prstGeom>
        <a:noFill/>
        <a:ln w="9525" cmpd="sng">
          <a:noFill/>
        </a:ln>
      </xdr:spPr>
    </xdr:pic>
    <xdr:clientData fPrintsWithSheet="0"/>
  </xdr:twoCellAnchor>
  <xdr:twoCellAnchor editAs="oneCell">
    <xdr:from>
      <xdr:col>20</xdr:col>
      <xdr:colOff>76200</xdr:colOff>
      <xdr:row>35</xdr:row>
      <xdr:rowOff>190500</xdr:rowOff>
    </xdr:from>
    <xdr:to>
      <xdr:col>20</xdr:col>
      <xdr:colOff>342900</xdr:colOff>
      <xdr:row>35</xdr:row>
      <xdr:rowOff>466725</xdr:rowOff>
    </xdr:to>
    <xdr:pic macro="[0]!⑥">
      <xdr:nvPicPr>
        <xdr:cNvPr id="6" name="Picture 907"/>
        <xdr:cNvPicPr preferRelativeResize="1">
          <a:picLocks noChangeAspect="1"/>
        </xdr:cNvPicPr>
      </xdr:nvPicPr>
      <xdr:blipFill>
        <a:blip r:embed="rId1"/>
        <a:stretch>
          <a:fillRect/>
        </a:stretch>
      </xdr:blipFill>
      <xdr:spPr>
        <a:xfrm>
          <a:off x="10391775" y="18040350"/>
          <a:ext cx="266700" cy="276225"/>
        </a:xfrm>
        <a:prstGeom prst="rect">
          <a:avLst/>
        </a:prstGeom>
        <a:noFill/>
        <a:ln w="9525" cmpd="sng">
          <a:noFill/>
        </a:ln>
      </xdr:spPr>
    </xdr:pic>
    <xdr:clientData fPrintsWithSheet="0"/>
  </xdr:twoCellAnchor>
  <xdr:twoCellAnchor editAs="oneCell">
    <xdr:from>
      <xdr:col>20</xdr:col>
      <xdr:colOff>76200</xdr:colOff>
      <xdr:row>39</xdr:row>
      <xdr:rowOff>190500</xdr:rowOff>
    </xdr:from>
    <xdr:to>
      <xdr:col>20</xdr:col>
      <xdr:colOff>342900</xdr:colOff>
      <xdr:row>39</xdr:row>
      <xdr:rowOff>466725</xdr:rowOff>
    </xdr:to>
    <xdr:pic macro="[0]!⑦">
      <xdr:nvPicPr>
        <xdr:cNvPr id="7" name="Picture 908"/>
        <xdr:cNvPicPr preferRelativeResize="1">
          <a:picLocks noChangeAspect="1"/>
        </xdr:cNvPicPr>
      </xdr:nvPicPr>
      <xdr:blipFill>
        <a:blip r:embed="rId1"/>
        <a:stretch>
          <a:fillRect/>
        </a:stretch>
      </xdr:blipFill>
      <xdr:spPr>
        <a:xfrm>
          <a:off x="10391775" y="20012025"/>
          <a:ext cx="266700" cy="276225"/>
        </a:xfrm>
        <a:prstGeom prst="rect">
          <a:avLst/>
        </a:prstGeom>
        <a:noFill/>
        <a:ln w="9525" cmpd="sng">
          <a:noFill/>
        </a:ln>
      </xdr:spPr>
    </xdr:pic>
    <xdr:clientData fPrintsWithSheet="0"/>
  </xdr:twoCellAnchor>
  <xdr:twoCellAnchor editAs="oneCell">
    <xdr:from>
      <xdr:col>20</xdr:col>
      <xdr:colOff>76200</xdr:colOff>
      <xdr:row>47</xdr:row>
      <xdr:rowOff>190500</xdr:rowOff>
    </xdr:from>
    <xdr:to>
      <xdr:col>20</xdr:col>
      <xdr:colOff>342900</xdr:colOff>
      <xdr:row>47</xdr:row>
      <xdr:rowOff>466725</xdr:rowOff>
    </xdr:to>
    <xdr:pic macro="[0]!⑧">
      <xdr:nvPicPr>
        <xdr:cNvPr id="8" name="Picture 909"/>
        <xdr:cNvPicPr preferRelativeResize="1">
          <a:picLocks noChangeAspect="1"/>
        </xdr:cNvPicPr>
      </xdr:nvPicPr>
      <xdr:blipFill>
        <a:blip r:embed="rId1"/>
        <a:stretch>
          <a:fillRect/>
        </a:stretch>
      </xdr:blipFill>
      <xdr:spPr>
        <a:xfrm>
          <a:off x="10391775" y="23012400"/>
          <a:ext cx="266700" cy="276225"/>
        </a:xfrm>
        <a:prstGeom prst="rect">
          <a:avLst/>
        </a:prstGeom>
        <a:noFill/>
        <a:ln w="9525" cmpd="sng">
          <a:noFill/>
        </a:ln>
      </xdr:spPr>
    </xdr:pic>
    <xdr:clientData fPrintsWithSheet="0"/>
  </xdr:twoCellAnchor>
  <xdr:twoCellAnchor editAs="oneCell">
    <xdr:from>
      <xdr:col>20</xdr:col>
      <xdr:colOff>66675</xdr:colOff>
      <xdr:row>55</xdr:row>
      <xdr:rowOff>533400</xdr:rowOff>
    </xdr:from>
    <xdr:to>
      <xdr:col>20</xdr:col>
      <xdr:colOff>333375</xdr:colOff>
      <xdr:row>55</xdr:row>
      <xdr:rowOff>809625</xdr:rowOff>
    </xdr:to>
    <xdr:pic macro="[0]!⑨">
      <xdr:nvPicPr>
        <xdr:cNvPr id="9" name="Picture 910"/>
        <xdr:cNvPicPr preferRelativeResize="1">
          <a:picLocks noChangeAspect="1"/>
        </xdr:cNvPicPr>
      </xdr:nvPicPr>
      <xdr:blipFill>
        <a:blip r:embed="rId1"/>
        <a:stretch>
          <a:fillRect/>
        </a:stretch>
      </xdr:blipFill>
      <xdr:spPr>
        <a:xfrm>
          <a:off x="10382250" y="26812875"/>
          <a:ext cx="266700" cy="276225"/>
        </a:xfrm>
        <a:prstGeom prst="rect">
          <a:avLst/>
        </a:prstGeom>
        <a:noFill/>
        <a:ln w="9525" cmpd="sng">
          <a:noFill/>
        </a:ln>
      </xdr:spPr>
    </xdr:pic>
    <xdr:clientData fPrintsWithSheet="0"/>
  </xdr:twoCellAnchor>
  <xdr:twoCellAnchor editAs="oneCell">
    <xdr:from>
      <xdr:col>20</xdr:col>
      <xdr:colOff>76200</xdr:colOff>
      <xdr:row>60</xdr:row>
      <xdr:rowOff>190500</xdr:rowOff>
    </xdr:from>
    <xdr:to>
      <xdr:col>20</xdr:col>
      <xdr:colOff>342900</xdr:colOff>
      <xdr:row>60</xdr:row>
      <xdr:rowOff>466725</xdr:rowOff>
    </xdr:to>
    <xdr:pic macro="[0]!⑩">
      <xdr:nvPicPr>
        <xdr:cNvPr id="10" name="Picture 911"/>
        <xdr:cNvPicPr preferRelativeResize="1">
          <a:picLocks noChangeAspect="1"/>
        </xdr:cNvPicPr>
      </xdr:nvPicPr>
      <xdr:blipFill>
        <a:blip r:embed="rId1"/>
        <a:stretch>
          <a:fillRect/>
        </a:stretch>
      </xdr:blipFill>
      <xdr:spPr>
        <a:xfrm>
          <a:off x="10391775" y="29860875"/>
          <a:ext cx="266700" cy="276225"/>
        </a:xfrm>
        <a:prstGeom prst="rect">
          <a:avLst/>
        </a:prstGeom>
        <a:noFill/>
        <a:ln w="9525" cmpd="sng">
          <a:noFill/>
        </a:ln>
      </xdr:spPr>
    </xdr:pic>
    <xdr:clientData fPrintsWithSheet="0"/>
  </xdr:twoCellAnchor>
  <xdr:twoCellAnchor editAs="oneCell">
    <xdr:from>
      <xdr:col>20</xdr:col>
      <xdr:colOff>76200</xdr:colOff>
      <xdr:row>64</xdr:row>
      <xdr:rowOff>190500</xdr:rowOff>
    </xdr:from>
    <xdr:to>
      <xdr:col>20</xdr:col>
      <xdr:colOff>342900</xdr:colOff>
      <xdr:row>64</xdr:row>
      <xdr:rowOff>466725</xdr:rowOff>
    </xdr:to>
    <xdr:pic macro="[0]!⑪">
      <xdr:nvPicPr>
        <xdr:cNvPr id="11" name="Picture 912"/>
        <xdr:cNvPicPr preferRelativeResize="1">
          <a:picLocks noChangeAspect="1"/>
        </xdr:cNvPicPr>
      </xdr:nvPicPr>
      <xdr:blipFill>
        <a:blip r:embed="rId1"/>
        <a:stretch>
          <a:fillRect/>
        </a:stretch>
      </xdr:blipFill>
      <xdr:spPr>
        <a:xfrm>
          <a:off x="10391775" y="31832550"/>
          <a:ext cx="266700" cy="276225"/>
        </a:xfrm>
        <a:prstGeom prst="rect">
          <a:avLst/>
        </a:prstGeom>
        <a:noFill/>
        <a:ln w="9525" cmpd="sng">
          <a:noFill/>
        </a:ln>
      </xdr:spPr>
    </xdr:pic>
    <xdr:clientData fPrintsWithSheet="0"/>
  </xdr:twoCellAnchor>
  <xdr:twoCellAnchor editAs="oneCell">
    <xdr:from>
      <xdr:col>20</xdr:col>
      <xdr:colOff>76200</xdr:colOff>
      <xdr:row>74</xdr:row>
      <xdr:rowOff>257175</xdr:rowOff>
    </xdr:from>
    <xdr:to>
      <xdr:col>20</xdr:col>
      <xdr:colOff>342900</xdr:colOff>
      <xdr:row>74</xdr:row>
      <xdr:rowOff>533400</xdr:rowOff>
    </xdr:to>
    <xdr:pic macro="[0]!⑫">
      <xdr:nvPicPr>
        <xdr:cNvPr id="12" name="Picture 913"/>
        <xdr:cNvPicPr preferRelativeResize="1">
          <a:picLocks noChangeAspect="1"/>
        </xdr:cNvPicPr>
      </xdr:nvPicPr>
      <xdr:blipFill>
        <a:blip r:embed="rId1"/>
        <a:stretch>
          <a:fillRect/>
        </a:stretch>
      </xdr:blipFill>
      <xdr:spPr>
        <a:xfrm>
          <a:off x="10391775" y="37080825"/>
          <a:ext cx="266700" cy="276225"/>
        </a:xfrm>
        <a:prstGeom prst="rect">
          <a:avLst/>
        </a:prstGeom>
        <a:noFill/>
        <a:ln w="9525" cmpd="sng">
          <a:noFill/>
        </a:ln>
      </xdr:spPr>
    </xdr:pic>
    <xdr:clientData fPrintsWithSheet="0"/>
  </xdr:twoCellAnchor>
  <xdr:twoCellAnchor editAs="oneCell">
    <xdr:from>
      <xdr:col>20</xdr:col>
      <xdr:colOff>76200</xdr:colOff>
      <xdr:row>83</xdr:row>
      <xdr:rowOff>190500</xdr:rowOff>
    </xdr:from>
    <xdr:to>
      <xdr:col>20</xdr:col>
      <xdr:colOff>342900</xdr:colOff>
      <xdr:row>83</xdr:row>
      <xdr:rowOff>466725</xdr:rowOff>
    </xdr:to>
    <xdr:pic macro="[0]!⑬">
      <xdr:nvPicPr>
        <xdr:cNvPr id="13" name="Picture 914"/>
        <xdr:cNvPicPr preferRelativeResize="1">
          <a:picLocks noChangeAspect="1"/>
        </xdr:cNvPicPr>
      </xdr:nvPicPr>
      <xdr:blipFill>
        <a:blip r:embed="rId1"/>
        <a:stretch>
          <a:fillRect/>
        </a:stretch>
      </xdr:blipFill>
      <xdr:spPr>
        <a:xfrm>
          <a:off x="10391775" y="44157900"/>
          <a:ext cx="266700" cy="276225"/>
        </a:xfrm>
        <a:prstGeom prst="rect">
          <a:avLst/>
        </a:prstGeom>
        <a:noFill/>
        <a:ln w="9525" cmpd="sng">
          <a:noFill/>
        </a:ln>
      </xdr:spPr>
    </xdr:pic>
    <xdr:clientData fPrintsWithSheet="0"/>
  </xdr:twoCellAnchor>
  <xdr:twoCellAnchor editAs="oneCell">
    <xdr:from>
      <xdr:col>20</xdr:col>
      <xdr:colOff>76200</xdr:colOff>
      <xdr:row>90</xdr:row>
      <xdr:rowOff>190500</xdr:rowOff>
    </xdr:from>
    <xdr:to>
      <xdr:col>20</xdr:col>
      <xdr:colOff>342900</xdr:colOff>
      <xdr:row>90</xdr:row>
      <xdr:rowOff>466725</xdr:rowOff>
    </xdr:to>
    <xdr:pic macro="[0]!⑭">
      <xdr:nvPicPr>
        <xdr:cNvPr id="14" name="Picture 915"/>
        <xdr:cNvPicPr preferRelativeResize="1">
          <a:picLocks noChangeAspect="1"/>
        </xdr:cNvPicPr>
      </xdr:nvPicPr>
      <xdr:blipFill>
        <a:blip r:embed="rId1"/>
        <a:stretch>
          <a:fillRect/>
        </a:stretch>
      </xdr:blipFill>
      <xdr:spPr>
        <a:xfrm>
          <a:off x="10391775" y="47148750"/>
          <a:ext cx="266700" cy="276225"/>
        </a:xfrm>
        <a:prstGeom prst="rect">
          <a:avLst/>
        </a:prstGeom>
        <a:noFill/>
        <a:ln w="9525" cmpd="sng">
          <a:noFill/>
        </a:ln>
      </xdr:spPr>
    </xdr:pic>
    <xdr:clientData fPrintsWithSheet="0"/>
  </xdr:twoCellAnchor>
  <xdr:twoCellAnchor editAs="oneCell">
    <xdr:from>
      <xdr:col>20</xdr:col>
      <xdr:colOff>76200</xdr:colOff>
      <xdr:row>94</xdr:row>
      <xdr:rowOff>333375</xdr:rowOff>
    </xdr:from>
    <xdr:to>
      <xdr:col>20</xdr:col>
      <xdr:colOff>342900</xdr:colOff>
      <xdr:row>94</xdr:row>
      <xdr:rowOff>609600</xdr:rowOff>
    </xdr:to>
    <xdr:pic macro="[0]!⑮">
      <xdr:nvPicPr>
        <xdr:cNvPr id="15" name="Picture 916"/>
        <xdr:cNvPicPr preferRelativeResize="1">
          <a:picLocks noChangeAspect="1"/>
        </xdr:cNvPicPr>
      </xdr:nvPicPr>
      <xdr:blipFill>
        <a:blip r:embed="rId1"/>
        <a:stretch>
          <a:fillRect/>
        </a:stretch>
      </xdr:blipFill>
      <xdr:spPr>
        <a:xfrm>
          <a:off x="10391775" y="49387125"/>
          <a:ext cx="266700" cy="276225"/>
        </a:xfrm>
        <a:prstGeom prst="rect">
          <a:avLst/>
        </a:prstGeom>
        <a:noFill/>
        <a:ln w="9525" cmpd="sng">
          <a:noFill/>
        </a:ln>
      </xdr:spPr>
    </xdr:pic>
    <xdr:clientData fPrintsWithSheet="0"/>
  </xdr:twoCellAnchor>
  <xdr:twoCellAnchor editAs="oneCell">
    <xdr:from>
      <xdr:col>20</xdr:col>
      <xdr:colOff>76200</xdr:colOff>
      <xdr:row>101</xdr:row>
      <xdr:rowOff>190500</xdr:rowOff>
    </xdr:from>
    <xdr:to>
      <xdr:col>20</xdr:col>
      <xdr:colOff>342900</xdr:colOff>
      <xdr:row>101</xdr:row>
      <xdr:rowOff>466725</xdr:rowOff>
    </xdr:to>
    <xdr:pic macro="[0]!⑯">
      <xdr:nvPicPr>
        <xdr:cNvPr id="16" name="Picture 917"/>
        <xdr:cNvPicPr preferRelativeResize="1">
          <a:picLocks noChangeAspect="1"/>
        </xdr:cNvPicPr>
      </xdr:nvPicPr>
      <xdr:blipFill>
        <a:blip r:embed="rId1"/>
        <a:stretch>
          <a:fillRect/>
        </a:stretch>
      </xdr:blipFill>
      <xdr:spPr>
        <a:xfrm>
          <a:off x="10391775" y="52616100"/>
          <a:ext cx="266700" cy="276225"/>
        </a:xfrm>
        <a:prstGeom prst="rect">
          <a:avLst/>
        </a:prstGeom>
        <a:noFill/>
        <a:ln w="9525" cmpd="sng">
          <a:noFill/>
        </a:ln>
      </xdr:spPr>
    </xdr:pic>
    <xdr:clientData fPrintsWithSheet="0"/>
  </xdr:twoCellAnchor>
  <xdr:twoCellAnchor editAs="oneCell">
    <xdr:from>
      <xdr:col>20</xdr:col>
      <xdr:colOff>76200</xdr:colOff>
      <xdr:row>112</xdr:row>
      <xdr:rowOff>266700</xdr:rowOff>
    </xdr:from>
    <xdr:to>
      <xdr:col>20</xdr:col>
      <xdr:colOff>342900</xdr:colOff>
      <xdr:row>112</xdr:row>
      <xdr:rowOff>542925</xdr:rowOff>
    </xdr:to>
    <xdr:pic macro="[0]!⑰">
      <xdr:nvPicPr>
        <xdr:cNvPr id="17" name="Picture 918"/>
        <xdr:cNvPicPr preferRelativeResize="1">
          <a:picLocks noChangeAspect="1"/>
        </xdr:cNvPicPr>
      </xdr:nvPicPr>
      <xdr:blipFill>
        <a:blip r:embed="rId1"/>
        <a:stretch>
          <a:fillRect/>
        </a:stretch>
      </xdr:blipFill>
      <xdr:spPr>
        <a:xfrm>
          <a:off x="10391775" y="58092975"/>
          <a:ext cx="266700" cy="276225"/>
        </a:xfrm>
        <a:prstGeom prst="rect">
          <a:avLst/>
        </a:prstGeom>
        <a:noFill/>
        <a:ln w="9525" cmpd="sng">
          <a:noFill/>
        </a:ln>
      </xdr:spPr>
    </xdr:pic>
    <xdr:clientData fPrintsWithSheet="0"/>
  </xdr:twoCellAnchor>
  <xdr:twoCellAnchor editAs="oneCell">
    <xdr:from>
      <xdr:col>20</xdr:col>
      <xdr:colOff>76200</xdr:colOff>
      <xdr:row>116</xdr:row>
      <xdr:rowOff>190500</xdr:rowOff>
    </xdr:from>
    <xdr:to>
      <xdr:col>20</xdr:col>
      <xdr:colOff>342900</xdr:colOff>
      <xdr:row>116</xdr:row>
      <xdr:rowOff>466725</xdr:rowOff>
    </xdr:to>
    <xdr:pic macro="[0]!⑱">
      <xdr:nvPicPr>
        <xdr:cNvPr id="18" name="Picture 919"/>
        <xdr:cNvPicPr preferRelativeResize="1">
          <a:picLocks noChangeAspect="1"/>
        </xdr:cNvPicPr>
      </xdr:nvPicPr>
      <xdr:blipFill>
        <a:blip r:embed="rId1"/>
        <a:stretch>
          <a:fillRect/>
        </a:stretch>
      </xdr:blipFill>
      <xdr:spPr>
        <a:xfrm>
          <a:off x="10391775" y="60569475"/>
          <a:ext cx="266700" cy="276225"/>
        </a:xfrm>
        <a:prstGeom prst="rect">
          <a:avLst/>
        </a:prstGeom>
        <a:noFill/>
        <a:ln w="9525" cmpd="sng">
          <a:noFill/>
        </a:ln>
      </xdr:spPr>
    </xdr:pic>
    <xdr:clientData fPrintsWithSheet="0"/>
  </xdr:twoCellAnchor>
  <xdr:twoCellAnchor editAs="oneCell">
    <xdr:from>
      <xdr:col>20</xdr:col>
      <xdr:colOff>76200</xdr:colOff>
      <xdr:row>121</xdr:row>
      <xdr:rowOff>190500</xdr:rowOff>
    </xdr:from>
    <xdr:to>
      <xdr:col>20</xdr:col>
      <xdr:colOff>342900</xdr:colOff>
      <xdr:row>121</xdr:row>
      <xdr:rowOff>466725</xdr:rowOff>
    </xdr:to>
    <xdr:pic macro="[0]!⑲">
      <xdr:nvPicPr>
        <xdr:cNvPr id="19" name="Picture 920"/>
        <xdr:cNvPicPr preferRelativeResize="1">
          <a:picLocks noChangeAspect="1"/>
        </xdr:cNvPicPr>
      </xdr:nvPicPr>
      <xdr:blipFill>
        <a:blip r:embed="rId1"/>
        <a:stretch>
          <a:fillRect/>
        </a:stretch>
      </xdr:blipFill>
      <xdr:spPr>
        <a:xfrm>
          <a:off x="10391775" y="63569850"/>
          <a:ext cx="266700" cy="276225"/>
        </a:xfrm>
        <a:prstGeom prst="rect">
          <a:avLst/>
        </a:prstGeom>
        <a:noFill/>
        <a:ln w="9525" cmpd="sng">
          <a:noFill/>
        </a:ln>
      </xdr:spPr>
    </xdr:pic>
    <xdr:clientData fPrintsWithSheet="0"/>
  </xdr:twoCellAnchor>
  <xdr:twoCellAnchor editAs="oneCell">
    <xdr:from>
      <xdr:col>20</xdr:col>
      <xdr:colOff>76200</xdr:colOff>
      <xdr:row>125</xdr:row>
      <xdr:rowOff>428625</xdr:rowOff>
    </xdr:from>
    <xdr:to>
      <xdr:col>20</xdr:col>
      <xdr:colOff>342900</xdr:colOff>
      <xdr:row>125</xdr:row>
      <xdr:rowOff>704850</xdr:rowOff>
    </xdr:to>
    <xdr:pic macro="[0]!⑳">
      <xdr:nvPicPr>
        <xdr:cNvPr id="20" name="Picture 921"/>
        <xdr:cNvPicPr preferRelativeResize="1">
          <a:picLocks noChangeAspect="1"/>
        </xdr:cNvPicPr>
      </xdr:nvPicPr>
      <xdr:blipFill>
        <a:blip r:embed="rId1"/>
        <a:stretch>
          <a:fillRect/>
        </a:stretch>
      </xdr:blipFill>
      <xdr:spPr>
        <a:xfrm>
          <a:off x="10391775" y="65703450"/>
          <a:ext cx="266700" cy="276225"/>
        </a:xfrm>
        <a:prstGeom prst="rect">
          <a:avLst/>
        </a:prstGeom>
        <a:noFill/>
        <a:ln w="9525" cmpd="sng">
          <a:noFill/>
        </a:ln>
      </xdr:spPr>
    </xdr:pic>
    <xdr:clientData fPrintsWithSheet="0"/>
  </xdr:twoCellAnchor>
  <xdr:twoCellAnchor editAs="oneCell">
    <xdr:from>
      <xdr:col>20</xdr:col>
      <xdr:colOff>104775</xdr:colOff>
      <xdr:row>128</xdr:row>
      <xdr:rowOff>647700</xdr:rowOff>
    </xdr:from>
    <xdr:to>
      <xdr:col>20</xdr:col>
      <xdr:colOff>371475</xdr:colOff>
      <xdr:row>128</xdr:row>
      <xdr:rowOff>923925</xdr:rowOff>
    </xdr:to>
    <xdr:pic macro="[0]!②①">
      <xdr:nvPicPr>
        <xdr:cNvPr id="21" name="Picture 922"/>
        <xdr:cNvPicPr preferRelativeResize="1">
          <a:picLocks noChangeAspect="1"/>
        </xdr:cNvPicPr>
      </xdr:nvPicPr>
      <xdr:blipFill>
        <a:blip r:embed="rId1"/>
        <a:stretch>
          <a:fillRect/>
        </a:stretch>
      </xdr:blipFill>
      <xdr:spPr>
        <a:xfrm>
          <a:off x="10420350" y="67808475"/>
          <a:ext cx="266700" cy="276225"/>
        </a:xfrm>
        <a:prstGeom prst="rect">
          <a:avLst/>
        </a:prstGeom>
        <a:noFill/>
        <a:ln w="9525" cmpd="sng">
          <a:noFill/>
        </a:ln>
      </xdr:spPr>
    </xdr:pic>
    <xdr:clientData fPrintsWithSheet="0"/>
  </xdr:twoCellAnchor>
  <xdr:twoCellAnchor editAs="oneCell">
    <xdr:from>
      <xdr:col>20</xdr:col>
      <xdr:colOff>76200</xdr:colOff>
      <xdr:row>134</xdr:row>
      <xdr:rowOff>190500</xdr:rowOff>
    </xdr:from>
    <xdr:to>
      <xdr:col>20</xdr:col>
      <xdr:colOff>342900</xdr:colOff>
      <xdr:row>134</xdr:row>
      <xdr:rowOff>466725</xdr:rowOff>
    </xdr:to>
    <xdr:pic macro="[0]!②②">
      <xdr:nvPicPr>
        <xdr:cNvPr id="22" name="Picture 923"/>
        <xdr:cNvPicPr preferRelativeResize="1">
          <a:picLocks noChangeAspect="1"/>
        </xdr:cNvPicPr>
      </xdr:nvPicPr>
      <xdr:blipFill>
        <a:blip r:embed="rId1"/>
        <a:stretch>
          <a:fillRect/>
        </a:stretch>
      </xdr:blipFill>
      <xdr:spPr>
        <a:xfrm>
          <a:off x="10391775" y="70456425"/>
          <a:ext cx="266700" cy="276225"/>
        </a:xfrm>
        <a:prstGeom prst="rect">
          <a:avLst/>
        </a:prstGeom>
        <a:noFill/>
        <a:ln w="9525" cmpd="sng">
          <a:noFill/>
        </a:ln>
      </xdr:spPr>
    </xdr:pic>
    <xdr:clientData fPrintsWithSheet="0"/>
  </xdr:twoCellAnchor>
  <xdr:twoCellAnchor editAs="oneCell">
    <xdr:from>
      <xdr:col>20</xdr:col>
      <xdr:colOff>47625</xdr:colOff>
      <xdr:row>138</xdr:row>
      <xdr:rowOff>419100</xdr:rowOff>
    </xdr:from>
    <xdr:to>
      <xdr:col>20</xdr:col>
      <xdr:colOff>314325</xdr:colOff>
      <xdr:row>138</xdr:row>
      <xdr:rowOff>695325</xdr:rowOff>
    </xdr:to>
    <xdr:pic macro="[0]!②③">
      <xdr:nvPicPr>
        <xdr:cNvPr id="23" name="Picture 924"/>
        <xdr:cNvPicPr preferRelativeResize="1">
          <a:picLocks noChangeAspect="1"/>
        </xdr:cNvPicPr>
      </xdr:nvPicPr>
      <xdr:blipFill>
        <a:blip r:embed="rId1"/>
        <a:stretch>
          <a:fillRect/>
        </a:stretch>
      </xdr:blipFill>
      <xdr:spPr>
        <a:xfrm>
          <a:off x="10363200" y="72656700"/>
          <a:ext cx="266700" cy="276225"/>
        </a:xfrm>
        <a:prstGeom prst="rect">
          <a:avLst/>
        </a:prstGeom>
        <a:noFill/>
        <a:ln w="9525" cmpd="sng">
          <a:noFill/>
        </a:ln>
      </xdr:spPr>
    </xdr:pic>
    <xdr:clientData fPrintsWithSheet="0"/>
  </xdr:twoCellAnchor>
  <xdr:twoCellAnchor editAs="oneCell">
    <xdr:from>
      <xdr:col>20</xdr:col>
      <xdr:colOff>76200</xdr:colOff>
      <xdr:row>141</xdr:row>
      <xdr:rowOff>295275</xdr:rowOff>
    </xdr:from>
    <xdr:to>
      <xdr:col>20</xdr:col>
      <xdr:colOff>342900</xdr:colOff>
      <xdr:row>141</xdr:row>
      <xdr:rowOff>571500</xdr:rowOff>
    </xdr:to>
    <xdr:pic macro="[0]!②④">
      <xdr:nvPicPr>
        <xdr:cNvPr id="24" name="Picture 925"/>
        <xdr:cNvPicPr preferRelativeResize="1">
          <a:picLocks noChangeAspect="1"/>
        </xdr:cNvPicPr>
      </xdr:nvPicPr>
      <xdr:blipFill>
        <a:blip r:embed="rId1"/>
        <a:stretch>
          <a:fillRect/>
        </a:stretch>
      </xdr:blipFill>
      <xdr:spPr>
        <a:xfrm>
          <a:off x="10391775" y="74314050"/>
          <a:ext cx="266700" cy="276225"/>
        </a:xfrm>
        <a:prstGeom prst="rect">
          <a:avLst/>
        </a:prstGeom>
        <a:noFill/>
        <a:ln w="9525" cmpd="sng">
          <a:noFill/>
        </a:ln>
      </xdr:spPr>
    </xdr:pic>
    <xdr:clientData fPrintsWithSheet="0"/>
  </xdr:twoCellAnchor>
  <xdr:twoCellAnchor editAs="oneCell">
    <xdr:from>
      <xdr:col>20</xdr:col>
      <xdr:colOff>85725</xdr:colOff>
      <xdr:row>145</xdr:row>
      <xdr:rowOff>266700</xdr:rowOff>
    </xdr:from>
    <xdr:to>
      <xdr:col>20</xdr:col>
      <xdr:colOff>352425</xdr:colOff>
      <xdr:row>145</xdr:row>
      <xdr:rowOff>542925</xdr:rowOff>
    </xdr:to>
    <xdr:pic macro="[0]!②⑤">
      <xdr:nvPicPr>
        <xdr:cNvPr id="25" name="Picture 926"/>
        <xdr:cNvPicPr preferRelativeResize="1">
          <a:picLocks noChangeAspect="1"/>
        </xdr:cNvPicPr>
      </xdr:nvPicPr>
      <xdr:blipFill>
        <a:blip r:embed="rId1"/>
        <a:stretch>
          <a:fillRect/>
        </a:stretch>
      </xdr:blipFill>
      <xdr:spPr>
        <a:xfrm>
          <a:off x="10401300" y="76685775"/>
          <a:ext cx="266700" cy="276225"/>
        </a:xfrm>
        <a:prstGeom prst="rect">
          <a:avLst/>
        </a:prstGeom>
        <a:noFill/>
        <a:ln w="9525" cmpd="sng">
          <a:noFill/>
        </a:ln>
      </xdr:spPr>
    </xdr:pic>
    <xdr:clientData fPrintsWithSheet="0"/>
  </xdr:twoCellAnchor>
  <xdr:twoCellAnchor editAs="oneCell">
    <xdr:from>
      <xdr:col>20</xdr:col>
      <xdr:colOff>76200</xdr:colOff>
      <xdr:row>149</xdr:row>
      <xdr:rowOff>266700</xdr:rowOff>
    </xdr:from>
    <xdr:to>
      <xdr:col>20</xdr:col>
      <xdr:colOff>342900</xdr:colOff>
      <xdr:row>149</xdr:row>
      <xdr:rowOff>542925</xdr:rowOff>
    </xdr:to>
    <xdr:pic macro="[0]!②⑥">
      <xdr:nvPicPr>
        <xdr:cNvPr id="26" name="Picture 927"/>
        <xdr:cNvPicPr preferRelativeResize="1">
          <a:picLocks noChangeAspect="1"/>
        </xdr:cNvPicPr>
      </xdr:nvPicPr>
      <xdr:blipFill>
        <a:blip r:embed="rId1"/>
        <a:stretch>
          <a:fillRect/>
        </a:stretch>
      </xdr:blipFill>
      <xdr:spPr>
        <a:xfrm>
          <a:off x="10391775" y="78971775"/>
          <a:ext cx="266700" cy="276225"/>
        </a:xfrm>
        <a:prstGeom prst="rect">
          <a:avLst/>
        </a:prstGeom>
        <a:noFill/>
        <a:ln w="9525" cmpd="sng">
          <a:noFill/>
        </a:ln>
      </xdr:spPr>
    </xdr:pic>
    <xdr:clientData fPrintsWithSheet="0"/>
  </xdr:twoCellAnchor>
  <xdr:twoCellAnchor editAs="oneCell">
    <xdr:from>
      <xdr:col>20</xdr:col>
      <xdr:colOff>76200</xdr:colOff>
      <xdr:row>153</xdr:row>
      <xdr:rowOff>190500</xdr:rowOff>
    </xdr:from>
    <xdr:to>
      <xdr:col>20</xdr:col>
      <xdr:colOff>342900</xdr:colOff>
      <xdr:row>153</xdr:row>
      <xdr:rowOff>466725</xdr:rowOff>
    </xdr:to>
    <xdr:pic macro="[0]!②⑦">
      <xdr:nvPicPr>
        <xdr:cNvPr id="27" name="Picture 928"/>
        <xdr:cNvPicPr preferRelativeResize="1">
          <a:picLocks noChangeAspect="1"/>
        </xdr:cNvPicPr>
      </xdr:nvPicPr>
      <xdr:blipFill>
        <a:blip r:embed="rId1"/>
        <a:stretch>
          <a:fillRect/>
        </a:stretch>
      </xdr:blipFill>
      <xdr:spPr>
        <a:xfrm>
          <a:off x="10391775" y="81162525"/>
          <a:ext cx="266700" cy="276225"/>
        </a:xfrm>
        <a:prstGeom prst="rect">
          <a:avLst/>
        </a:prstGeom>
        <a:noFill/>
        <a:ln w="9525" cmpd="sng">
          <a:noFill/>
        </a:ln>
      </xdr:spPr>
    </xdr:pic>
    <xdr:clientData fPrintsWithSheet="0"/>
  </xdr:twoCellAnchor>
  <xdr:twoCellAnchor editAs="oneCell">
    <xdr:from>
      <xdr:col>20</xdr:col>
      <xdr:colOff>76200</xdr:colOff>
      <xdr:row>157</xdr:row>
      <xdr:rowOff>295275</xdr:rowOff>
    </xdr:from>
    <xdr:to>
      <xdr:col>20</xdr:col>
      <xdr:colOff>342900</xdr:colOff>
      <xdr:row>157</xdr:row>
      <xdr:rowOff>571500</xdr:rowOff>
    </xdr:to>
    <xdr:pic macro="[0]!②⑧">
      <xdr:nvPicPr>
        <xdr:cNvPr id="28" name="Picture 929"/>
        <xdr:cNvPicPr preferRelativeResize="1">
          <a:picLocks noChangeAspect="1"/>
        </xdr:cNvPicPr>
      </xdr:nvPicPr>
      <xdr:blipFill>
        <a:blip r:embed="rId1"/>
        <a:stretch>
          <a:fillRect/>
        </a:stretch>
      </xdr:blipFill>
      <xdr:spPr>
        <a:xfrm>
          <a:off x="10391775" y="83238975"/>
          <a:ext cx="266700" cy="276225"/>
        </a:xfrm>
        <a:prstGeom prst="rect">
          <a:avLst/>
        </a:prstGeom>
        <a:noFill/>
        <a:ln w="9525" cmpd="sng">
          <a:noFill/>
        </a:ln>
      </xdr:spPr>
    </xdr:pic>
    <xdr:clientData fPrintsWithSheet="0"/>
  </xdr:twoCellAnchor>
  <xdr:twoCellAnchor editAs="oneCell">
    <xdr:from>
      <xdr:col>20</xdr:col>
      <xdr:colOff>76200</xdr:colOff>
      <xdr:row>164</xdr:row>
      <xdr:rowOff>323850</xdr:rowOff>
    </xdr:from>
    <xdr:to>
      <xdr:col>20</xdr:col>
      <xdr:colOff>342900</xdr:colOff>
      <xdr:row>164</xdr:row>
      <xdr:rowOff>600075</xdr:rowOff>
    </xdr:to>
    <xdr:pic macro="[0]!②⑨">
      <xdr:nvPicPr>
        <xdr:cNvPr id="29" name="Picture 930"/>
        <xdr:cNvPicPr preferRelativeResize="1">
          <a:picLocks noChangeAspect="1"/>
        </xdr:cNvPicPr>
      </xdr:nvPicPr>
      <xdr:blipFill>
        <a:blip r:embed="rId1"/>
        <a:stretch>
          <a:fillRect/>
        </a:stretch>
      </xdr:blipFill>
      <xdr:spPr>
        <a:xfrm>
          <a:off x="10391775" y="86210775"/>
          <a:ext cx="266700" cy="276225"/>
        </a:xfrm>
        <a:prstGeom prst="rect">
          <a:avLst/>
        </a:prstGeom>
        <a:noFill/>
        <a:ln w="9525" cmpd="sng">
          <a:noFill/>
        </a:ln>
      </xdr:spPr>
    </xdr:pic>
    <xdr:clientData fPrintsWithSheet="0"/>
  </xdr:twoCellAnchor>
  <xdr:twoCellAnchor editAs="oneCell">
    <xdr:from>
      <xdr:col>20</xdr:col>
      <xdr:colOff>76200</xdr:colOff>
      <xdr:row>171</xdr:row>
      <xdr:rowOff>190500</xdr:rowOff>
    </xdr:from>
    <xdr:to>
      <xdr:col>20</xdr:col>
      <xdr:colOff>342900</xdr:colOff>
      <xdr:row>171</xdr:row>
      <xdr:rowOff>466725</xdr:rowOff>
    </xdr:to>
    <xdr:pic macro="[0]!③○">
      <xdr:nvPicPr>
        <xdr:cNvPr id="30" name="Picture 931"/>
        <xdr:cNvPicPr preferRelativeResize="1">
          <a:picLocks noChangeAspect="1"/>
        </xdr:cNvPicPr>
      </xdr:nvPicPr>
      <xdr:blipFill>
        <a:blip r:embed="rId1"/>
        <a:stretch>
          <a:fillRect/>
        </a:stretch>
      </xdr:blipFill>
      <xdr:spPr>
        <a:xfrm>
          <a:off x="10391775" y="90763725"/>
          <a:ext cx="266700" cy="276225"/>
        </a:xfrm>
        <a:prstGeom prst="rect">
          <a:avLst/>
        </a:prstGeom>
        <a:noFill/>
        <a:ln w="9525" cmpd="sng">
          <a:noFill/>
        </a:ln>
      </xdr:spPr>
    </xdr:pic>
    <xdr:clientData fPrintsWithSheet="0"/>
  </xdr:twoCellAnchor>
  <xdr:twoCellAnchor editAs="oneCell">
    <xdr:from>
      <xdr:col>20</xdr:col>
      <xdr:colOff>76200</xdr:colOff>
      <xdr:row>177</xdr:row>
      <xdr:rowOff>190500</xdr:rowOff>
    </xdr:from>
    <xdr:to>
      <xdr:col>20</xdr:col>
      <xdr:colOff>342900</xdr:colOff>
      <xdr:row>177</xdr:row>
      <xdr:rowOff>466725</xdr:rowOff>
    </xdr:to>
    <xdr:pic macro="[0]!③①">
      <xdr:nvPicPr>
        <xdr:cNvPr id="31" name="Picture 932"/>
        <xdr:cNvPicPr preferRelativeResize="1">
          <a:picLocks noChangeAspect="1"/>
        </xdr:cNvPicPr>
      </xdr:nvPicPr>
      <xdr:blipFill>
        <a:blip r:embed="rId1"/>
        <a:stretch>
          <a:fillRect/>
        </a:stretch>
      </xdr:blipFill>
      <xdr:spPr>
        <a:xfrm>
          <a:off x="10391775" y="93992700"/>
          <a:ext cx="266700" cy="276225"/>
        </a:xfrm>
        <a:prstGeom prst="rect">
          <a:avLst/>
        </a:prstGeom>
        <a:noFill/>
        <a:ln w="9525" cmpd="sng">
          <a:noFill/>
        </a:ln>
      </xdr:spPr>
    </xdr:pic>
    <xdr:clientData fPrintsWithSheet="0"/>
  </xdr:twoCellAnchor>
  <xdr:twoCellAnchor editAs="oneCell">
    <xdr:from>
      <xdr:col>20</xdr:col>
      <xdr:colOff>76200</xdr:colOff>
      <xdr:row>182</xdr:row>
      <xdr:rowOff>190500</xdr:rowOff>
    </xdr:from>
    <xdr:to>
      <xdr:col>20</xdr:col>
      <xdr:colOff>342900</xdr:colOff>
      <xdr:row>182</xdr:row>
      <xdr:rowOff>466725</xdr:rowOff>
    </xdr:to>
    <xdr:pic macro="[0]!③②">
      <xdr:nvPicPr>
        <xdr:cNvPr id="32" name="Picture 933"/>
        <xdr:cNvPicPr preferRelativeResize="1">
          <a:picLocks noChangeAspect="1"/>
        </xdr:cNvPicPr>
      </xdr:nvPicPr>
      <xdr:blipFill>
        <a:blip r:embed="rId1"/>
        <a:stretch>
          <a:fillRect/>
        </a:stretch>
      </xdr:blipFill>
      <xdr:spPr>
        <a:xfrm>
          <a:off x="10391775" y="96450150"/>
          <a:ext cx="266700" cy="276225"/>
        </a:xfrm>
        <a:prstGeom prst="rect">
          <a:avLst/>
        </a:prstGeom>
        <a:noFill/>
        <a:ln w="9525" cmpd="sng">
          <a:noFill/>
        </a:ln>
      </xdr:spPr>
    </xdr:pic>
    <xdr:clientData fPrintsWithSheet="0"/>
  </xdr:twoCellAnchor>
  <xdr:twoCellAnchor editAs="oneCell">
    <xdr:from>
      <xdr:col>20</xdr:col>
      <xdr:colOff>76200</xdr:colOff>
      <xdr:row>190</xdr:row>
      <xdr:rowOff>190500</xdr:rowOff>
    </xdr:from>
    <xdr:to>
      <xdr:col>20</xdr:col>
      <xdr:colOff>342900</xdr:colOff>
      <xdr:row>190</xdr:row>
      <xdr:rowOff>466725</xdr:rowOff>
    </xdr:to>
    <xdr:pic macro="[0]!③③">
      <xdr:nvPicPr>
        <xdr:cNvPr id="33" name="Picture 934"/>
        <xdr:cNvPicPr preferRelativeResize="1">
          <a:picLocks noChangeAspect="1"/>
        </xdr:cNvPicPr>
      </xdr:nvPicPr>
      <xdr:blipFill>
        <a:blip r:embed="rId1"/>
        <a:stretch>
          <a:fillRect/>
        </a:stretch>
      </xdr:blipFill>
      <xdr:spPr>
        <a:xfrm>
          <a:off x="10391775" y="99688650"/>
          <a:ext cx="266700" cy="276225"/>
        </a:xfrm>
        <a:prstGeom prst="rect">
          <a:avLst/>
        </a:prstGeom>
        <a:noFill/>
        <a:ln w="9525" cmpd="sng">
          <a:noFill/>
        </a:ln>
      </xdr:spPr>
    </xdr:pic>
    <xdr:clientData fPrintsWithSheet="0"/>
  </xdr:twoCellAnchor>
  <xdr:twoCellAnchor editAs="oneCell">
    <xdr:from>
      <xdr:col>20</xdr:col>
      <xdr:colOff>76200</xdr:colOff>
      <xdr:row>200</xdr:row>
      <xdr:rowOff>190500</xdr:rowOff>
    </xdr:from>
    <xdr:to>
      <xdr:col>20</xdr:col>
      <xdr:colOff>342900</xdr:colOff>
      <xdr:row>200</xdr:row>
      <xdr:rowOff>466725</xdr:rowOff>
    </xdr:to>
    <xdr:pic macro="[0]!③④">
      <xdr:nvPicPr>
        <xdr:cNvPr id="34" name="Picture 935"/>
        <xdr:cNvPicPr preferRelativeResize="1">
          <a:picLocks noChangeAspect="1"/>
        </xdr:cNvPicPr>
      </xdr:nvPicPr>
      <xdr:blipFill>
        <a:blip r:embed="rId1"/>
        <a:stretch>
          <a:fillRect/>
        </a:stretch>
      </xdr:blipFill>
      <xdr:spPr>
        <a:xfrm>
          <a:off x="10391775" y="106308525"/>
          <a:ext cx="266700" cy="276225"/>
        </a:xfrm>
        <a:prstGeom prst="rect">
          <a:avLst/>
        </a:prstGeom>
        <a:noFill/>
        <a:ln w="9525" cmpd="sng">
          <a:noFill/>
        </a:ln>
      </xdr:spPr>
    </xdr:pic>
    <xdr:clientData fPrintsWithSheet="0"/>
  </xdr:twoCellAnchor>
  <xdr:twoCellAnchor editAs="oneCell">
    <xdr:from>
      <xdr:col>20</xdr:col>
      <xdr:colOff>76200</xdr:colOff>
      <xdr:row>208</xdr:row>
      <xdr:rowOff>190500</xdr:rowOff>
    </xdr:from>
    <xdr:to>
      <xdr:col>20</xdr:col>
      <xdr:colOff>342900</xdr:colOff>
      <xdr:row>208</xdr:row>
      <xdr:rowOff>466725</xdr:rowOff>
    </xdr:to>
    <xdr:pic macro="[0]!③⑤">
      <xdr:nvPicPr>
        <xdr:cNvPr id="35" name="Picture 936"/>
        <xdr:cNvPicPr preferRelativeResize="1">
          <a:picLocks noChangeAspect="1"/>
        </xdr:cNvPicPr>
      </xdr:nvPicPr>
      <xdr:blipFill>
        <a:blip r:embed="rId1"/>
        <a:stretch>
          <a:fillRect/>
        </a:stretch>
      </xdr:blipFill>
      <xdr:spPr>
        <a:xfrm>
          <a:off x="10391775" y="109308900"/>
          <a:ext cx="266700" cy="276225"/>
        </a:xfrm>
        <a:prstGeom prst="rect">
          <a:avLst/>
        </a:prstGeom>
        <a:noFill/>
        <a:ln w="9525" cmpd="sng">
          <a:noFill/>
        </a:ln>
      </xdr:spPr>
    </xdr:pic>
    <xdr:clientData fPrintsWithSheet="0"/>
  </xdr:twoCellAnchor>
  <xdr:twoCellAnchor editAs="oneCell">
    <xdr:from>
      <xdr:col>20</xdr:col>
      <xdr:colOff>76200</xdr:colOff>
      <xdr:row>212</xdr:row>
      <xdr:rowOff>257175</xdr:rowOff>
    </xdr:from>
    <xdr:to>
      <xdr:col>20</xdr:col>
      <xdr:colOff>342900</xdr:colOff>
      <xdr:row>212</xdr:row>
      <xdr:rowOff>533400</xdr:rowOff>
    </xdr:to>
    <xdr:pic macro="[0]!③⑥">
      <xdr:nvPicPr>
        <xdr:cNvPr id="36" name="Picture 937"/>
        <xdr:cNvPicPr preferRelativeResize="1">
          <a:picLocks noChangeAspect="1"/>
        </xdr:cNvPicPr>
      </xdr:nvPicPr>
      <xdr:blipFill>
        <a:blip r:embed="rId1"/>
        <a:stretch>
          <a:fillRect/>
        </a:stretch>
      </xdr:blipFill>
      <xdr:spPr>
        <a:xfrm>
          <a:off x="10391775" y="111347250"/>
          <a:ext cx="266700" cy="276225"/>
        </a:xfrm>
        <a:prstGeom prst="rect">
          <a:avLst/>
        </a:prstGeom>
        <a:noFill/>
        <a:ln w="9525" cmpd="sng">
          <a:noFill/>
        </a:ln>
      </xdr:spPr>
    </xdr:pic>
    <xdr:clientData fPrintsWithSheet="0"/>
  </xdr:twoCellAnchor>
  <xdr:twoCellAnchor editAs="oneCell">
    <xdr:from>
      <xdr:col>20</xdr:col>
      <xdr:colOff>76200</xdr:colOff>
      <xdr:row>220</xdr:row>
      <xdr:rowOff>190500</xdr:rowOff>
    </xdr:from>
    <xdr:to>
      <xdr:col>20</xdr:col>
      <xdr:colOff>342900</xdr:colOff>
      <xdr:row>220</xdr:row>
      <xdr:rowOff>466725</xdr:rowOff>
    </xdr:to>
    <xdr:pic macro="[0]!③⑦">
      <xdr:nvPicPr>
        <xdr:cNvPr id="37" name="Picture 938"/>
        <xdr:cNvPicPr preferRelativeResize="1">
          <a:picLocks noChangeAspect="1"/>
        </xdr:cNvPicPr>
      </xdr:nvPicPr>
      <xdr:blipFill>
        <a:blip r:embed="rId1"/>
        <a:stretch>
          <a:fillRect/>
        </a:stretch>
      </xdr:blipFill>
      <xdr:spPr>
        <a:xfrm>
          <a:off x="10391775" y="116262150"/>
          <a:ext cx="266700" cy="276225"/>
        </a:xfrm>
        <a:prstGeom prst="rect">
          <a:avLst/>
        </a:prstGeom>
        <a:noFill/>
        <a:ln w="9525" cmpd="sng">
          <a:noFill/>
        </a:ln>
      </xdr:spPr>
    </xdr:pic>
    <xdr:clientData fPrintsWithSheet="0"/>
  </xdr:twoCellAnchor>
  <xdr:twoCellAnchor editAs="oneCell">
    <xdr:from>
      <xdr:col>20</xdr:col>
      <xdr:colOff>85725</xdr:colOff>
      <xdr:row>228</xdr:row>
      <xdr:rowOff>266700</xdr:rowOff>
    </xdr:from>
    <xdr:to>
      <xdr:col>20</xdr:col>
      <xdr:colOff>352425</xdr:colOff>
      <xdr:row>228</xdr:row>
      <xdr:rowOff>542925</xdr:rowOff>
    </xdr:to>
    <xdr:pic macro="[0]!③⑧">
      <xdr:nvPicPr>
        <xdr:cNvPr id="38" name="Picture 939"/>
        <xdr:cNvPicPr preferRelativeResize="1">
          <a:picLocks noChangeAspect="1"/>
        </xdr:cNvPicPr>
      </xdr:nvPicPr>
      <xdr:blipFill>
        <a:blip r:embed="rId1"/>
        <a:stretch>
          <a:fillRect/>
        </a:stretch>
      </xdr:blipFill>
      <xdr:spPr>
        <a:xfrm>
          <a:off x="10401300" y="119653050"/>
          <a:ext cx="266700" cy="276225"/>
        </a:xfrm>
        <a:prstGeom prst="rect">
          <a:avLst/>
        </a:prstGeom>
        <a:noFill/>
        <a:ln w="9525" cmpd="sng">
          <a:noFill/>
        </a:ln>
      </xdr:spPr>
    </xdr:pic>
    <xdr:clientData fPrintsWithSheet="0"/>
  </xdr:twoCellAnchor>
  <xdr:twoCellAnchor editAs="oneCell">
    <xdr:from>
      <xdr:col>20</xdr:col>
      <xdr:colOff>104775</xdr:colOff>
      <xdr:row>232</xdr:row>
      <xdr:rowOff>257175</xdr:rowOff>
    </xdr:from>
    <xdr:to>
      <xdr:col>20</xdr:col>
      <xdr:colOff>371475</xdr:colOff>
      <xdr:row>232</xdr:row>
      <xdr:rowOff>533400</xdr:rowOff>
    </xdr:to>
    <xdr:pic macro="[0]!③⑨">
      <xdr:nvPicPr>
        <xdr:cNvPr id="39" name="Picture 940"/>
        <xdr:cNvPicPr preferRelativeResize="1">
          <a:picLocks noChangeAspect="1"/>
        </xdr:cNvPicPr>
      </xdr:nvPicPr>
      <xdr:blipFill>
        <a:blip r:embed="rId1"/>
        <a:stretch>
          <a:fillRect/>
        </a:stretch>
      </xdr:blipFill>
      <xdr:spPr>
        <a:xfrm>
          <a:off x="10420350" y="122034300"/>
          <a:ext cx="266700" cy="276225"/>
        </a:xfrm>
        <a:prstGeom prst="rect">
          <a:avLst/>
        </a:prstGeom>
        <a:noFill/>
        <a:ln w="9525" cmpd="sng">
          <a:noFill/>
        </a:ln>
      </xdr:spPr>
    </xdr:pic>
    <xdr:clientData fPrintsWithSheet="0"/>
  </xdr:twoCellAnchor>
  <xdr:twoCellAnchor editAs="oneCell">
    <xdr:from>
      <xdr:col>20</xdr:col>
      <xdr:colOff>76200</xdr:colOff>
      <xdr:row>235</xdr:row>
      <xdr:rowOff>333375</xdr:rowOff>
    </xdr:from>
    <xdr:to>
      <xdr:col>20</xdr:col>
      <xdr:colOff>342900</xdr:colOff>
      <xdr:row>235</xdr:row>
      <xdr:rowOff>609600</xdr:rowOff>
    </xdr:to>
    <xdr:pic macro="[0]!④○">
      <xdr:nvPicPr>
        <xdr:cNvPr id="40" name="Picture 941"/>
        <xdr:cNvPicPr preferRelativeResize="1">
          <a:picLocks noChangeAspect="1"/>
        </xdr:cNvPicPr>
      </xdr:nvPicPr>
      <xdr:blipFill>
        <a:blip r:embed="rId1"/>
        <a:stretch>
          <a:fillRect/>
        </a:stretch>
      </xdr:blipFill>
      <xdr:spPr>
        <a:xfrm>
          <a:off x="10391775" y="123605925"/>
          <a:ext cx="266700" cy="276225"/>
        </a:xfrm>
        <a:prstGeom prst="rect">
          <a:avLst/>
        </a:prstGeom>
        <a:noFill/>
        <a:ln w="9525" cmpd="sng">
          <a:noFill/>
        </a:ln>
      </xdr:spPr>
    </xdr:pic>
    <xdr:clientData fPrintsWithSheet="0"/>
  </xdr:twoCellAnchor>
  <xdr:twoCellAnchor editAs="oneCell">
    <xdr:from>
      <xdr:col>20</xdr:col>
      <xdr:colOff>76200</xdr:colOff>
      <xdr:row>242</xdr:row>
      <xdr:rowOff>257175</xdr:rowOff>
    </xdr:from>
    <xdr:to>
      <xdr:col>20</xdr:col>
      <xdr:colOff>342900</xdr:colOff>
      <xdr:row>242</xdr:row>
      <xdr:rowOff>533400</xdr:rowOff>
    </xdr:to>
    <xdr:pic macro="[0]!④①">
      <xdr:nvPicPr>
        <xdr:cNvPr id="41" name="Picture 942"/>
        <xdr:cNvPicPr preferRelativeResize="1">
          <a:picLocks noChangeAspect="1"/>
        </xdr:cNvPicPr>
      </xdr:nvPicPr>
      <xdr:blipFill>
        <a:blip r:embed="rId1"/>
        <a:stretch>
          <a:fillRect/>
        </a:stretch>
      </xdr:blipFill>
      <xdr:spPr>
        <a:xfrm>
          <a:off x="10391775" y="127177800"/>
          <a:ext cx="266700" cy="276225"/>
        </a:xfrm>
        <a:prstGeom prst="rect">
          <a:avLst/>
        </a:prstGeom>
        <a:noFill/>
        <a:ln w="9525" cmpd="sng">
          <a:noFill/>
        </a:ln>
      </xdr:spPr>
    </xdr:pic>
    <xdr:clientData fPrintsWithSheet="0"/>
  </xdr:twoCellAnchor>
  <xdr:twoCellAnchor editAs="oneCell">
    <xdr:from>
      <xdr:col>20</xdr:col>
      <xdr:colOff>76200</xdr:colOff>
      <xdr:row>250</xdr:row>
      <xdr:rowOff>190500</xdr:rowOff>
    </xdr:from>
    <xdr:to>
      <xdr:col>20</xdr:col>
      <xdr:colOff>342900</xdr:colOff>
      <xdr:row>250</xdr:row>
      <xdr:rowOff>466725</xdr:rowOff>
    </xdr:to>
    <xdr:pic macro="[0]!④②">
      <xdr:nvPicPr>
        <xdr:cNvPr id="42" name="Picture 943"/>
        <xdr:cNvPicPr preferRelativeResize="1">
          <a:picLocks noChangeAspect="1"/>
        </xdr:cNvPicPr>
      </xdr:nvPicPr>
      <xdr:blipFill>
        <a:blip r:embed="rId1"/>
        <a:stretch>
          <a:fillRect/>
        </a:stretch>
      </xdr:blipFill>
      <xdr:spPr>
        <a:xfrm>
          <a:off x="10391775" y="130835400"/>
          <a:ext cx="266700" cy="276225"/>
        </a:xfrm>
        <a:prstGeom prst="rect">
          <a:avLst/>
        </a:prstGeom>
        <a:noFill/>
        <a:ln w="9525" cmpd="sng">
          <a:noFill/>
        </a:ln>
      </xdr:spPr>
    </xdr:pic>
    <xdr:clientData fPrintsWithSheet="0"/>
  </xdr:twoCellAnchor>
  <xdr:twoCellAnchor editAs="oneCell">
    <xdr:from>
      <xdr:col>20</xdr:col>
      <xdr:colOff>76200</xdr:colOff>
      <xdr:row>258</xdr:row>
      <xdr:rowOff>190500</xdr:rowOff>
    </xdr:from>
    <xdr:to>
      <xdr:col>20</xdr:col>
      <xdr:colOff>342900</xdr:colOff>
      <xdr:row>258</xdr:row>
      <xdr:rowOff>466725</xdr:rowOff>
    </xdr:to>
    <xdr:pic macro="[0]!④③">
      <xdr:nvPicPr>
        <xdr:cNvPr id="43" name="Picture 944"/>
        <xdr:cNvPicPr preferRelativeResize="1">
          <a:picLocks noChangeAspect="1"/>
        </xdr:cNvPicPr>
      </xdr:nvPicPr>
      <xdr:blipFill>
        <a:blip r:embed="rId1"/>
        <a:stretch>
          <a:fillRect/>
        </a:stretch>
      </xdr:blipFill>
      <xdr:spPr>
        <a:xfrm>
          <a:off x="10391775" y="135321675"/>
          <a:ext cx="266700" cy="276225"/>
        </a:xfrm>
        <a:prstGeom prst="rect">
          <a:avLst/>
        </a:prstGeom>
        <a:noFill/>
        <a:ln w="9525" cmpd="sng">
          <a:noFill/>
        </a:ln>
      </xdr:spPr>
    </xdr:pic>
    <xdr:clientData fPrintsWithSheet="0"/>
  </xdr:twoCellAnchor>
  <xdr:twoCellAnchor editAs="oneCell">
    <xdr:from>
      <xdr:col>20</xdr:col>
      <xdr:colOff>76200</xdr:colOff>
      <xdr:row>270</xdr:row>
      <xdr:rowOff>190500</xdr:rowOff>
    </xdr:from>
    <xdr:to>
      <xdr:col>20</xdr:col>
      <xdr:colOff>342900</xdr:colOff>
      <xdr:row>270</xdr:row>
      <xdr:rowOff>466725</xdr:rowOff>
    </xdr:to>
    <xdr:pic macro="[0]!④④">
      <xdr:nvPicPr>
        <xdr:cNvPr id="44" name="Picture 945"/>
        <xdr:cNvPicPr preferRelativeResize="1">
          <a:picLocks noChangeAspect="1"/>
        </xdr:cNvPicPr>
      </xdr:nvPicPr>
      <xdr:blipFill>
        <a:blip r:embed="rId1"/>
        <a:stretch>
          <a:fillRect/>
        </a:stretch>
      </xdr:blipFill>
      <xdr:spPr>
        <a:xfrm>
          <a:off x="10391775" y="140836650"/>
          <a:ext cx="266700" cy="276225"/>
        </a:xfrm>
        <a:prstGeom prst="rect">
          <a:avLst/>
        </a:prstGeom>
        <a:noFill/>
        <a:ln w="9525" cmpd="sng">
          <a:noFill/>
        </a:ln>
      </xdr:spPr>
    </xdr:pic>
    <xdr:clientData fPrintsWithSheet="0"/>
  </xdr:twoCellAnchor>
  <xdr:twoCellAnchor editAs="oneCell">
    <xdr:from>
      <xdr:col>20</xdr:col>
      <xdr:colOff>76200</xdr:colOff>
      <xdr:row>276</xdr:row>
      <xdr:rowOff>361950</xdr:rowOff>
    </xdr:from>
    <xdr:to>
      <xdr:col>20</xdr:col>
      <xdr:colOff>342900</xdr:colOff>
      <xdr:row>276</xdr:row>
      <xdr:rowOff>638175</xdr:rowOff>
    </xdr:to>
    <xdr:pic macro="[0]!④⑤">
      <xdr:nvPicPr>
        <xdr:cNvPr id="45" name="Picture 946"/>
        <xdr:cNvPicPr preferRelativeResize="1">
          <a:picLocks noChangeAspect="1"/>
        </xdr:cNvPicPr>
      </xdr:nvPicPr>
      <xdr:blipFill>
        <a:blip r:embed="rId1"/>
        <a:stretch>
          <a:fillRect/>
        </a:stretch>
      </xdr:blipFill>
      <xdr:spPr>
        <a:xfrm>
          <a:off x="10391775" y="145161000"/>
          <a:ext cx="266700" cy="276225"/>
        </a:xfrm>
        <a:prstGeom prst="rect">
          <a:avLst/>
        </a:prstGeom>
        <a:noFill/>
        <a:ln w="9525" cmpd="sng">
          <a:noFill/>
        </a:ln>
      </xdr:spPr>
    </xdr:pic>
    <xdr:clientData fPrintsWithSheet="0"/>
  </xdr:twoCellAnchor>
  <xdr:twoCellAnchor editAs="oneCell">
    <xdr:from>
      <xdr:col>20</xdr:col>
      <xdr:colOff>76200</xdr:colOff>
      <xdr:row>283</xdr:row>
      <xdr:rowOff>114300</xdr:rowOff>
    </xdr:from>
    <xdr:to>
      <xdr:col>20</xdr:col>
      <xdr:colOff>342900</xdr:colOff>
      <xdr:row>283</xdr:row>
      <xdr:rowOff>390525</xdr:rowOff>
    </xdr:to>
    <xdr:pic macro="[0]!④⑥">
      <xdr:nvPicPr>
        <xdr:cNvPr id="46" name="Picture 947"/>
        <xdr:cNvPicPr preferRelativeResize="1">
          <a:picLocks noChangeAspect="1"/>
        </xdr:cNvPicPr>
      </xdr:nvPicPr>
      <xdr:blipFill>
        <a:blip r:embed="rId1"/>
        <a:stretch>
          <a:fillRect/>
        </a:stretch>
      </xdr:blipFill>
      <xdr:spPr>
        <a:xfrm>
          <a:off x="10391775" y="148485225"/>
          <a:ext cx="266700" cy="276225"/>
        </a:xfrm>
        <a:prstGeom prst="rect">
          <a:avLst/>
        </a:prstGeom>
        <a:noFill/>
        <a:ln w="9525" cmpd="sng">
          <a:noFill/>
        </a:ln>
      </xdr:spPr>
    </xdr:pic>
    <xdr:clientData fPrintsWithSheet="0"/>
  </xdr:twoCellAnchor>
  <xdr:twoCellAnchor editAs="oneCell">
    <xdr:from>
      <xdr:col>20</xdr:col>
      <xdr:colOff>57150</xdr:colOff>
      <xdr:row>288</xdr:row>
      <xdr:rowOff>361950</xdr:rowOff>
    </xdr:from>
    <xdr:to>
      <xdr:col>20</xdr:col>
      <xdr:colOff>323850</xdr:colOff>
      <xdr:row>288</xdr:row>
      <xdr:rowOff>638175</xdr:rowOff>
    </xdr:to>
    <xdr:pic macro="[0]!④⑦">
      <xdr:nvPicPr>
        <xdr:cNvPr id="47" name="Picture 948"/>
        <xdr:cNvPicPr preferRelativeResize="1">
          <a:picLocks noChangeAspect="1"/>
        </xdr:cNvPicPr>
      </xdr:nvPicPr>
      <xdr:blipFill>
        <a:blip r:embed="rId1"/>
        <a:stretch>
          <a:fillRect/>
        </a:stretch>
      </xdr:blipFill>
      <xdr:spPr>
        <a:xfrm>
          <a:off x="10372725" y="151371300"/>
          <a:ext cx="266700" cy="276225"/>
        </a:xfrm>
        <a:prstGeom prst="rect">
          <a:avLst/>
        </a:prstGeom>
        <a:noFill/>
        <a:ln w="9525" cmpd="sng">
          <a:noFill/>
        </a:ln>
      </xdr:spPr>
    </xdr:pic>
    <xdr:clientData fPrintsWithSheet="0"/>
  </xdr:twoCellAnchor>
  <xdr:twoCellAnchor editAs="oneCell">
    <xdr:from>
      <xdr:col>20</xdr:col>
      <xdr:colOff>76200</xdr:colOff>
      <xdr:row>291</xdr:row>
      <xdr:rowOff>314325</xdr:rowOff>
    </xdr:from>
    <xdr:to>
      <xdr:col>20</xdr:col>
      <xdr:colOff>342900</xdr:colOff>
      <xdr:row>291</xdr:row>
      <xdr:rowOff>590550</xdr:rowOff>
    </xdr:to>
    <xdr:pic macro="[0]!④⑧">
      <xdr:nvPicPr>
        <xdr:cNvPr id="48" name="Picture 949"/>
        <xdr:cNvPicPr preferRelativeResize="1">
          <a:picLocks noChangeAspect="1"/>
        </xdr:cNvPicPr>
      </xdr:nvPicPr>
      <xdr:blipFill>
        <a:blip r:embed="rId1"/>
        <a:stretch>
          <a:fillRect/>
        </a:stretch>
      </xdr:blipFill>
      <xdr:spPr>
        <a:xfrm>
          <a:off x="10391775" y="153114375"/>
          <a:ext cx="266700" cy="276225"/>
        </a:xfrm>
        <a:prstGeom prst="rect">
          <a:avLst/>
        </a:prstGeom>
        <a:noFill/>
        <a:ln w="9525" cmpd="sng">
          <a:noFill/>
        </a:ln>
      </xdr:spPr>
    </xdr:pic>
    <xdr:clientData fPrintsWithSheet="0"/>
  </xdr:twoCellAnchor>
  <xdr:twoCellAnchor editAs="oneCell">
    <xdr:from>
      <xdr:col>20</xdr:col>
      <xdr:colOff>76200</xdr:colOff>
      <xdr:row>295</xdr:row>
      <xdr:rowOff>381000</xdr:rowOff>
    </xdr:from>
    <xdr:to>
      <xdr:col>20</xdr:col>
      <xdr:colOff>342900</xdr:colOff>
      <xdr:row>295</xdr:row>
      <xdr:rowOff>657225</xdr:rowOff>
    </xdr:to>
    <xdr:pic macro="[0]!④⑨">
      <xdr:nvPicPr>
        <xdr:cNvPr id="49" name="Picture 950"/>
        <xdr:cNvPicPr preferRelativeResize="1">
          <a:picLocks noChangeAspect="1"/>
        </xdr:cNvPicPr>
      </xdr:nvPicPr>
      <xdr:blipFill>
        <a:blip r:embed="rId1"/>
        <a:stretch>
          <a:fillRect/>
        </a:stretch>
      </xdr:blipFill>
      <xdr:spPr>
        <a:xfrm>
          <a:off x="10391775" y="155609925"/>
          <a:ext cx="266700" cy="276225"/>
        </a:xfrm>
        <a:prstGeom prst="rect">
          <a:avLst/>
        </a:prstGeom>
        <a:noFill/>
        <a:ln w="9525" cmpd="sng">
          <a:noFill/>
        </a:ln>
      </xdr:spPr>
    </xdr:pic>
    <xdr:clientData fPrintsWithSheet="0"/>
  </xdr:twoCellAnchor>
  <xdr:twoCellAnchor editAs="oneCell">
    <xdr:from>
      <xdr:col>20</xdr:col>
      <xdr:colOff>76200</xdr:colOff>
      <xdr:row>298</xdr:row>
      <xdr:rowOff>190500</xdr:rowOff>
    </xdr:from>
    <xdr:to>
      <xdr:col>20</xdr:col>
      <xdr:colOff>342900</xdr:colOff>
      <xdr:row>298</xdr:row>
      <xdr:rowOff>466725</xdr:rowOff>
    </xdr:to>
    <xdr:pic macro="[0]!⑤○">
      <xdr:nvPicPr>
        <xdr:cNvPr id="50" name="Picture 951"/>
        <xdr:cNvPicPr preferRelativeResize="1">
          <a:picLocks noChangeAspect="1"/>
        </xdr:cNvPicPr>
      </xdr:nvPicPr>
      <xdr:blipFill>
        <a:blip r:embed="rId1"/>
        <a:stretch>
          <a:fillRect/>
        </a:stretch>
      </xdr:blipFill>
      <xdr:spPr>
        <a:xfrm>
          <a:off x="10391775" y="157162500"/>
          <a:ext cx="266700" cy="276225"/>
        </a:xfrm>
        <a:prstGeom prst="rect">
          <a:avLst/>
        </a:prstGeom>
        <a:noFill/>
        <a:ln w="9525" cmpd="sng">
          <a:noFill/>
        </a:ln>
      </xdr:spPr>
    </xdr:pic>
    <xdr:clientData fPrintsWithSheet="0"/>
  </xdr:twoCellAnchor>
  <xdr:twoCellAnchor editAs="oneCell">
    <xdr:from>
      <xdr:col>20</xdr:col>
      <xdr:colOff>76200</xdr:colOff>
      <xdr:row>304</xdr:row>
      <xdr:rowOff>190500</xdr:rowOff>
    </xdr:from>
    <xdr:to>
      <xdr:col>20</xdr:col>
      <xdr:colOff>342900</xdr:colOff>
      <xdr:row>304</xdr:row>
      <xdr:rowOff>466725</xdr:rowOff>
    </xdr:to>
    <xdr:pic macro="[0]!⑤①">
      <xdr:nvPicPr>
        <xdr:cNvPr id="51" name="Picture 952"/>
        <xdr:cNvPicPr preferRelativeResize="1">
          <a:picLocks noChangeAspect="1"/>
        </xdr:cNvPicPr>
      </xdr:nvPicPr>
      <xdr:blipFill>
        <a:blip r:embed="rId1"/>
        <a:stretch>
          <a:fillRect/>
        </a:stretch>
      </xdr:blipFill>
      <xdr:spPr>
        <a:xfrm>
          <a:off x="10391775" y="160391475"/>
          <a:ext cx="266700" cy="276225"/>
        </a:xfrm>
        <a:prstGeom prst="rect">
          <a:avLst/>
        </a:prstGeom>
        <a:noFill/>
        <a:ln w="9525" cmpd="sng">
          <a:noFill/>
        </a:ln>
      </xdr:spPr>
    </xdr:pic>
    <xdr:clientData fPrintsWithSheet="0"/>
  </xdr:twoCellAnchor>
  <xdr:twoCellAnchor editAs="oneCell">
    <xdr:from>
      <xdr:col>20</xdr:col>
      <xdr:colOff>76200</xdr:colOff>
      <xdr:row>310</xdr:row>
      <xdr:rowOff>190500</xdr:rowOff>
    </xdr:from>
    <xdr:to>
      <xdr:col>20</xdr:col>
      <xdr:colOff>342900</xdr:colOff>
      <xdr:row>310</xdr:row>
      <xdr:rowOff>466725</xdr:rowOff>
    </xdr:to>
    <xdr:pic macro="[0]!⑤②">
      <xdr:nvPicPr>
        <xdr:cNvPr id="52" name="Picture 953"/>
        <xdr:cNvPicPr preferRelativeResize="1">
          <a:picLocks noChangeAspect="1"/>
        </xdr:cNvPicPr>
      </xdr:nvPicPr>
      <xdr:blipFill>
        <a:blip r:embed="rId1"/>
        <a:stretch>
          <a:fillRect/>
        </a:stretch>
      </xdr:blipFill>
      <xdr:spPr>
        <a:xfrm>
          <a:off x="10391775" y="162448875"/>
          <a:ext cx="266700" cy="276225"/>
        </a:xfrm>
        <a:prstGeom prst="rect">
          <a:avLst/>
        </a:prstGeom>
        <a:noFill/>
        <a:ln w="9525" cmpd="sng">
          <a:noFill/>
        </a:ln>
      </xdr:spPr>
    </xdr:pic>
    <xdr:clientData fPrintsWithSheet="0"/>
  </xdr:twoCellAnchor>
  <xdr:twoCellAnchor editAs="oneCell">
    <xdr:from>
      <xdr:col>20</xdr:col>
      <xdr:colOff>76200</xdr:colOff>
      <xdr:row>321</xdr:row>
      <xdr:rowOff>190500</xdr:rowOff>
    </xdr:from>
    <xdr:to>
      <xdr:col>20</xdr:col>
      <xdr:colOff>342900</xdr:colOff>
      <xdr:row>321</xdr:row>
      <xdr:rowOff>466725</xdr:rowOff>
    </xdr:to>
    <xdr:pic macro="[0]!⑤③">
      <xdr:nvPicPr>
        <xdr:cNvPr id="53" name="Picture 954"/>
        <xdr:cNvPicPr preferRelativeResize="1">
          <a:picLocks noChangeAspect="1"/>
        </xdr:cNvPicPr>
      </xdr:nvPicPr>
      <xdr:blipFill>
        <a:blip r:embed="rId1"/>
        <a:stretch>
          <a:fillRect/>
        </a:stretch>
      </xdr:blipFill>
      <xdr:spPr>
        <a:xfrm>
          <a:off x="10391775" y="167335200"/>
          <a:ext cx="266700" cy="276225"/>
        </a:xfrm>
        <a:prstGeom prst="rect">
          <a:avLst/>
        </a:prstGeom>
        <a:noFill/>
        <a:ln w="9525" cmpd="sng">
          <a:noFill/>
        </a:ln>
      </xdr:spPr>
    </xdr:pic>
    <xdr:clientData fPrintsWithSheet="0"/>
  </xdr:twoCellAnchor>
  <xdr:twoCellAnchor editAs="oneCell">
    <xdr:from>
      <xdr:col>20</xdr:col>
      <xdr:colOff>76200</xdr:colOff>
      <xdr:row>328</xdr:row>
      <xdr:rowOff>400050</xdr:rowOff>
    </xdr:from>
    <xdr:to>
      <xdr:col>20</xdr:col>
      <xdr:colOff>342900</xdr:colOff>
      <xdr:row>328</xdr:row>
      <xdr:rowOff>676275</xdr:rowOff>
    </xdr:to>
    <xdr:pic macro="[0]!⑤④">
      <xdr:nvPicPr>
        <xdr:cNvPr id="54" name="Picture 955"/>
        <xdr:cNvPicPr preferRelativeResize="1">
          <a:picLocks noChangeAspect="1"/>
        </xdr:cNvPicPr>
      </xdr:nvPicPr>
      <xdr:blipFill>
        <a:blip r:embed="rId1"/>
        <a:stretch>
          <a:fillRect/>
        </a:stretch>
      </xdr:blipFill>
      <xdr:spPr>
        <a:xfrm>
          <a:off x="10391775" y="171402375"/>
          <a:ext cx="266700" cy="276225"/>
        </a:xfrm>
        <a:prstGeom prst="rect">
          <a:avLst/>
        </a:prstGeom>
        <a:noFill/>
        <a:ln w="9525" cmpd="sng">
          <a:noFill/>
        </a:ln>
      </xdr:spPr>
    </xdr:pic>
    <xdr:clientData fPrintsWithSheet="0"/>
  </xdr:twoCellAnchor>
  <xdr:twoCellAnchor editAs="oneCell">
    <xdr:from>
      <xdr:col>20</xdr:col>
      <xdr:colOff>76200</xdr:colOff>
      <xdr:row>337</xdr:row>
      <xdr:rowOff>190500</xdr:rowOff>
    </xdr:from>
    <xdr:to>
      <xdr:col>20</xdr:col>
      <xdr:colOff>342900</xdr:colOff>
      <xdr:row>337</xdr:row>
      <xdr:rowOff>466725</xdr:rowOff>
    </xdr:to>
    <xdr:pic macro="[0]!⑤⑤">
      <xdr:nvPicPr>
        <xdr:cNvPr id="55" name="Picture 956"/>
        <xdr:cNvPicPr preferRelativeResize="1">
          <a:picLocks noChangeAspect="1"/>
        </xdr:cNvPicPr>
      </xdr:nvPicPr>
      <xdr:blipFill>
        <a:blip r:embed="rId1"/>
        <a:stretch>
          <a:fillRect/>
        </a:stretch>
      </xdr:blipFill>
      <xdr:spPr>
        <a:xfrm>
          <a:off x="10391775" y="175879125"/>
          <a:ext cx="266700" cy="276225"/>
        </a:xfrm>
        <a:prstGeom prst="rect">
          <a:avLst/>
        </a:prstGeom>
        <a:noFill/>
        <a:ln w="9525" cmpd="sng">
          <a:noFill/>
        </a:ln>
      </xdr:spPr>
    </xdr:pic>
    <xdr:clientData fPrintsWithSheet="0"/>
  </xdr:twoCellAnchor>
  <xdr:twoCellAnchor editAs="oneCell">
    <xdr:from>
      <xdr:col>20</xdr:col>
      <xdr:colOff>76200</xdr:colOff>
      <xdr:row>345</xdr:row>
      <xdr:rowOff>190500</xdr:rowOff>
    </xdr:from>
    <xdr:to>
      <xdr:col>20</xdr:col>
      <xdr:colOff>342900</xdr:colOff>
      <xdr:row>345</xdr:row>
      <xdr:rowOff>466725</xdr:rowOff>
    </xdr:to>
    <xdr:pic macro="[0]!⑤⑥">
      <xdr:nvPicPr>
        <xdr:cNvPr id="56" name="Picture 957"/>
        <xdr:cNvPicPr preferRelativeResize="1">
          <a:picLocks noChangeAspect="1"/>
        </xdr:cNvPicPr>
      </xdr:nvPicPr>
      <xdr:blipFill>
        <a:blip r:embed="rId1"/>
        <a:stretch>
          <a:fillRect/>
        </a:stretch>
      </xdr:blipFill>
      <xdr:spPr>
        <a:xfrm>
          <a:off x="10391775" y="180365400"/>
          <a:ext cx="266700" cy="276225"/>
        </a:xfrm>
        <a:prstGeom prst="rect">
          <a:avLst/>
        </a:prstGeom>
        <a:noFill/>
        <a:ln w="9525" cmpd="sng">
          <a:noFill/>
        </a:ln>
      </xdr:spPr>
    </xdr:pic>
    <xdr:clientData fPrintsWithSheet="0"/>
  </xdr:twoCellAnchor>
  <xdr:twoCellAnchor editAs="oneCell">
    <xdr:from>
      <xdr:col>20</xdr:col>
      <xdr:colOff>85725</xdr:colOff>
      <xdr:row>353</xdr:row>
      <xdr:rowOff>323850</xdr:rowOff>
    </xdr:from>
    <xdr:to>
      <xdr:col>20</xdr:col>
      <xdr:colOff>352425</xdr:colOff>
      <xdr:row>353</xdr:row>
      <xdr:rowOff>600075</xdr:rowOff>
    </xdr:to>
    <xdr:pic macro="[0]!⑤⑦">
      <xdr:nvPicPr>
        <xdr:cNvPr id="57" name="Picture 958"/>
        <xdr:cNvPicPr preferRelativeResize="1">
          <a:picLocks noChangeAspect="1"/>
        </xdr:cNvPicPr>
      </xdr:nvPicPr>
      <xdr:blipFill>
        <a:blip r:embed="rId1"/>
        <a:stretch>
          <a:fillRect/>
        </a:stretch>
      </xdr:blipFill>
      <xdr:spPr>
        <a:xfrm>
          <a:off x="10401300" y="184985025"/>
          <a:ext cx="266700" cy="276225"/>
        </a:xfrm>
        <a:prstGeom prst="rect">
          <a:avLst/>
        </a:prstGeom>
        <a:noFill/>
        <a:ln w="9525" cmpd="sng">
          <a:noFill/>
        </a:ln>
      </xdr:spPr>
    </xdr:pic>
    <xdr:clientData fPrintsWithSheet="0"/>
  </xdr:twoCellAnchor>
  <xdr:twoCellAnchor editAs="oneCell">
    <xdr:from>
      <xdr:col>20</xdr:col>
      <xdr:colOff>57150</xdr:colOff>
      <xdr:row>360</xdr:row>
      <xdr:rowOff>304800</xdr:rowOff>
    </xdr:from>
    <xdr:to>
      <xdr:col>20</xdr:col>
      <xdr:colOff>323850</xdr:colOff>
      <xdr:row>360</xdr:row>
      <xdr:rowOff>581025</xdr:rowOff>
    </xdr:to>
    <xdr:pic macro="[0]!⑤⑧">
      <xdr:nvPicPr>
        <xdr:cNvPr id="58" name="Picture 959"/>
        <xdr:cNvPicPr preferRelativeResize="1">
          <a:picLocks noChangeAspect="1"/>
        </xdr:cNvPicPr>
      </xdr:nvPicPr>
      <xdr:blipFill>
        <a:blip r:embed="rId1"/>
        <a:stretch>
          <a:fillRect/>
        </a:stretch>
      </xdr:blipFill>
      <xdr:spPr>
        <a:xfrm>
          <a:off x="10372725" y="187623450"/>
          <a:ext cx="266700" cy="276225"/>
        </a:xfrm>
        <a:prstGeom prst="rect">
          <a:avLst/>
        </a:prstGeom>
        <a:noFill/>
        <a:ln w="9525" cmpd="sng">
          <a:noFill/>
        </a:ln>
      </xdr:spPr>
    </xdr:pic>
    <xdr:clientData fPrintsWithSheet="0"/>
  </xdr:twoCellAnchor>
  <xdr:twoCellAnchor editAs="oneCell">
    <xdr:from>
      <xdr:col>20</xdr:col>
      <xdr:colOff>76200</xdr:colOff>
      <xdr:row>364</xdr:row>
      <xdr:rowOff>190500</xdr:rowOff>
    </xdr:from>
    <xdr:to>
      <xdr:col>20</xdr:col>
      <xdr:colOff>342900</xdr:colOff>
      <xdr:row>364</xdr:row>
      <xdr:rowOff>466725</xdr:rowOff>
    </xdr:to>
    <xdr:pic macro="[0]!⑤⑨">
      <xdr:nvPicPr>
        <xdr:cNvPr id="59" name="Picture 960"/>
        <xdr:cNvPicPr preferRelativeResize="1">
          <a:picLocks noChangeAspect="1"/>
        </xdr:cNvPicPr>
      </xdr:nvPicPr>
      <xdr:blipFill>
        <a:blip r:embed="rId1"/>
        <a:stretch>
          <a:fillRect/>
        </a:stretch>
      </xdr:blipFill>
      <xdr:spPr>
        <a:xfrm>
          <a:off x="10391775" y="189861825"/>
          <a:ext cx="266700" cy="276225"/>
        </a:xfrm>
        <a:prstGeom prst="rect">
          <a:avLst/>
        </a:prstGeom>
        <a:noFill/>
        <a:ln w="9525" cmpd="sng">
          <a:noFill/>
        </a:ln>
      </xdr:spPr>
    </xdr:pic>
    <xdr:clientData fPrintsWithSheet="0"/>
  </xdr:twoCellAnchor>
  <xdr:twoCellAnchor editAs="oneCell">
    <xdr:from>
      <xdr:col>1</xdr:col>
      <xdr:colOff>47625</xdr:colOff>
      <xdr:row>375</xdr:row>
      <xdr:rowOff>114300</xdr:rowOff>
    </xdr:from>
    <xdr:to>
      <xdr:col>1</xdr:col>
      <xdr:colOff>876300</xdr:colOff>
      <xdr:row>378</xdr:row>
      <xdr:rowOff>276225</xdr:rowOff>
    </xdr:to>
    <xdr:pic macro="[0]!先頭">
      <xdr:nvPicPr>
        <xdr:cNvPr id="60" name="Picture 961"/>
        <xdr:cNvPicPr preferRelativeResize="1">
          <a:picLocks noChangeAspect="1"/>
        </xdr:cNvPicPr>
      </xdr:nvPicPr>
      <xdr:blipFill>
        <a:blip r:embed="rId2"/>
        <a:stretch>
          <a:fillRect/>
        </a:stretch>
      </xdr:blipFill>
      <xdr:spPr>
        <a:xfrm>
          <a:off x="257175" y="194310000"/>
          <a:ext cx="828675" cy="828675"/>
        </a:xfrm>
        <a:prstGeom prst="rect">
          <a:avLst/>
        </a:prstGeom>
        <a:noFill/>
        <a:ln w="9525" cmpd="sng">
          <a:noFill/>
        </a:ln>
      </xdr:spPr>
    </xdr:pic>
    <xdr:clientData/>
  </xdr:twoCellAnchor>
  <xdr:twoCellAnchor>
    <xdr:from>
      <xdr:col>1</xdr:col>
      <xdr:colOff>904875</xdr:colOff>
      <xdr:row>376</xdr:row>
      <xdr:rowOff>123825</xdr:rowOff>
    </xdr:from>
    <xdr:to>
      <xdr:col>1</xdr:col>
      <xdr:colOff>1704975</xdr:colOff>
      <xdr:row>378</xdr:row>
      <xdr:rowOff>152400</xdr:rowOff>
    </xdr:to>
    <xdr:sp>
      <xdr:nvSpPr>
        <xdr:cNvPr id="61" name="AutoShape 962"/>
        <xdr:cNvSpPr>
          <a:spLocks/>
        </xdr:cNvSpPr>
      </xdr:nvSpPr>
      <xdr:spPr>
        <a:xfrm>
          <a:off x="1114425" y="194490975"/>
          <a:ext cx="800100" cy="5238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2771775</xdr:colOff>
      <xdr:row>6</xdr:row>
      <xdr:rowOff>0</xdr:rowOff>
    </xdr:from>
    <xdr:to>
      <xdr:col>7</xdr:col>
      <xdr:colOff>0</xdr:colOff>
      <xdr:row>373</xdr:row>
      <xdr:rowOff>209550</xdr:rowOff>
    </xdr:to>
    <xdr:sp>
      <xdr:nvSpPr>
        <xdr:cNvPr id="62" name="Rectangle 963"/>
        <xdr:cNvSpPr>
          <a:spLocks/>
        </xdr:cNvSpPr>
      </xdr:nvSpPr>
      <xdr:spPr>
        <a:xfrm>
          <a:off x="4991100" y="2743200"/>
          <a:ext cx="1162050" cy="1906524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37</xdr:row>
      <xdr:rowOff>209550</xdr:rowOff>
    </xdr:from>
    <xdr:to>
      <xdr:col>7</xdr:col>
      <xdr:colOff>809625</xdr:colOff>
      <xdr:row>63</xdr:row>
      <xdr:rowOff>95250</xdr:rowOff>
    </xdr:to>
    <xdr:graphicFrame>
      <xdr:nvGraphicFramePr>
        <xdr:cNvPr id="1" name="Chart 1"/>
        <xdr:cNvGraphicFramePr/>
      </xdr:nvGraphicFramePr>
      <xdr:xfrm>
        <a:off x="266700" y="13573125"/>
        <a:ext cx="9858375" cy="58864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36</xdr:row>
      <xdr:rowOff>161925</xdr:rowOff>
    </xdr:from>
    <xdr:to>
      <xdr:col>7</xdr:col>
      <xdr:colOff>552450</xdr:colOff>
      <xdr:row>43</xdr:row>
      <xdr:rowOff>114300</xdr:rowOff>
    </xdr:to>
    <xdr:sp>
      <xdr:nvSpPr>
        <xdr:cNvPr id="2" name="AutoShape 2"/>
        <xdr:cNvSpPr>
          <a:spLocks/>
        </xdr:cNvSpPr>
      </xdr:nvSpPr>
      <xdr:spPr>
        <a:xfrm>
          <a:off x="7239000" y="13344525"/>
          <a:ext cx="2628900" cy="1343025"/>
        </a:xfrm>
        <a:prstGeom prst="wedgeRoundRectCallout">
          <a:avLst>
            <a:gd name="adj1" fmla="val -58634"/>
            <a:gd name="adj2" fmla="val 103097"/>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大項目ごとの実施率を、
レーダーグラフとして表したものです。
評価結果を分析する際の参考にしてください。</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002%20&#20171;&#35703;&#65403;&#65392;&#65419;&#65438;&#65405;&#35413;&#20385;&#20107;&#26989;&#38306;&#36899;\H18%20&#35413;&#20385;&#25512;&#36914;&#20107;&#26989;\H18%20&#22522;&#28310;&#26360;&#35211;&#30452;&#12375;\J01&#65288;&#20107;&#21209;&#36899;&#32097;&#65289;&#35413;&#20385;&#38917;&#30446;&#26908;&#35342;&#31080;&#36865;&#20184;&#12304;&#35370;&#21839;&#20171;&#3570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覧処理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5">
    <tabColor indexed="45"/>
  </sheetPr>
  <dimension ref="A1:M18"/>
  <sheetViews>
    <sheetView tabSelected="1" view="pageBreakPreview" zoomScaleSheetLayoutView="100" workbookViewId="0" topLeftCell="A1">
      <selection activeCell="A13" sqref="A13:A16"/>
    </sheetView>
  </sheetViews>
  <sheetFormatPr defaultColWidth="9.00390625" defaultRowHeight="13.5"/>
  <cols>
    <col min="1" max="1" width="26.375" style="146" customWidth="1"/>
    <col min="2" max="2" width="5.625" style="167" customWidth="1"/>
    <col min="3" max="3" width="5.625" style="146" customWidth="1"/>
    <col min="4" max="4" width="4.875" style="146" customWidth="1"/>
    <col min="5" max="7" width="5.00390625" style="146" customWidth="1"/>
    <col min="8" max="12" width="5.625" style="146" customWidth="1"/>
    <col min="13" max="13" width="5.25390625" style="146" customWidth="1"/>
    <col min="14" max="16" width="5.625" style="146" customWidth="1"/>
    <col min="17" max="16384" width="9.00390625" style="146" customWidth="1"/>
  </cols>
  <sheetData>
    <row r="1" spans="1:13" ht="13.5">
      <c r="A1" s="51"/>
      <c r="B1" s="145"/>
      <c r="C1" s="51"/>
      <c r="D1" s="51"/>
      <c r="E1" s="51"/>
      <c r="F1" s="51"/>
      <c r="G1" s="51"/>
      <c r="H1" s="51"/>
      <c r="I1" s="51"/>
      <c r="J1" s="51"/>
      <c r="K1" s="51"/>
      <c r="L1" s="51"/>
      <c r="M1" s="51"/>
    </row>
    <row r="2" spans="1:13" ht="30" customHeight="1" thickBot="1">
      <c r="A2" s="211" t="s">
        <v>112</v>
      </c>
      <c r="B2" s="211"/>
      <c r="C2" s="211"/>
      <c r="D2" s="211"/>
      <c r="E2" s="211"/>
      <c r="F2" s="211"/>
      <c r="G2" s="211"/>
      <c r="H2" s="211"/>
      <c r="I2" s="211"/>
      <c r="J2" s="211"/>
      <c r="K2" s="211"/>
      <c r="L2" s="211"/>
      <c r="M2" s="211"/>
    </row>
    <row r="3" spans="1:13" ht="27.75" customHeight="1" thickBot="1" thickTop="1">
      <c r="A3" s="147" t="s">
        <v>113</v>
      </c>
      <c r="B3" s="247" t="s">
        <v>114</v>
      </c>
      <c r="C3" s="248"/>
      <c r="D3" s="248"/>
      <c r="E3" s="238"/>
      <c r="F3" s="238"/>
      <c r="G3" s="238"/>
      <c r="H3" s="238"/>
      <c r="I3" s="150" t="s">
        <v>115</v>
      </c>
      <c r="J3" s="151"/>
      <c r="K3" s="150" t="s">
        <v>116</v>
      </c>
      <c r="L3" s="151"/>
      <c r="M3" s="152" t="s">
        <v>117</v>
      </c>
    </row>
    <row r="4" spans="1:13" ht="27.75" customHeight="1" thickBot="1" thickTop="1">
      <c r="A4" s="153" t="s">
        <v>210</v>
      </c>
      <c r="B4" s="227"/>
      <c r="C4" s="228"/>
      <c r="D4" s="228"/>
      <c r="E4" s="228"/>
      <c r="F4" s="228"/>
      <c r="G4" s="228"/>
      <c r="H4" s="228"/>
      <c r="I4" s="228"/>
      <c r="J4" s="228"/>
      <c r="K4" s="228"/>
      <c r="L4" s="228"/>
      <c r="M4" s="229"/>
    </row>
    <row r="5" spans="1:13" ht="27.75" customHeight="1" thickBot="1" thickTop="1">
      <c r="A5" s="153" t="s">
        <v>118</v>
      </c>
      <c r="B5" s="230"/>
      <c r="C5" s="231"/>
      <c r="D5" s="231"/>
      <c r="E5" s="231"/>
      <c r="F5" s="231"/>
      <c r="G5" s="231"/>
      <c r="H5" s="231"/>
      <c r="I5" s="231"/>
      <c r="J5" s="231"/>
      <c r="K5" s="231"/>
      <c r="L5" s="231"/>
      <c r="M5" s="232"/>
    </row>
    <row r="6" spans="1:13" ht="27.75" customHeight="1" thickBot="1" thickTop="1">
      <c r="A6" s="153" t="s">
        <v>119</v>
      </c>
      <c r="B6" s="236" t="s">
        <v>120</v>
      </c>
      <c r="C6" s="237"/>
      <c r="D6" s="238"/>
      <c r="E6" s="238"/>
      <c r="F6" s="238"/>
      <c r="G6" s="238"/>
      <c r="H6" s="249" t="s">
        <v>121</v>
      </c>
      <c r="I6" s="250"/>
      <c r="J6" s="238"/>
      <c r="K6" s="238"/>
      <c r="L6" s="238"/>
      <c r="M6" s="239"/>
    </row>
    <row r="7" spans="1:13" ht="27.75" customHeight="1" thickTop="1">
      <c r="A7" s="233" t="s">
        <v>122</v>
      </c>
      <c r="B7" s="150" t="s">
        <v>123</v>
      </c>
      <c r="C7" s="240"/>
      <c r="D7" s="240"/>
      <c r="E7" s="142"/>
      <c r="F7" s="142"/>
      <c r="G7" s="142"/>
      <c r="H7" s="142"/>
      <c r="I7" s="142"/>
      <c r="J7" s="142"/>
      <c r="K7" s="142"/>
      <c r="L7" s="142"/>
      <c r="M7" s="143"/>
    </row>
    <row r="8" spans="1:13" ht="27.75" customHeight="1" thickBot="1">
      <c r="A8" s="234"/>
      <c r="B8" s="205"/>
      <c r="C8" s="215"/>
      <c r="D8" s="215"/>
      <c r="E8" s="215"/>
      <c r="F8" s="215"/>
      <c r="G8" s="215"/>
      <c r="H8" s="215"/>
      <c r="I8" s="215"/>
      <c r="J8" s="215"/>
      <c r="K8" s="215"/>
      <c r="L8" s="215"/>
      <c r="M8" s="216"/>
    </row>
    <row r="9" spans="1:13" ht="27.75" customHeight="1" thickTop="1">
      <c r="A9" s="226" t="s">
        <v>124</v>
      </c>
      <c r="B9" s="235" t="s">
        <v>125</v>
      </c>
      <c r="C9" s="235"/>
      <c r="D9" s="217"/>
      <c r="E9" s="218"/>
      <c r="F9" s="218"/>
      <c r="G9" s="218"/>
      <c r="H9" s="218"/>
      <c r="I9" s="218"/>
      <c r="J9" s="218"/>
      <c r="K9" s="218"/>
      <c r="L9" s="218"/>
      <c r="M9" s="219"/>
    </row>
    <row r="10" spans="1:13" ht="27.75" customHeight="1" thickBot="1">
      <c r="A10" s="226"/>
      <c r="B10" s="207" t="s">
        <v>126</v>
      </c>
      <c r="C10" s="206"/>
      <c r="D10" s="220"/>
      <c r="E10" s="221"/>
      <c r="F10" s="221"/>
      <c r="G10" s="221"/>
      <c r="H10" s="221"/>
      <c r="I10" s="221"/>
      <c r="J10" s="221"/>
      <c r="K10" s="221"/>
      <c r="L10" s="221"/>
      <c r="M10" s="222"/>
    </row>
    <row r="11" spans="1:13" ht="27.75" customHeight="1" thickBot="1" thickTop="1">
      <c r="A11" s="153" t="s">
        <v>127</v>
      </c>
      <c r="B11" s="223"/>
      <c r="C11" s="224"/>
      <c r="D11" s="224"/>
      <c r="E11" s="224"/>
      <c r="F11" s="224"/>
      <c r="G11" s="224"/>
      <c r="H11" s="224"/>
      <c r="I11" s="224"/>
      <c r="J11" s="224"/>
      <c r="K11" s="224"/>
      <c r="L11" s="224"/>
      <c r="M11" s="225"/>
    </row>
    <row r="12" spans="1:13" ht="27.75" customHeight="1" thickBot="1" thickTop="1">
      <c r="A12" s="153" t="s">
        <v>128</v>
      </c>
      <c r="B12" s="247" t="s">
        <v>114</v>
      </c>
      <c r="C12" s="248"/>
      <c r="D12" s="248"/>
      <c r="E12" s="238"/>
      <c r="F12" s="238"/>
      <c r="G12" s="238"/>
      <c r="H12" s="238"/>
      <c r="I12" s="148" t="s">
        <v>115</v>
      </c>
      <c r="J12" s="149"/>
      <c r="K12" s="148" t="s">
        <v>116</v>
      </c>
      <c r="L12" s="149"/>
      <c r="M12" s="154" t="s">
        <v>117</v>
      </c>
    </row>
    <row r="13" spans="1:13" ht="27.75" customHeight="1" thickTop="1">
      <c r="A13" s="241" t="s">
        <v>129</v>
      </c>
      <c r="B13" s="212" t="s">
        <v>130</v>
      </c>
      <c r="C13" s="212"/>
      <c r="D13" s="155"/>
      <c r="E13" s="156" t="s">
        <v>131</v>
      </c>
      <c r="F13" s="155"/>
      <c r="G13" s="144" t="s">
        <v>132</v>
      </c>
      <c r="H13" s="144" t="s">
        <v>133</v>
      </c>
      <c r="I13" s="155"/>
      <c r="J13" s="156" t="s">
        <v>131</v>
      </c>
      <c r="K13" s="155"/>
      <c r="L13" s="142" t="s">
        <v>132</v>
      </c>
      <c r="M13" s="143"/>
    </row>
    <row r="14" spans="1:13" ht="27.75" customHeight="1">
      <c r="A14" s="242"/>
      <c r="B14" s="213" t="s">
        <v>134</v>
      </c>
      <c r="C14" s="213"/>
      <c r="D14" s="157"/>
      <c r="E14" s="158" t="s">
        <v>131</v>
      </c>
      <c r="F14" s="157"/>
      <c r="G14" s="159" t="s">
        <v>132</v>
      </c>
      <c r="H14" s="159" t="s">
        <v>133</v>
      </c>
      <c r="I14" s="157"/>
      <c r="J14" s="158" t="s">
        <v>131</v>
      </c>
      <c r="K14" s="157"/>
      <c r="L14" s="159" t="s">
        <v>132</v>
      </c>
      <c r="M14" s="160"/>
    </row>
    <row r="15" spans="1:13" ht="27.75" customHeight="1">
      <c r="A15" s="242"/>
      <c r="B15" s="214" t="s">
        <v>135</v>
      </c>
      <c r="C15" s="214"/>
      <c r="D15" s="162"/>
      <c r="E15" s="161" t="s">
        <v>131</v>
      </c>
      <c r="F15" s="162"/>
      <c r="G15" s="163" t="s">
        <v>132</v>
      </c>
      <c r="H15" s="163" t="s">
        <v>133</v>
      </c>
      <c r="I15" s="162"/>
      <c r="J15" s="161" t="s">
        <v>131</v>
      </c>
      <c r="K15" s="157"/>
      <c r="L15" s="164" t="s">
        <v>132</v>
      </c>
      <c r="M15" s="165"/>
    </row>
    <row r="16" spans="1:13" ht="27.75" customHeight="1" thickBot="1">
      <c r="A16" s="243"/>
      <c r="B16" s="244" t="s">
        <v>136</v>
      </c>
      <c r="C16" s="244"/>
      <c r="D16" s="245"/>
      <c r="E16" s="245"/>
      <c r="F16" s="245"/>
      <c r="G16" s="245"/>
      <c r="H16" s="245"/>
      <c r="I16" s="245"/>
      <c r="J16" s="245"/>
      <c r="K16" s="245"/>
      <c r="L16" s="245"/>
      <c r="M16" s="246"/>
    </row>
    <row r="17" spans="1:13" ht="66.75" customHeight="1" thickBot="1" thickTop="1">
      <c r="A17" s="166" t="s">
        <v>137</v>
      </c>
      <c r="B17" s="223"/>
      <c r="C17" s="224"/>
      <c r="D17" s="224"/>
      <c r="E17" s="224"/>
      <c r="F17" s="224"/>
      <c r="G17" s="224"/>
      <c r="H17" s="224"/>
      <c r="I17" s="224"/>
      <c r="J17" s="224"/>
      <c r="K17" s="224"/>
      <c r="L17" s="224"/>
      <c r="M17" s="225"/>
    </row>
    <row r="18" spans="1:13" ht="237" customHeight="1" thickBot="1" thickTop="1">
      <c r="A18" s="166" t="s">
        <v>138</v>
      </c>
      <c r="B18" s="208"/>
      <c r="C18" s="209"/>
      <c r="D18" s="209"/>
      <c r="E18" s="209"/>
      <c r="F18" s="209"/>
      <c r="G18" s="209"/>
      <c r="H18" s="209"/>
      <c r="I18" s="209"/>
      <c r="J18" s="209"/>
      <c r="K18" s="209"/>
      <c r="L18" s="209"/>
      <c r="M18" s="210"/>
    </row>
    <row r="19" ht="24.75" customHeight="1" thickTop="1"/>
    <row r="20" ht="24.75" customHeight="1"/>
    <row r="21" ht="24.75" customHeight="1"/>
    <row r="22" ht="24.75" customHeight="1"/>
    <row r="23" ht="24.75" customHeight="1"/>
  </sheetData>
  <sheetProtection password="8ED9" sheet="1" objects="1" scenarios="1"/>
  <mergeCells count="28">
    <mergeCell ref="B3:D3"/>
    <mergeCell ref="E3:H3"/>
    <mergeCell ref="D6:G6"/>
    <mergeCell ref="H6:I6"/>
    <mergeCell ref="B11:M11"/>
    <mergeCell ref="A13:A16"/>
    <mergeCell ref="B16:C16"/>
    <mergeCell ref="D16:M16"/>
    <mergeCell ref="E12:H12"/>
    <mergeCell ref="B12:D12"/>
    <mergeCell ref="A9:A10"/>
    <mergeCell ref="B4:M4"/>
    <mergeCell ref="B5:M5"/>
    <mergeCell ref="A7:A8"/>
    <mergeCell ref="B9:C9"/>
    <mergeCell ref="B6:C6"/>
    <mergeCell ref="J6:M6"/>
    <mergeCell ref="C7:D7"/>
    <mergeCell ref="B18:M18"/>
    <mergeCell ref="A2:M2"/>
    <mergeCell ref="B13:C13"/>
    <mergeCell ref="B14:C14"/>
    <mergeCell ref="B15:C15"/>
    <mergeCell ref="B10:C10"/>
    <mergeCell ref="B8:M8"/>
    <mergeCell ref="D9:M9"/>
    <mergeCell ref="D10:M10"/>
    <mergeCell ref="B17:M17"/>
  </mergeCells>
  <printOptions/>
  <pageMargins left="0.75" right="0.75" top="1" bottom="1"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7">
    <tabColor indexed="45"/>
  </sheetPr>
  <dimension ref="A1:G74"/>
  <sheetViews>
    <sheetView view="pageBreakPreview" zoomScale="75" zoomScaleNormal="85" zoomScaleSheetLayoutView="75" workbookViewId="0" topLeftCell="A1">
      <selection activeCell="A1" sqref="A1:G1"/>
    </sheetView>
  </sheetViews>
  <sheetFormatPr defaultColWidth="9.00390625" defaultRowHeight="30.75" customHeight="1"/>
  <cols>
    <col min="1" max="1" width="5.875" style="189" customWidth="1"/>
    <col min="2" max="2" width="6.125" style="190" customWidth="1"/>
    <col min="3" max="3" width="10.00390625" style="191" customWidth="1"/>
    <col min="4" max="4" width="16.625" style="191" customWidth="1"/>
    <col min="5" max="5" width="9.00390625" style="185" customWidth="1"/>
    <col min="6" max="6" width="9.00390625" style="189" customWidth="1"/>
    <col min="7" max="7" width="72.625" style="190" customWidth="1"/>
    <col min="8" max="16384" width="9.00390625" style="168" customWidth="1"/>
  </cols>
  <sheetData>
    <row r="1" spans="1:7" ht="30.75" customHeight="1" thickBot="1" thickTop="1">
      <c r="A1" s="251" t="s">
        <v>150</v>
      </c>
      <c r="B1" s="251"/>
      <c r="C1" s="251"/>
      <c r="D1" s="251"/>
      <c r="E1" s="251"/>
      <c r="F1" s="251"/>
      <c r="G1" s="251"/>
    </row>
    <row r="2" spans="1:7" ht="30.75" customHeight="1" thickTop="1">
      <c r="A2" s="252" t="s">
        <v>194</v>
      </c>
      <c r="B2" s="252"/>
      <c r="C2" s="252"/>
      <c r="D2" s="252"/>
      <c r="E2" s="252"/>
      <c r="F2" s="252"/>
      <c r="G2" s="252"/>
    </row>
    <row r="3" spans="1:7" ht="30.75" customHeight="1">
      <c r="A3" s="253"/>
      <c r="B3" s="253"/>
      <c r="C3" s="253"/>
      <c r="D3" s="253"/>
      <c r="E3" s="253"/>
      <c r="F3" s="253"/>
      <c r="G3" s="253"/>
    </row>
    <row r="4" spans="1:7" ht="30.75" customHeight="1" thickBot="1">
      <c r="A4" s="254"/>
      <c r="B4" s="254"/>
      <c r="C4" s="254"/>
      <c r="D4" s="254"/>
      <c r="E4" s="254"/>
      <c r="F4" s="254"/>
      <c r="G4" s="254"/>
    </row>
    <row r="5" spans="1:7" ht="16.5" customHeight="1" thickTop="1">
      <c r="A5" s="169"/>
      <c r="B5" s="169"/>
      <c r="C5" s="170"/>
      <c r="D5" s="170"/>
      <c r="E5" s="170"/>
      <c r="F5" s="169"/>
      <c r="G5" s="169"/>
    </row>
    <row r="6" spans="1:7" s="173" customFormat="1" ht="33" customHeight="1">
      <c r="A6" s="171"/>
      <c r="B6" s="171" t="s">
        <v>151</v>
      </c>
      <c r="C6" s="172" t="s">
        <v>152</v>
      </c>
      <c r="D6" s="172"/>
      <c r="E6" s="172"/>
      <c r="F6" s="171"/>
      <c r="G6" s="171"/>
    </row>
    <row r="7" spans="1:7" s="176" customFormat="1" ht="33" customHeight="1">
      <c r="A7" s="174"/>
      <c r="B7" s="174"/>
      <c r="C7" s="175" t="s">
        <v>153</v>
      </c>
      <c r="D7" s="175" t="s">
        <v>451</v>
      </c>
      <c r="E7" s="175"/>
      <c r="F7" s="174"/>
      <c r="G7" s="174"/>
    </row>
    <row r="8" spans="1:7" s="176" customFormat="1" ht="33" customHeight="1">
      <c r="A8" s="174"/>
      <c r="B8" s="174"/>
      <c r="C8" s="175" t="s">
        <v>139</v>
      </c>
      <c r="D8" s="175" t="s">
        <v>452</v>
      </c>
      <c r="E8" s="175"/>
      <c r="F8" s="174"/>
      <c r="G8" s="174"/>
    </row>
    <row r="9" spans="1:7" s="176" customFormat="1" ht="33" customHeight="1">
      <c r="A9" s="174"/>
      <c r="B9" s="174"/>
      <c r="C9" s="175" t="s">
        <v>140</v>
      </c>
      <c r="D9" s="175" t="s">
        <v>453</v>
      </c>
      <c r="E9" s="175"/>
      <c r="F9" s="174"/>
      <c r="G9" s="174"/>
    </row>
    <row r="10" spans="1:7" s="173" customFormat="1" ht="33" customHeight="1">
      <c r="A10" s="171"/>
      <c r="B10" s="171" t="s">
        <v>154</v>
      </c>
      <c r="C10" s="172" t="s">
        <v>155</v>
      </c>
      <c r="D10" s="172"/>
      <c r="E10" s="172"/>
      <c r="F10" s="171"/>
      <c r="G10" s="171"/>
    </row>
    <row r="11" spans="1:7" s="176" customFormat="1" ht="33" customHeight="1">
      <c r="A11" s="174"/>
      <c r="B11" s="174"/>
      <c r="C11" s="175" t="s">
        <v>156</v>
      </c>
      <c r="D11" s="175" t="s">
        <v>330</v>
      </c>
      <c r="E11" s="175"/>
      <c r="F11" s="174"/>
      <c r="G11" s="174"/>
    </row>
    <row r="12" spans="1:7" s="176" customFormat="1" ht="33" customHeight="1">
      <c r="A12" s="174"/>
      <c r="B12" s="174"/>
      <c r="C12" s="175" t="s">
        <v>141</v>
      </c>
      <c r="D12" s="175" t="s">
        <v>331</v>
      </c>
      <c r="E12" s="175"/>
      <c r="F12" s="174"/>
      <c r="G12" s="174"/>
    </row>
    <row r="13" spans="1:7" s="176" customFormat="1" ht="33" customHeight="1">
      <c r="A13" s="174"/>
      <c r="B13" s="174"/>
      <c r="C13" s="175" t="s">
        <v>195</v>
      </c>
      <c r="D13" s="175" t="s">
        <v>157</v>
      </c>
      <c r="E13" s="175"/>
      <c r="F13" s="174"/>
      <c r="G13" s="174"/>
    </row>
    <row r="14" spans="1:7" s="176" customFormat="1" ht="33" customHeight="1">
      <c r="A14" s="174"/>
      <c r="B14" s="174"/>
      <c r="C14" s="175"/>
      <c r="D14" s="175" t="s">
        <v>196</v>
      </c>
      <c r="E14" s="175" t="s">
        <v>158</v>
      </c>
      <c r="F14" s="174"/>
      <c r="G14" s="174"/>
    </row>
    <row r="15" spans="1:7" s="176" customFormat="1" ht="33" customHeight="1">
      <c r="A15" s="174"/>
      <c r="B15" s="174"/>
      <c r="C15" s="175"/>
      <c r="D15" s="175" t="s">
        <v>197</v>
      </c>
      <c r="E15" s="175" t="s">
        <v>159</v>
      </c>
      <c r="F15" s="174"/>
      <c r="G15" s="174"/>
    </row>
    <row r="16" spans="1:7" s="176" customFormat="1" ht="33" customHeight="1">
      <c r="A16" s="174"/>
      <c r="B16" s="174"/>
      <c r="C16" s="175"/>
      <c r="D16" s="175" t="s">
        <v>198</v>
      </c>
      <c r="E16" s="175" t="s">
        <v>160</v>
      </c>
      <c r="F16" s="174"/>
      <c r="G16" s="174"/>
    </row>
    <row r="17" spans="1:7" s="176" customFormat="1" ht="33" customHeight="1">
      <c r="A17" s="174"/>
      <c r="B17" s="174"/>
      <c r="C17" s="175"/>
      <c r="D17" s="175" t="s">
        <v>199</v>
      </c>
      <c r="E17" s="175" t="s">
        <v>200</v>
      </c>
      <c r="F17" s="174"/>
      <c r="G17" s="174"/>
    </row>
    <row r="18" spans="1:7" s="176" customFormat="1" ht="33" customHeight="1">
      <c r="A18" s="174"/>
      <c r="B18" s="174"/>
      <c r="C18" s="175"/>
      <c r="D18" s="175" t="s">
        <v>201</v>
      </c>
      <c r="E18" s="175" t="s">
        <v>202</v>
      </c>
      <c r="F18" s="174"/>
      <c r="G18" s="174"/>
    </row>
    <row r="19" spans="1:7" s="176" customFormat="1" ht="33" customHeight="1">
      <c r="A19" s="174"/>
      <c r="B19" s="174"/>
      <c r="C19" s="175" t="s">
        <v>161</v>
      </c>
      <c r="D19" s="175" t="s">
        <v>332</v>
      </c>
      <c r="E19" s="175"/>
      <c r="F19" s="174"/>
      <c r="G19" s="174"/>
    </row>
    <row r="20" spans="1:7" s="176" customFormat="1" ht="33" customHeight="1">
      <c r="A20" s="174"/>
      <c r="B20" s="174"/>
      <c r="C20" s="175" t="s">
        <v>203</v>
      </c>
      <c r="D20" s="175" t="s">
        <v>457</v>
      </c>
      <c r="E20" s="175"/>
      <c r="F20" s="174"/>
      <c r="G20" s="174"/>
    </row>
    <row r="21" spans="1:7" s="173" customFormat="1" ht="33" customHeight="1">
      <c r="A21" s="171"/>
      <c r="B21" s="171" t="s">
        <v>162</v>
      </c>
      <c r="C21" s="177" t="s">
        <v>163</v>
      </c>
      <c r="D21" s="172"/>
      <c r="E21" s="172"/>
      <c r="F21" s="171"/>
      <c r="G21" s="171"/>
    </row>
    <row r="22" spans="1:7" s="176" customFormat="1" ht="33" customHeight="1">
      <c r="A22" s="174"/>
      <c r="B22" s="174"/>
      <c r="C22" s="175" t="s">
        <v>164</v>
      </c>
      <c r="D22" s="175" t="s">
        <v>165</v>
      </c>
      <c r="E22" s="175"/>
      <c r="F22" s="174"/>
      <c r="G22" s="174"/>
    </row>
    <row r="23" spans="1:7" s="176" customFormat="1" ht="33" customHeight="1">
      <c r="A23" s="174"/>
      <c r="B23" s="174"/>
      <c r="C23" s="175" t="s">
        <v>142</v>
      </c>
      <c r="D23" s="175" t="s">
        <v>166</v>
      </c>
      <c r="E23" s="175"/>
      <c r="F23" s="174"/>
      <c r="G23" s="174"/>
    </row>
    <row r="24" spans="1:7" s="176" customFormat="1" ht="33" customHeight="1">
      <c r="A24" s="174"/>
      <c r="B24" s="174"/>
      <c r="C24" s="175" t="s">
        <v>143</v>
      </c>
      <c r="D24" s="175" t="s">
        <v>144</v>
      </c>
      <c r="E24" s="175"/>
      <c r="F24" s="174"/>
      <c r="G24" s="174"/>
    </row>
    <row r="25" spans="1:7" s="176" customFormat="1" ht="33" customHeight="1">
      <c r="A25" s="174"/>
      <c r="B25" s="174"/>
      <c r="C25" s="175" t="s">
        <v>145</v>
      </c>
      <c r="D25" s="175" t="s">
        <v>146</v>
      </c>
      <c r="E25" s="175"/>
      <c r="F25" s="174"/>
      <c r="G25" s="174"/>
    </row>
    <row r="26" spans="1:7" s="176" customFormat="1" ht="33" customHeight="1">
      <c r="A26" s="174"/>
      <c r="B26" s="174"/>
      <c r="C26" s="175" t="s">
        <v>147</v>
      </c>
      <c r="D26" s="175" t="s">
        <v>148</v>
      </c>
      <c r="E26" s="175"/>
      <c r="F26" s="174"/>
      <c r="G26" s="174"/>
    </row>
    <row r="27" spans="1:7" s="176" customFormat="1" ht="33" customHeight="1">
      <c r="A27" s="174"/>
      <c r="B27" s="174"/>
      <c r="C27" s="175"/>
      <c r="D27" s="175" t="s">
        <v>167</v>
      </c>
      <c r="E27" s="175" t="s">
        <v>168</v>
      </c>
      <c r="F27" s="174"/>
      <c r="G27" s="174"/>
    </row>
    <row r="28" spans="1:7" s="176" customFormat="1" ht="33" customHeight="1">
      <c r="A28" s="174"/>
      <c r="B28" s="174"/>
      <c r="C28" s="175"/>
      <c r="D28" s="175" t="s">
        <v>169</v>
      </c>
      <c r="E28" s="175" t="s">
        <v>204</v>
      </c>
      <c r="F28" s="174"/>
      <c r="G28" s="174"/>
    </row>
    <row r="29" spans="1:7" s="176" customFormat="1" ht="33" customHeight="1">
      <c r="A29" s="174"/>
      <c r="B29" s="174"/>
      <c r="C29" s="175"/>
      <c r="D29" s="175" t="s">
        <v>170</v>
      </c>
      <c r="E29" s="175" t="s">
        <v>171</v>
      </c>
      <c r="F29" s="174"/>
      <c r="G29" s="174"/>
    </row>
    <row r="30" spans="1:7" s="173" customFormat="1" ht="33" customHeight="1">
      <c r="A30" s="171"/>
      <c r="B30" s="171" t="s">
        <v>172</v>
      </c>
      <c r="C30" s="172" t="s">
        <v>173</v>
      </c>
      <c r="D30" s="172"/>
      <c r="E30" s="172"/>
      <c r="F30" s="171"/>
      <c r="G30" s="171"/>
    </row>
    <row r="31" spans="1:7" s="176" customFormat="1" ht="33" customHeight="1">
      <c r="A31" s="174"/>
      <c r="B31" s="174"/>
      <c r="C31" s="175" t="s">
        <v>174</v>
      </c>
      <c r="D31" s="175" t="s">
        <v>175</v>
      </c>
      <c r="E31" s="175"/>
      <c r="F31" s="174"/>
      <c r="G31" s="174"/>
    </row>
    <row r="32" spans="1:7" s="176" customFormat="1" ht="33" customHeight="1">
      <c r="A32" s="174"/>
      <c r="B32" s="174"/>
      <c r="C32" s="175" t="s">
        <v>149</v>
      </c>
      <c r="D32" s="175" t="s">
        <v>176</v>
      </c>
      <c r="E32" s="175"/>
      <c r="F32" s="174"/>
      <c r="G32" s="174"/>
    </row>
    <row r="33" spans="1:7" s="173" customFormat="1" ht="33" customHeight="1">
      <c r="A33" s="171"/>
      <c r="B33" s="171" t="s">
        <v>177</v>
      </c>
      <c r="C33" s="172" t="s">
        <v>178</v>
      </c>
      <c r="D33" s="172"/>
      <c r="E33" s="172"/>
      <c r="F33" s="171"/>
      <c r="G33" s="171"/>
    </row>
    <row r="34" spans="1:7" s="176" customFormat="1" ht="33" customHeight="1">
      <c r="A34" s="174"/>
      <c r="B34" s="174"/>
      <c r="C34" s="175" t="s">
        <v>179</v>
      </c>
      <c r="D34" s="178" t="s">
        <v>180</v>
      </c>
      <c r="E34" s="178"/>
      <c r="F34" s="174"/>
      <c r="G34" s="174"/>
    </row>
    <row r="35" spans="1:7" ht="30.75" customHeight="1">
      <c r="A35" s="179"/>
      <c r="B35" s="179"/>
      <c r="C35" s="180"/>
      <c r="D35" s="180"/>
      <c r="E35" s="180"/>
      <c r="F35" s="179"/>
      <c r="G35" s="179"/>
    </row>
    <row r="36" spans="1:7" ht="30.75" customHeight="1">
      <c r="A36" s="179"/>
      <c r="B36" s="179"/>
      <c r="C36" s="180"/>
      <c r="D36" s="180"/>
      <c r="E36" s="180"/>
      <c r="F36" s="179"/>
      <c r="G36" s="179"/>
    </row>
    <row r="37" spans="1:7" ht="30.75" customHeight="1">
      <c r="A37" s="181"/>
      <c r="B37" s="181"/>
      <c r="C37" s="182"/>
      <c r="D37" s="182"/>
      <c r="E37" s="182"/>
      <c r="F37" s="181"/>
      <c r="G37" s="181"/>
    </row>
    <row r="38" spans="1:7" ht="30.75" customHeight="1">
      <c r="A38" s="181"/>
      <c r="B38" s="181"/>
      <c r="C38" s="182"/>
      <c r="D38" s="182"/>
      <c r="E38" s="182"/>
      <c r="F38" s="181"/>
      <c r="G38" s="181"/>
    </row>
    <row r="39" spans="1:7" ht="30.75" customHeight="1">
      <c r="A39" s="181"/>
      <c r="B39" s="181"/>
      <c r="C39" s="182"/>
      <c r="D39" s="182"/>
      <c r="E39" s="182"/>
      <c r="F39" s="181"/>
      <c r="G39" s="181"/>
    </row>
    <row r="40" spans="1:7" ht="30.75" customHeight="1">
      <c r="A40" s="181"/>
      <c r="B40" s="181"/>
      <c r="C40" s="182"/>
      <c r="D40" s="182"/>
      <c r="E40" s="182"/>
      <c r="F40" s="181"/>
      <c r="G40" s="181"/>
    </row>
    <row r="41" spans="1:7" ht="30.75" customHeight="1">
      <c r="A41" s="181"/>
      <c r="B41" s="181"/>
      <c r="C41" s="182"/>
      <c r="D41" s="182"/>
      <c r="E41" s="182"/>
      <c r="F41" s="181"/>
      <c r="G41" s="181"/>
    </row>
    <row r="42" spans="1:7" ht="30.75" customHeight="1">
      <c r="A42" s="181"/>
      <c r="B42" s="181"/>
      <c r="C42" s="182"/>
      <c r="D42" s="182"/>
      <c r="E42" s="182"/>
      <c r="F42" s="181"/>
      <c r="G42" s="181"/>
    </row>
    <row r="43" spans="1:7" ht="30.75" customHeight="1">
      <c r="A43" s="181"/>
      <c r="B43" s="181"/>
      <c r="C43" s="182"/>
      <c r="D43" s="182"/>
      <c r="E43" s="182"/>
      <c r="F43" s="181"/>
      <c r="G43" s="181"/>
    </row>
    <row r="44" spans="1:7" ht="30.75" customHeight="1">
      <c r="A44" s="183"/>
      <c r="B44" s="184"/>
      <c r="C44" s="185"/>
      <c r="D44" s="185"/>
      <c r="F44" s="186"/>
      <c r="G44" s="187"/>
    </row>
    <row r="45" spans="1:7" ht="30.75" customHeight="1">
      <c r="A45" s="183"/>
      <c r="B45" s="184"/>
      <c r="C45" s="185"/>
      <c r="D45" s="185"/>
      <c r="F45" s="186"/>
      <c r="G45" s="187"/>
    </row>
    <row r="46" spans="1:7" ht="30.75" customHeight="1">
      <c r="A46" s="186"/>
      <c r="B46" s="184"/>
      <c r="C46" s="185"/>
      <c r="D46" s="185"/>
      <c r="F46" s="186"/>
      <c r="G46" s="187"/>
    </row>
    <row r="47" spans="1:7" ht="30.75" customHeight="1">
      <c r="A47" s="188"/>
      <c r="B47" s="184"/>
      <c r="C47" s="185"/>
      <c r="D47" s="185"/>
      <c r="F47" s="188"/>
      <c r="G47" s="184"/>
    </row>
    <row r="48" spans="1:7" ht="30.75" customHeight="1">
      <c r="A48" s="188"/>
      <c r="B48" s="184"/>
      <c r="C48" s="185"/>
      <c r="D48" s="185"/>
      <c r="F48" s="188"/>
      <c r="G48" s="184"/>
    </row>
    <row r="49" spans="1:7" ht="30.75" customHeight="1">
      <c r="A49" s="188"/>
      <c r="B49" s="184"/>
      <c r="C49" s="185"/>
      <c r="D49" s="185"/>
      <c r="F49" s="188"/>
      <c r="G49" s="184"/>
    </row>
    <row r="50" spans="1:7" ht="30.75" customHeight="1">
      <c r="A50" s="188"/>
      <c r="B50" s="184"/>
      <c r="C50" s="185"/>
      <c r="D50" s="185"/>
      <c r="F50" s="188"/>
      <c r="G50" s="184"/>
    </row>
    <row r="51" spans="1:7" ht="30.75" customHeight="1">
      <c r="A51" s="188"/>
      <c r="B51" s="184"/>
      <c r="C51" s="185"/>
      <c r="D51" s="185"/>
      <c r="F51" s="188"/>
      <c r="G51" s="184"/>
    </row>
    <row r="52" spans="1:7" ht="30.75" customHeight="1">
      <c r="A52" s="188"/>
      <c r="B52" s="184"/>
      <c r="C52" s="185"/>
      <c r="D52" s="185"/>
      <c r="F52" s="188"/>
      <c r="G52" s="184"/>
    </row>
    <row r="53" spans="1:7" ht="30.75" customHeight="1">
      <c r="A53" s="188"/>
      <c r="B53" s="184"/>
      <c r="C53" s="185"/>
      <c r="D53" s="185"/>
      <c r="F53" s="188"/>
      <c r="G53" s="184"/>
    </row>
    <row r="54" spans="1:7" ht="30.75" customHeight="1">
      <c r="A54" s="188"/>
      <c r="B54" s="184"/>
      <c r="C54" s="185"/>
      <c r="D54" s="185"/>
      <c r="F54" s="188"/>
      <c r="G54" s="184"/>
    </row>
    <row r="55" spans="1:7" ht="30.75" customHeight="1">
      <c r="A55" s="188"/>
      <c r="B55" s="184"/>
      <c r="C55" s="185"/>
      <c r="D55" s="185"/>
      <c r="F55" s="188"/>
      <c r="G55" s="184"/>
    </row>
    <row r="56" spans="1:7" ht="30.75" customHeight="1">
      <c r="A56" s="188"/>
      <c r="B56" s="184"/>
      <c r="C56" s="185"/>
      <c r="D56" s="185"/>
      <c r="F56" s="188"/>
      <c r="G56" s="184"/>
    </row>
    <row r="57" spans="1:7" ht="30.75" customHeight="1">
      <c r="A57" s="188"/>
      <c r="B57" s="184"/>
      <c r="C57" s="185"/>
      <c r="D57" s="185"/>
      <c r="F57" s="188"/>
      <c r="G57" s="184"/>
    </row>
    <row r="58" spans="1:7" ht="30.75" customHeight="1">
      <c r="A58" s="188"/>
      <c r="B58" s="184"/>
      <c r="C58" s="185"/>
      <c r="D58" s="185"/>
      <c r="F58" s="188"/>
      <c r="G58" s="184"/>
    </row>
    <row r="59" spans="1:7" ht="30.75" customHeight="1">
      <c r="A59" s="188"/>
      <c r="B59" s="184"/>
      <c r="C59" s="185"/>
      <c r="D59" s="185"/>
      <c r="F59" s="188"/>
      <c r="G59" s="184"/>
    </row>
    <row r="60" spans="1:7" ht="30.75" customHeight="1">
      <c r="A60" s="188"/>
      <c r="B60" s="184"/>
      <c r="C60" s="185"/>
      <c r="D60" s="185"/>
      <c r="F60" s="188"/>
      <c r="G60" s="184"/>
    </row>
    <row r="61" spans="1:7" ht="30.75" customHeight="1">
      <c r="A61" s="188"/>
      <c r="B61" s="184"/>
      <c r="C61" s="185"/>
      <c r="D61" s="185"/>
      <c r="F61" s="188"/>
      <c r="G61" s="184"/>
    </row>
    <row r="62" spans="1:7" ht="30.75" customHeight="1">
      <c r="A62" s="188"/>
      <c r="B62" s="184"/>
      <c r="C62" s="185"/>
      <c r="D62" s="185"/>
      <c r="F62" s="188"/>
      <c r="G62" s="184"/>
    </row>
    <row r="63" spans="1:7" ht="30.75" customHeight="1">
      <c r="A63" s="188"/>
      <c r="B63" s="184"/>
      <c r="C63" s="185"/>
      <c r="D63" s="185"/>
      <c r="F63" s="188"/>
      <c r="G63" s="184"/>
    </row>
    <row r="64" spans="1:7" ht="30.75" customHeight="1">
      <c r="A64" s="188"/>
      <c r="B64" s="184"/>
      <c r="C64" s="185"/>
      <c r="D64" s="185"/>
      <c r="F64" s="188"/>
      <c r="G64" s="184"/>
    </row>
    <row r="65" spans="1:7" ht="30.75" customHeight="1">
      <c r="A65" s="188"/>
      <c r="B65" s="184"/>
      <c r="C65" s="185"/>
      <c r="D65" s="185"/>
      <c r="F65" s="188"/>
      <c r="G65" s="184"/>
    </row>
    <row r="66" spans="1:7" ht="30.75" customHeight="1">
      <c r="A66" s="188"/>
      <c r="B66" s="184"/>
      <c r="C66" s="185"/>
      <c r="D66" s="185"/>
      <c r="F66" s="188"/>
      <c r="G66" s="184"/>
    </row>
    <row r="67" spans="1:7" ht="30.75" customHeight="1">
      <c r="A67" s="188"/>
      <c r="B67" s="184"/>
      <c r="C67" s="185"/>
      <c r="D67" s="185"/>
      <c r="F67" s="188"/>
      <c r="G67" s="184"/>
    </row>
    <row r="68" spans="1:7" ht="30.75" customHeight="1">
      <c r="A68" s="188"/>
      <c r="B68" s="184"/>
      <c r="C68" s="185"/>
      <c r="D68" s="185"/>
      <c r="F68" s="188"/>
      <c r="G68" s="184"/>
    </row>
    <row r="69" spans="1:7" ht="30.75" customHeight="1">
      <c r="A69" s="188"/>
      <c r="B69" s="184"/>
      <c r="C69" s="185"/>
      <c r="D69" s="185"/>
      <c r="F69" s="188"/>
      <c r="G69" s="184"/>
    </row>
    <row r="70" spans="1:7" ht="30.75" customHeight="1">
      <c r="A70" s="188"/>
      <c r="B70" s="184"/>
      <c r="C70" s="185"/>
      <c r="D70" s="185"/>
      <c r="F70" s="188"/>
      <c r="G70" s="184"/>
    </row>
    <row r="71" spans="1:7" ht="30.75" customHeight="1">
      <c r="A71" s="188"/>
      <c r="B71" s="184"/>
      <c r="C71" s="185"/>
      <c r="D71" s="185"/>
      <c r="F71" s="188"/>
      <c r="G71" s="184"/>
    </row>
    <row r="72" spans="1:7" ht="30.75" customHeight="1">
      <c r="A72" s="188"/>
      <c r="B72" s="184"/>
      <c r="C72" s="185"/>
      <c r="D72" s="185"/>
      <c r="F72" s="188"/>
      <c r="G72" s="184"/>
    </row>
    <row r="73" spans="1:7" ht="30.75" customHeight="1">
      <c r="A73" s="188"/>
      <c r="B73" s="184"/>
      <c r="C73" s="185"/>
      <c r="D73" s="185"/>
      <c r="F73" s="188"/>
      <c r="G73" s="184"/>
    </row>
    <row r="74" spans="1:7" ht="30.75" customHeight="1">
      <c r="A74" s="188"/>
      <c r="B74" s="184"/>
      <c r="C74" s="185"/>
      <c r="D74" s="185"/>
      <c r="F74" s="188"/>
      <c r="G74" s="184"/>
    </row>
  </sheetData>
  <sheetProtection password="8ED9" sheet="1" objects="1" scenarios="1"/>
  <mergeCells count="2">
    <mergeCell ref="A1:G1"/>
    <mergeCell ref="A2:G4"/>
  </mergeCells>
  <printOptions/>
  <pageMargins left="0.51" right="0.47" top="0.76" bottom="0.51" header="0.42" footer="0.27"/>
  <pageSetup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codeName="Sheet2">
    <tabColor indexed="45"/>
  </sheetPr>
  <dimension ref="A1:X408"/>
  <sheetViews>
    <sheetView view="pageBreakPreview" zoomScale="85" zoomScaleSheetLayoutView="85" workbookViewId="0" topLeftCell="A1">
      <pane ySplit="3" topLeftCell="BM4" activePane="bottomLeft" state="frozen"/>
      <selection pane="topLeft" activeCell="A1" sqref="A1"/>
      <selection pane="bottomLeft" activeCell="K1" sqref="K1:T1"/>
    </sheetView>
  </sheetViews>
  <sheetFormatPr defaultColWidth="9.00390625" defaultRowHeight="13.5"/>
  <cols>
    <col min="1" max="1" width="2.75390625" style="51" customWidth="1"/>
    <col min="2" max="2" width="22.875" style="51" customWidth="1"/>
    <col min="3" max="3" width="3.50390625" style="51" customWidth="1"/>
    <col min="4" max="4" width="36.625" style="51" customWidth="1"/>
    <col min="5" max="7" width="5.00390625" style="51" customWidth="1"/>
    <col min="8" max="15" width="3.625" style="51" customWidth="1"/>
    <col min="16" max="20" width="5.125" style="51" customWidth="1"/>
    <col min="21" max="16384" width="9.00390625" style="51" customWidth="1"/>
  </cols>
  <sheetData>
    <row r="1" spans="2:20" s="37" customFormat="1" ht="19.5" customHeight="1" thickBot="1">
      <c r="B1" s="37" t="s">
        <v>533</v>
      </c>
      <c r="H1" s="255" t="s">
        <v>443</v>
      </c>
      <c r="I1" s="255"/>
      <c r="J1" s="255"/>
      <c r="K1" s="256">
        <f>IF('事業所概要'!B4="","",'事業所概要'!B4)</f>
      </c>
      <c r="L1" s="256"/>
      <c r="M1" s="256"/>
      <c r="N1" s="256"/>
      <c r="O1" s="256"/>
      <c r="P1" s="256"/>
      <c r="Q1" s="256"/>
      <c r="R1" s="256"/>
      <c r="S1" s="256"/>
      <c r="T1" s="256"/>
    </row>
    <row r="2" spans="1:20" s="38" customFormat="1" ht="21" customHeight="1" thickTop="1">
      <c r="A2" s="298" t="s">
        <v>472</v>
      </c>
      <c r="B2" s="314"/>
      <c r="C2" s="298" t="s">
        <v>473</v>
      </c>
      <c r="D2" s="299"/>
      <c r="E2" s="302" t="s">
        <v>474</v>
      </c>
      <c r="F2" s="303"/>
      <c r="G2" s="304"/>
      <c r="H2" s="305" t="s">
        <v>477</v>
      </c>
      <c r="I2" s="306"/>
      <c r="J2" s="306"/>
      <c r="K2" s="306"/>
      <c r="L2" s="306"/>
      <c r="M2" s="306"/>
      <c r="N2" s="306"/>
      <c r="O2" s="307"/>
      <c r="P2" s="302" t="s">
        <v>478</v>
      </c>
      <c r="Q2" s="316"/>
      <c r="R2" s="316"/>
      <c r="S2" s="316"/>
      <c r="T2" s="317"/>
    </row>
    <row r="3" spans="1:20" s="38" customFormat="1" ht="119.25" customHeight="1" thickBot="1">
      <c r="A3" s="300"/>
      <c r="B3" s="315"/>
      <c r="C3" s="300"/>
      <c r="D3" s="301"/>
      <c r="E3" s="39" t="s">
        <v>479</v>
      </c>
      <c r="F3" s="40" t="s">
        <v>480</v>
      </c>
      <c r="G3" s="41" t="s">
        <v>481</v>
      </c>
      <c r="H3" s="308"/>
      <c r="I3" s="309"/>
      <c r="J3" s="309"/>
      <c r="K3" s="309"/>
      <c r="L3" s="309"/>
      <c r="M3" s="309"/>
      <c r="N3" s="309"/>
      <c r="O3" s="310"/>
      <c r="P3" s="42" t="s">
        <v>482</v>
      </c>
      <c r="Q3" s="43" t="s">
        <v>483</v>
      </c>
      <c r="R3" s="44" t="s">
        <v>484</v>
      </c>
      <c r="S3" s="44" t="s">
        <v>485</v>
      </c>
      <c r="T3" s="45" t="s">
        <v>486</v>
      </c>
    </row>
    <row r="4" spans="1:20" s="37" customFormat="1" ht="24.75" customHeight="1" thickBot="1" thickTop="1">
      <c r="A4" s="262" t="s">
        <v>214</v>
      </c>
      <c r="B4" s="263"/>
      <c r="C4" s="263"/>
      <c r="D4" s="263"/>
      <c r="E4" s="263"/>
      <c r="F4" s="263"/>
      <c r="G4" s="263"/>
      <c r="H4" s="263"/>
      <c r="I4" s="263"/>
      <c r="J4" s="263"/>
      <c r="K4" s="263"/>
      <c r="L4" s="263"/>
      <c r="M4" s="263"/>
      <c r="N4" s="263"/>
      <c r="O4" s="263"/>
      <c r="P4" s="263"/>
      <c r="Q4" s="263"/>
      <c r="R4" s="263"/>
      <c r="S4" s="263"/>
      <c r="T4" s="264"/>
    </row>
    <row r="5" spans="1:20" s="37" customFormat="1" ht="24.75" customHeight="1" thickBot="1" thickTop="1">
      <c r="A5" s="46"/>
      <c r="B5" s="262" t="s">
        <v>399</v>
      </c>
      <c r="C5" s="263"/>
      <c r="D5" s="263"/>
      <c r="E5" s="263"/>
      <c r="F5" s="263"/>
      <c r="G5" s="263"/>
      <c r="H5" s="263"/>
      <c r="I5" s="263"/>
      <c r="J5" s="263"/>
      <c r="K5" s="263"/>
      <c r="L5" s="263"/>
      <c r="M5" s="263"/>
      <c r="N5" s="263"/>
      <c r="O5" s="263"/>
      <c r="P5" s="263"/>
      <c r="Q5" s="263"/>
      <c r="R5" s="263"/>
      <c r="S5" s="263"/>
      <c r="T5" s="264"/>
    </row>
    <row r="6" spans="1:20" s="37" customFormat="1" ht="6.75" customHeight="1" thickBot="1" thickTop="1">
      <c r="A6" s="257"/>
      <c r="B6" s="258"/>
      <c r="C6" s="258"/>
      <c r="D6" s="258"/>
      <c r="E6" s="258"/>
      <c r="F6" s="258"/>
      <c r="G6" s="258"/>
      <c r="H6" s="258"/>
      <c r="I6" s="258"/>
      <c r="J6" s="258"/>
      <c r="K6" s="258"/>
      <c r="L6" s="258"/>
      <c r="M6" s="258"/>
      <c r="N6" s="258"/>
      <c r="O6" s="258"/>
      <c r="P6" s="258"/>
      <c r="Q6" s="258"/>
      <c r="R6" s="258"/>
      <c r="S6" s="258"/>
      <c r="T6" s="259"/>
    </row>
    <row r="7" spans="1:20" ht="49.5" customHeight="1" thickBot="1" thickTop="1">
      <c r="A7" s="312" t="s">
        <v>523</v>
      </c>
      <c r="B7" s="313"/>
      <c r="C7" s="47"/>
      <c r="D7" s="48" t="s">
        <v>44</v>
      </c>
      <c r="E7" s="49"/>
      <c r="F7" s="49"/>
      <c r="G7" s="49"/>
      <c r="H7" s="274"/>
      <c r="I7" s="275"/>
      <c r="J7" s="275"/>
      <c r="K7" s="275"/>
      <c r="L7" s="275"/>
      <c r="M7" s="275"/>
      <c r="N7" s="275"/>
      <c r="O7" s="276"/>
      <c r="P7" s="50"/>
      <c r="Q7" s="50"/>
      <c r="R7" s="50"/>
      <c r="S7" s="50"/>
      <c r="T7" s="50"/>
    </row>
    <row r="8" spans="1:20" ht="49.5" customHeight="1" thickBot="1" thickTop="1">
      <c r="A8" s="313"/>
      <c r="B8" s="313"/>
      <c r="C8" s="52"/>
      <c r="D8" s="53" t="s">
        <v>376</v>
      </c>
      <c r="E8" s="54"/>
      <c r="F8" s="54"/>
      <c r="G8" s="54"/>
      <c r="H8" s="277"/>
      <c r="I8" s="278"/>
      <c r="J8" s="278"/>
      <c r="K8" s="278"/>
      <c r="L8" s="278"/>
      <c r="M8" s="278"/>
      <c r="N8" s="278"/>
      <c r="O8" s="279"/>
      <c r="P8" s="55"/>
      <c r="Q8" s="55"/>
      <c r="R8" s="55"/>
      <c r="S8" s="55"/>
      <c r="T8" s="55"/>
    </row>
    <row r="9" spans="1:20" ht="47.25" customHeight="1" thickBot="1" thickTop="1">
      <c r="A9" s="313"/>
      <c r="B9" s="313"/>
      <c r="C9" s="56"/>
      <c r="D9" s="57" t="s">
        <v>487</v>
      </c>
      <c r="E9" s="58"/>
      <c r="F9" s="58"/>
      <c r="G9" s="58"/>
      <c r="H9" s="280"/>
      <c r="I9" s="281"/>
      <c r="J9" s="281"/>
      <c r="K9" s="281"/>
      <c r="L9" s="281"/>
      <c r="M9" s="281"/>
      <c r="N9" s="281"/>
      <c r="O9" s="282"/>
      <c r="P9" s="59"/>
      <c r="Q9" s="59"/>
      <c r="R9" s="59"/>
      <c r="S9" s="59"/>
      <c r="T9" s="59"/>
    </row>
    <row r="10" spans="1:20" s="37" customFormat="1" ht="6.75" customHeight="1" thickBot="1" thickTop="1">
      <c r="A10" s="257"/>
      <c r="B10" s="258"/>
      <c r="C10" s="258"/>
      <c r="D10" s="258"/>
      <c r="E10" s="258"/>
      <c r="F10" s="258"/>
      <c r="G10" s="258"/>
      <c r="H10" s="258"/>
      <c r="I10" s="258"/>
      <c r="J10" s="258"/>
      <c r="K10" s="258"/>
      <c r="L10" s="258"/>
      <c r="M10" s="258"/>
      <c r="N10" s="258"/>
      <c r="O10" s="258"/>
      <c r="P10" s="258"/>
      <c r="Q10" s="258"/>
      <c r="R10" s="258"/>
      <c r="S10" s="258"/>
      <c r="T10" s="259"/>
    </row>
    <row r="11" spans="1:20" ht="49.5" customHeight="1" thickTop="1">
      <c r="A11" s="268" t="s">
        <v>532</v>
      </c>
      <c r="B11" s="269"/>
      <c r="C11" s="47"/>
      <c r="D11" s="48" t="s">
        <v>45</v>
      </c>
      <c r="E11" s="49"/>
      <c r="F11" s="49"/>
      <c r="G11" s="49"/>
      <c r="H11" s="274"/>
      <c r="I11" s="275"/>
      <c r="J11" s="275"/>
      <c r="K11" s="275"/>
      <c r="L11" s="275"/>
      <c r="M11" s="275"/>
      <c r="N11" s="275"/>
      <c r="O11" s="276"/>
      <c r="P11" s="50"/>
      <c r="Q11" s="50"/>
      <c r="R11" s="50"/>
      <c r="S11" s="50"/>
      <c r="T11" s="50"/>
    </row>
    <row r="12" spans="1:20" ht="49.5" customHeight="1">
      <c r="A12" s="270"/>
      <c r="B12" s="271"/>
      <c r="C12" s="52"/>
      <c r="D12" s="53" t="s">
        <v>46</v>
      </c>
      <c r="E12" s="54"/>
      <c r="F12" s="54"/>
      <c r="G12" s="54"/>
      <c r="H12" s="277"/>
      <c r="I12" s="278"/>
      <c r="J12" s="278"/>
      <c r="K12" s="278"/>
      <c r="L12" s="278"/>
      <c r="M12" s="278"/>
      <c r="N12" s="278"/>
      <c r="O12" s="279"/>
      <c r="P12" s="55"/>
      <c r="Q12" s="55"/>
      <c r="R12" s="55"/>
      <c r="S12" s="55"/>
      <c r="T12" s="55"/>
    </row>
    <row r="13" spans="1:20" ht="54" customHeight="1" thickBot="1">
      <c r="A13" s="272"/>
      <c r="B13" s="273"/>
      <c r="C13" s="56"/>
      <c r="D13" s="57" t="s">
        <v>487</v>
      </c>
      <c r="E13" s="58"/>
      <c r="F13" s="58"/>
      <c r="G13" s="58"/>
      <c r="H13" s="280"/>
      <c r="I13" s="281"/>
      <c r="J13" s="281"/>
      <c r="K13" s="281"/>
      <c r="L13" s="281"/>
      <c r="M13" s="281"/>
      <c r="N13" s="281"/>
      <c r="O13" s="282"/>
      <c r="P13" s="59"/>
      <c r="Q13" s="59"/>
      <c r="R13" s="59"/>
      <c r="S13" s="59"/>
      <c r="T13" s="59"/>
    </row>
    <row r="14" spans="1:20" s="37" customFormat="1" ht="6.75" customHeight="1" thickBot="1" thickTop="1">
      <c r="A14" s="257"/>
      <c r="B14" s="258"/>
      <c r="C14" s="258"/>
      <c r="D14" s="258"/>
      <c r="E14" s="258"/>
      <c r="F14" s="258"/>
      <c r="G14" s="258"/>
      <c r="H14" s="258"/>
      <c r="I14" s="258"/>
      <c r="J14" s="258"/>
      <c r="K14" s="258"/>
      <c r="L14" s="258"/>
      <c r="M14" s="258"/>
      <c r="N14" s="258"/>
      <c r="O14" s="258"/>
      <c r="P14" s="258"/>
      <c r="Q14" s="258"/>
      <c r="R14" s="258"/>
      <c r="S14" s="258"/>
      <c r="T14" s="311"/>
    </row>
    <row r="15" spans="1:24" s="61" customFormat="1" ht="24.75" customHeight="1" thickBot="1" thickTop="1">
      <c r="A15" s="260" t="s">
        <v>488</v>
      </c>
      <c r="B15" s="261"/>
      <c r="C15" s="261"/>
      <c r="D15" s="261"/>
      <c r="E15" s="36">
        <f>COUNTIF('隠しシート（記入不要）'!A3:D3,"1")</f>
        <v>0</v>
      </c>
      <c r="F15" s="36">
        <f>COUNTIF('隠しシート（記入不要）'!A3:D3,"2")</f>
        <v>0</v>
      </c>
      <c r="G15" s="36">
        <f>COUNTIF('隠しシート（記入不要）'!A3:D3,"3")</f>
        <v>0</v>
      </c>
      <c r="H15" s="2"/>
      <c r="I15" s="2"/>
      <c r="J15" s="3"/>
      <c r="K15" s="3"/>
      <c r="L15" s="3"/>
      <c r="M15" s="3"/>
      <c r="N15" s="3"/>
      <c r="O15" s="3"/>
      <c r="P15" s="4"/>
      <c r="Q15" s="4"/>
      <c r="R15" s="4"/>
      <c r="S15" s="4"/>
      <c r="T15" s="1"/>
      <c r="U15" s="60"/>
      <c r="V15" s="60"/>
      <c r="W15" s="60"/>
      <c r="X15" s="60"/>
    </row>
    <row r="16" spans="1:20" s="37" customFormat="1" ht="24.75" customHeight="1" thickBot="1" thickTop="1">
      <c r="A16" s="46"/>
      <c r="B16" s="262" t="s">
        <v>400</v>
      </c>
      <c r="C16" s="263"/>
      <c r="D16" s="263"/>
      <c r="E16" s="263"/>
      <c r="F16" s="263"/>
      <c r="G16" s="263"/>
      <c r="H16" s="263"/>
      <c r="I16" s="263"/>
      <c r="J16" s="263"/>
      <c r="K16" s="263"/>
      <c r="L16" s="263"/>
      <c r="M16" s="263"/>
      <c r="N16" s="263"/>
      <c r="O16" s="263"/>
      <c r="P16" s="263"/>
      <c r="Q16" s="263"/>
      <c r="R16" s="263"/>
      <c r="S16" s="263"/>
      <c r="T16" s="264"/>
    </row>
    <row r="17" spans="1:20" s="37" customFormat="1" ht="6.75" customHeight="1" thickBot="1" thickTop="1">
      <c r="A17" s="257"/>
      <c r="B17" s="258"/>
      <c r="C17" s="258"/>
      <c r="D17" s="258"/>
      <c r="E17" s="258"/>
      <c r="F17" s="258"/>
      <c r="G17" s="258"/>
      <c r="H17" s="258"/>
      <c r="I17" s="258"/>
      <c r="J17" s="258"/>
      <c r="K17" s="258"/>
      <c r="L17" s="258"/>
      <c r="M17" s="258"/>
      <c r="N17" s="258"/>
      <c r="O17" s="258"/>
      <c r="P17" s="258"/>
      <c r="Q17" s="258"/>
      <c r="R17" s="258"/>
      <c r="S17" s="258"/>
      <c r="T17" s="259"/>
    </row>
    <row r="18" spans="1:20" ht="49.5" customHeight="1" thickTop="1">
      <c r="A18" s="268" t="s">
        <v>39</v>
      </c>
      <c r="B18" s="269"/>
      <c r="C18" s="47"/>
      <c r="D18" s="48" t="s">
        <v>47</v>
      </c>
      <c r="E18" s="49"/>
      <c r="F18" s="49"/>
      <c r="G18" s="49"/>
      <c r="H18" s="274"/>
      <c r="I18" s="275"/>
      <c r="J18" s="275"/>
      <c r="K18" s="275"/>
      <c r="L18" s="275"/>
      <c r="M18" s="275"/>
      <c r="N18" s="275"/>
      <c r="O18" s="276"/>
      <c r="P18" s="50"/>
      <c r="Q18" s="50"/>
      <c r="R18" s="50"/>
      <c r="S18" s="50"/>
      <c r="T18" s="50"/>
    </row>
    <row r="19" spans="1:20" ht="68.25" customHeight="1">
      <c r="A19" s="270"/>
      <c r="B19" s="271"/>
      <c r="C19" s="62"/>
      <c r="D19" s="63" t="s">
        <v>48</v>
      </c>
      <c r="E19" s="54"/>
      <c r="F19" s="54"/>
      <c r="G19" s="54"/>
      <c r="H19" s="277"/>
      <c r="I19" s="278"/>
      <c r="J19" s="278"/>
      <c r="K19" s="278"/>
      <c r="L19" s="278"/>
      <c r="M19" s="278"/>
      <c r="N19" s="278"/>
      <c r="O19" s="279"/>
      <c r="P19" s="55"/>
      <c r="Q19" s="55"/>
      <c r="R19" s="55"/>
      <c r="S19" s="55"/>
      <c r="T19" s="55"/>
    </row>
    <row r="20" spans="1:20" ht="49.5" customHeight="1">
      <c r="A20" s="270"/>
      <c r="B20" s="271"/>
      <c r="C20" s="62"/>
      <c r="D20" s="63" t="s">
        <v>49</v>
      </c>
      <c r="E20" s="54"/>
      <c r="F20" s="54"/>
      <c r="G20" s="54"/>
      <c r="H20" s="277"/>
      <c r="I20" s="278"/>
      <c r="J20" s="278"/>
      <c r="K20" s="278"/>
      <c r="L20" s="278"/>
      <c r="M20" s="278"/>
      <c r="N20" s="278"/>
      <c r="O20" s="279"/>
      <c r="P20" s="55"/>
      <c r="Q20" s="55"/>
      <c r="R20" s="55"/>
      <c r="S20" s="55"/>
      <c r="T20" s="55"/>
    </row>
    <row r="21" spans="1:20" ht="49.5" customHeight="1">
      <c r="A21" s="270"/>
      <c r="B21" s="271"/>
      <c r="C21" s="52"/>
      <c r="D21" s="64" t="s">
        <v>50</v>
      </c>
      <c r="E21" s="54"/>
      <c r="F21" s="54"/>
      <c r="G21" s="54"/>
      <c r="H21" s="277"/>
      <c r="I21" s="278"/>
      <c r="J21" s="278"/>
      <c r="K21" s="278"/>
      <c r="L21" s="278"/>
      <c r="M21" s="278"/>
      <c r="N21" s="278"/>
      <c r="O21" s="279"/>
      <c r="P21" s="55"/>
      <c r="Q21" s="55"/>
      <c r="R21" s="55"/>
      <c r="S21" s="55"/>
      <c r="T21" s="55"/>
    </row>
    <row r="22" spans="1:20" ht="47.25" customHeight="1" thickBot="1">
      <c r="A22" s="272"/>
      <c r="B22" s="273"/>
      <c r="C22" s="56"/>
      <c r="D22" s="57" t="s">
        <v>487</v>
      </c>
      <c r="E22" s="58"/>
      <c r="F22" s="58"/>
      <c r="G22" s="58"/>
      <c r="H22" s="280"/>
      <c r="I22" s="281"/>
      <c r="J22" s="281"/>
      <c r="K22" s="281"/>
      <c r="L22" s="281"/>
      <c r="M22" s="281"/>
      <c r="N22" s="281"/>
      <c r="O22" s="282"/>
      <c r="P22" s="59"/>
      <c r="Q22" s="59"/>
      <c r="R22" s="59"/>
      <c r="S22" s="59"/>
      <c r="T22" s="59"/>
    </row>
    <row r="23" spans="1:20" s="37" customFormat="1" ht="6.75" customHeight="1" thickBot="1" thickTop="1">
      <c r="A23" s="257"/>
      <c r="B23" s="258"/>
      <c r="C23" s="258"/>
      <c r="D23" s="258"/>
      <c r="E23" s="258"/>
      <c r="F23" s="258"/>
      <c r="G23" s="258"/>
      <c r="H23" s="258"/>
      <c r="I23" s="258"/>
      <c r="J23" s="258"/>
      <c r="K23" s="258"/>
      <c r="L23" s="258"/>
      <c r="M23" s="258"/>
      <c r="N23" s="258"/>
      <c r="O23" s="258"/>
      <c r="P23" s="258"/>
      <c r="Q23" s="258"/>
      <c r="R23" s="258"/>
      <c r="S23" s="258"/>
      <c r="T23" s="259"/>
    </row>
    <row r="24" spans="1:24" s="61" customFormat="1" ht="24.75" customHeight="1" thickBot="1" thickTop="1">
      <c r="A24" s="260" t="s">
        <v>489</v>
      </c>
      <c r="B24" s="261"/>
      <c r="C24" s="261"/>
      <c r="D24" s="261"/>
      <c r="E24" s="36">
        <f>COUNTIF('隠しシート（記入不要）'!E3:F3,"1")</f>
        <v>0</v>
      </c>
      <c r="F24" s="36">
        <f>COUNTIF('隠しシート（記入不要）'!E3:F3,"2")</f>
        <v>0</v>
      </c>
      <c r="G24" s="36">
        <f>COUNTIF('隠しシート（記入不要）'!E3:F3,"3")</f>
        <v>0</v>
      </c>
      <c r="H24" s="2"/>
      <c r="I24" s="2"/>
      <c r="J24" s="3"/>
      <c r="K24" s="3"/>
      <c r="L24" s="3"/>
      <c r="M24" s="3"/>
      <c r="N24" s="3"/>
      <c r="O24" s="3"/>
      <c r="P24" s="4"/>
      <c r="Q24" s="4"/>
      <c r="R24" s="4"/>
      <c r="S24" s="4"/>
      <c r="T24" s="1"/>
      <c r="U24" s="60"/>
      <c r="V24" s="60"/>
      <c r="W24" s="60"/>
      <c r="X24" s="60"/>
    </row>
    <row r="25" spans="1:20" s="37" customFormat="1" ht="24.75" customHeight="1" thickBot="1" thickTop="1">
      <c r="A25" s="46"/>
      <c r="B25" s="262" t="s">
        <v>469</v>
      </c>
      <c r="C25" s="263"/>
      <c r="D25" s="263"/>
      <c r="E25" s="263"/>
      <c r="F25" s="263"/>
      <c r="G25" s="263"/>
      <c r="H25" s="263"/>
      <c r="I25" s="263"/>
      <c r="J25" s="263"/>
      <c r="K25" s="263"/>
      <c r="L25" s="263"/>
      <c r="M25" s="263"/>
      <c r="N25" s="263"/>
      <c r="O25" s="263"/>
      <c r="P25" s="263"/>
      <c r="Q25" s="263"/>
      <c r="R25" s="263"/>
      <c r="S25" s="263"/>
      <c r="T25" s="264"/>
    </row>
    <row r="26" spans="1:20" s="37" customFormat="1" ht="6.75" customHeight="1" thickBot="1" thickTop="1">
      <c r="A26" s="257"/>
      <c r="B26" s="258"/>
      <c r="C26" s="258"/>
      <c r="D26" s="258"/>
      <c r="E26" s="258"/>
      <c r="F26" s="258"/>
      <c r="G26" s="258"/>
      <c r="H26" s="258"/>
      <c r="I26" s="258"/>
      <c r="J26" s="258"/>
      <c r="K26" s="258"/>
      <c r="L26" s="258"/>
      <c r="M26" s="258"/>
      <c r="N26" s="258"/>
      <c r="O26" s="258"/>
      <c r="P26" s="258"/>
      <c r="Q26" s="258"/>
      <c r="R26" s="258"/>
      <c r="S26" s="258"/>
      <c r="T26" s="259"/>
    </row>
    <row r="27" spans="1:20" ht="64.5" customHeight="1" thickTop="1">
      <c r="A27" s="268" t="s">
        <v>377</v>
      </c>
      <c r="B27" s="269"/>
      <c r="C27" s="47"/>
      <c r="D27" s="48" t="s">
        <v>378</v>
      </c>
      <c r="E27" s="49"/>
      <c r="F27" s="49"/>
      <c r="G27" s="49"/>
      <c r="H27" s="274"/>
      <c r="I27" s="275"/>
      <c r="J27" s="275"/>
      <c r="K27" s="275"/>
      <c r="L27" s="275"/>
      <c r="M27" s="275"/>
      <c r="N27" s="275"/>
      <c r="O27" s="276"/>
      <c r="P27" s="50"/>
      <c r="Q27" s="50"/>
      <c r="R27" s="50"/>
      <c r="S27" s="50"/>
      <c r="T27" s="50"/>
    </row>
    <row r="28" spans="1:20" ht="108" customHeight="1">
      <c r="A28" s="270"/>
      <c r="B28" s="271"/>
      <c r="C28" s="62"/>
      <c r="D28" s="63" t="s">
        <v>379</v>
      </c>
      <c r="E28" s="54"/>
      <c r="F28" s="54"/>
      <c r="G28" s="54"/>
      <c r="H28" s="277"/>
      <c r="I28" s="278"/>
      <c r="J28" s="278"/>
      <c r="K28" s="278"/>
      <c r="L28" s="278"/>
      <c r="M28" s="278"/>
      <c r="N28" s="278"/>
      <c r="O28" s="279"/>
      <c r="P28" s="55"/>
      <c r="Q28" s="55"/>
      <c r="R28" s="55"/>
      <c r="S28" s="55"/>
      <c r="T28" s="55"/>
    </row>
    <row r="29" spans="1:20" ht="77.25" customHeight="1">
      <c r="A29" s="270"/>
      <c r="B29" s="271"/>
      <c r="C29" s="52"/>
      <c r="D29" s="64" t="s">
        <v>51</v>
      </c>
      <c r="E29" s="54"/>
      <c r="F29" s="54"/>
      <c r="G29" s="54"/>
      <c r="H29" s="277"/>
      <c r="I29" s="278"/>
      <c r="J29" s="278"/>
      <c r="K29" s="278"/>
      <c r="L29" s="278"/>
      <c r="M29" s="278"/>
      <c r="N29" s="278"/>
      <c r="O29" s="279"/>
      <c r="P29" s="55"/>
      <c r="Q29" s="55"/>
      <c r="R29" s="55"/>
      <c r="S29" s="55"/>
      <c r="T29" s="55"/>
    </row>
    <row r="30" spans="1:20" ht="45" customHeight="1" thickBot="1">
      <c r="A30" s="272"/>
      <c r="B30" s="273"/>
      <c r="C30" s="56"/>
      <c r="D30" s="57" t="s">
        <v>487</v>
      </c>
      <c r="E30" s="58"/>
      <c r="F30" s="58"/>
      <c r="G30" s="58"/>
      <c r="H30" s="280"/>
      <c r="I30" s="281"/>
      <c r="J30" s="281"/>
      <c r="K30" s="281"/>
      <c r="L30" s="281"/>
      <c r="M30" s="281"/>
      <c r="N30" s="281"/>
      <c r="O30" s="282"/>
      <c r="P30" s="59"/>
      <c r="Q30" s="59"/>
      <c r="R30" s="59"/>
      <c r="S30" s="59"/>
      <c r="T30" s="59"/>
    </row>
    <row r="31" spans="1:20" s="37" customFormat="1" ht="6.75" customHeight="1" thickBot="1" thickTop="1">
      <c r="A31" s="257"/>
      <c r="B31" s="258"/>
      <c r="C31" s="258"/>
      <c r="D31" s="258"/>
      <c r="E31" s="258"/>
      <c r="F31" s="258"/>
      <c r="G31" s="258"/>
      <c r="H31" s="258"/>
      <c r="I31" s="258"/>
      <c r="J31" s="258"/>
      <c r="K31" s="258"/>
      <c r="L31" s="258"/>
      <c r="M31" s="258"/>
      <c r="N31" s="258"/>
      <c r="O31" s="258"/>
      <c r="P31" s="258"/>
      <c r="Q31" s="258"/>
      <c r="R31" s="258"/>
      <c r="S31" s="258"/>
      <c r="T31" s="259"/>
    </row>
    <row r="32" spans="1:20" ht="67.5" customHeight="1" thickTop="1">
      <c r="A32" s="268" t="s">
        <v>524</v>
      </c>
      <c r="B32" s="269"/>
      <c r="C32" s="47"/>
      <c r="D32" s="48" t="s">
        <v>52</v>
      </c>
      <c r="E32" s="49"/>
      <c r="F32" s="49"/>
      <c r="G32" s="49"/>
      <c r="H32" s="274"/>
      <c r="I32" s="275"/>
      <c r="J32" s="275"/>
      <c r="K32" s="275"/>
      <c r="L32" s="275"/>
      <c r="M32" s="275"/>
      <c r="N32" s="275"/>
      <c r="O32" s="276"/>
      <c r="P32" s="50"/>
      <c r="Q32" s="50"/>
      <c r="R32" s="50"/>
      <c r="S32" s="50"/>
      <c r="T32" s="50"/>
    </row>
    <row r="33" spans="1:20" ht="67.5" customHeight="1">
      <c r="A33" s="270"/>
      <c r="B33" s="271"/>
      <c r="C33" s="52"/>
      <c r="D33" s="53" t="s">
        <v>53</v>
      </c>
      <c r="E33" s="54"/>
      <c r="F33" s="54"/>
      <c r="G33" s="54"/>
      <c r="H33" s="277"/>
      <c r="I33" s="278"/>
      <c r="J33" s="278"/>
      <c r="K33" s="278"/>
      <c r="L33" s="278"/>
      <c r="M33" s="278"/>
      <c r="N33" s="278"/>
      <c r="O33" s="279"/>
      <c r="P33" s="55"/>
      <c r="Q33" s="55"/>
      <c r="R33" s="55"/>
      <c r="S33" s="55"/>
      <c r="T33" s="55"/>
    </row>
    <row r="34" spans="1:20" ht="50.25" customHeight="1" thickBot="1">
      <c r="A34" s="272"/>
      <c r="B34" s="273"/>
      <c r="C34" s="56"/>
      <c r="D34" s="57" t="s">
        <v>487</v>
      </c>
      <c r="E34" s="58"/>
      <c r="F34" s="58"/>
      <c r="G34" s="58"/>
      <c r="H34" s="280"/>
      <c r="I34" s="281"/>
      <c r="J34" s="281"/>
      <c r="K34" s="281"/>
      <c r="L34" s="281"/>
      <c r="M34" s="281"/>
      <c r="N34" s="281"/>
      <c r="O34" s="282"/>
      <c r="P34" s="59"/>
      <c r="Q34" s="59"/>
      <c r="R34" s="59"/>
      <c r="S34" s="59"/>
      <c r="T34" s="59"/>
    </row>
    <row r="35" spans="1:20" s="37" customFormat="1" ht="6.75" customHeight="1" thickBot="1" thickTop="1">
      <c r="A35" s="257"/>
      <c r="B35" s="258"/>
      <c r="C35" s="258"/>
      <c r="D35" s="258"/>
      <c r="E35" s="258"/>
      <c r="F35" s="258"/>
      <c r="G35" s="258"/>
      <c r="H35" s="258"/>
      <c r="I35" s="258"/>
      <c r="J35" s="258"/>
      <c r="K35" s="258"/>
      <c r="L35" s="258"/>
      <c r="M35" s="258"/>
      <c r="N35" s="258"/>
      <c r="O35" s="258"/>
      <c r="P35" s="258"/>
      <c r="Q35" s="258"/>
      <c r="R35" s="258"/>
      <c r="S35" s="258"/>
      <c r="T35" s="259"/>
    </row>
    <row r="36" spans="1:20" ht="49.5" customHeight="1" thickTop="1">
      <c r="A36" s="268" t="s">
        <v>513</v>
      </c>
      <c r="B36" s="269"/>
      <c r="C36" s="47"/>
      <c r="D36" s="48" t="s">
        <v>54</v>
      </c>
      <c r="E36" s="49"/>
      <c r="F36" s="49"/>
      <c r="G36" s="49"/>
      <c r="H36" s="274"/>
      <c r="I36" s="275"/>
      <c r="J36" s="275"/>
      <c r="K36" s="275"/>
      <c r="L36" s="275"/>
      <c r="M36" s="275"/>
      <c r="N36" s="275"/>
      <c r="O36" s="276"/>
      <c r="P36" s="50"/>
      <c r="Q36" s="50"/>
      <c r="R36" s="50"/>
      <c r="S36" s="50"/>
      <c r="T36" s="50"/>
    </row>
    <row r="37" spans="1:20" ht="49.5" customHeight="1">
      <c r="A37" s="270"/>
      <c r="B37" s="271"/>
      <c r="C37" s="52"/>
      <c r="D37" s="53" t="s">
        <v>514</v>
      </c>
      <c r="E37" s="54"/>
      <c r="F37" s="54"/>
      <c r="G37" s="54"/>
      <c r="H37" s="277"/>
      <c r="I37" s="278"/>
      <c r="J37" s="278"/>
      <c r="K37" s="278"/>
      <c r="L37" s="278"/>
      <c r="M37" s="278"/>
      <c r="N37" s="278"/>
      <c r="O37" s="279"/>
      <c r="P37" s="55"/>
      <c r="Q37" s="55"/>
      <c r="R37" s="55"/>
      <c r="S37" s="55"/>
      <c r="T37" s="55"/>
    </row>
    <row r="38" spans="1:20" ht="49.5" customHeight="1" thickBot="1">
      <c r="A38" s="272"/>
      <c r="B38" s="273"/>
      <c r="C38" s="56"/>
      <c r="D38" s="57" t="s">
        <v>487</v>
      </c>
      <c r="E38" s="58"/>
      <c r="F38" s="58"/>
      <c r="G38" s="58"/>
      <c r="H38" s="280"/>
      <c r="I38" s="281"/>
      <c r="J38" s="281"/>
      <c r="K38" s="281"/>
      <c r="L38" s="281"/>
      <c r="M38" s="281"/>
      <c r="N38" s="281"/>
      <c r="O38" s="282"/>
      <c r="P38" s="59"/>
      <c r="Q38" s="59"/>
      <c r="R38" s="59"/>
      <c r="S38" s="59"/>
      <c r="T38" s="59"/>
    </row>
    <row r="39" spans="1:20" s="37" customFormat="1" ht="6.75" customHeight="1" thickBot="1" thickTop="1">
      <c r="A39" s="257"/>
      <c r="B39" s="258"/>
      <c r="C39" s="258"/>
      <c r="D39" s="258"/>
      <c r="E39" s="258"/>
      <c r="F39" s="258"/>
      <c r="G39" s="258"/>
      <c r="H39" s="258"/>
      <c r="I39" s="258"/>
      <c r="J39" s="258"/>
      <c r="K39" s="258"/>
      <c r="L39" s="258"/>
      <c r="M39" s="258"/>
      <c r="N39" s="258"/>
      <c r="O39" s="258"/>
      <c r="P39" s="258"/>
      <c r="Q39" s="258"/>
      <c r="R39" s="258"/>
      <c r="S39" s="258"/>
      <c r="T39" s="259"/>
    </row>
    <row r="40" spans="1:20" ht="49.5" customHeight="1" thickTop="1">
      <c r="A40" s="268" t="s">
        <v>40</v>
      </c>
      <c r="B40" s="269"/>
      <c r="C40" s="47"/>
      <c r="D40" s="48" t="s">
        <v>55</v>
      </c>
      <c r="E40" s="49"/>
      <c r="F40" s="49"/>
      <c r="G40" s="49"/>
      <c r="H40" s="274"/>
      <c r="I40" s="275"/>
      <c r="J40" s="275"/>
      <c r="K40" s="275"/>
      <c r="L40" s="275"/>
      <c r="M40" s="275"/>
      <c r="N40" s="275"/>
      <c r="O40" s="276"/>
      <c r="P40" s="50"/>
      <c r="Q40" s="50"/>
      <c r="R40" s="50"/>
      <c r="S40" s="50"/>
      <c r="T40" s="50"/>
    </row>
    <row r="41" spans="1:20" ht="49.5" customHeight="1">
      <c r="A41" s="270"/>
      <c r="B41" s="271"/>
      <c r="C41" s="52"/>
      <c r="D41" s="53" t="s">
        <v>56</v>
      </c>
      <c r="E41" s="54"/>
      <c r="F41" s="54"/>
      <c r="G41" s="54"/>
      <c r="H41" s="277"/>
      <c r="I41" s="278"/>
      <c r="J41" s="278"/>
      <c r="K41" s="278"/>
      <c r="L41" s="278"/>
      <c r="M41" s="278"/>
      <c r="N41" s="278"/>
      <c r="O41" s="279"/>
      <c r="P41" s="55"/>
      <c r="Q41" s="55"/>
      <c r="R41" s="55"/>
      <c r="S41" s="55"/>
      <c r="T41" s="55"/>
    </row>
    <row r="42" spans="1:20" ht="49.5" customHeight="1" thickBot="1">
      <c r="A42" s="272"/>
      <c r="B42" s="273"/>
      <c r="C42" s="56"/>
      <c r="D42" s="57" t="s">
        <v>487</v>
      </c>
      <c r="E42" s="58"/>
      <c r="F42" s="58"/>
      <c r="G42" s="58"/>
      <c r="H42" s="280"/>
      <c r="I42" s="281"/>
      <c r="J42" s="281"/>
      <c r="K42" s="281"/>
      <c r="L42" s="281"/>
      <c r="M42" s="281"/>
      <c r="N42" s="281"/>
      <c r="O42" s="282"/>
      <c r="P42" s="59"/>
      <c r="Q42" s="59"/>
      <c r="R42" s="59"/>
      <c r="S42" s="59"/>
      <c r="T42" s="59"/>
    </row>
    <row r="43" spans="1:20" s="37" customFormat="1" ht="6.75" customHeight="1" thickBot="1" thickTop="1">
      <c r="A43" s="257"/>
      <c r="B43" s="258"/>
      <c r="C43" s="258"/>
      <c r="D43" s="258"/>
      <c r="E43" s="258"/>
      <c r="F43" s="258"/>
      <c r="G43" s="258"/>
      <c r="H43" s="258"/>
      <c r="I43" s="258"/>
      <c r="J43" s="258"/>
      <c r="K43" s="258"/>
      <c r="L43" s="258"/>
      <c r="M43" s="258"/>
      <c r="N43" s="258"/>
      <c r="O43" s="258"/>
      <c r="P43" s="258"/>
      <c r="Q43" s="258"/>
      <c r="R43" s="258"/>
      <c r="S43" s="258"/>
      <c r="T43" s="259"/>
    </row>
    <row r="44" spans="1:24" s="61" customFormat="1" ht="24.75" customHeight="1" thickBot="1" thickTop="1">
      <c r="A44" s="260" t="s">
        <v>490</v>
      </c>
      <c r="B44" s="261"/>
      <c r="C44" s="261"/>
      <c r="D44" s="261"/>
      <c r="E44" s="36">
        <f>COUNTIF('隠しシート（記入不要）'!G3:N3,"1")</f>
        <v>0</v>
      </c>
      <c r="F44" s="36">
        <f>COUNTIF('隠しシート（記入不要）'!G3:N3,"2")</f>
        <v>0</v>
      </c>
      <c r="G44" s="36">
        <f>COUNTIF('隠しシート（記入不要）'!G3:N3,"3")</f>
        <v>0</v>
      </c>
      <c r="H44" s="2"/>
      <c r="I44" s="2"/>
      <c r="J44" s="3"/>
      <c r="K44" s="3"/>
      <c r="L44" s="3"/>
      <c r="M44" s="3"/>
      <c r="N44" s="3"/>
      <c r="O44" s="3"/>
      <c r="P44" s="4"/>
      <c r="Q44" s="4"/>
      <c r="R44" s="4"/>
      <c r="S44" s="4"/>
      <c r="T44" s="1"/>
      <c r="U44" s="60"/>
      <c r="V44" s="60"/>
      <c r="W44" s="60"/>
      <c r="X44" s="60"/>
    </row>
    <row r="45" spans="1:20" s="37" customFormat="1" ht="24.75" customHeight="1" thickBot="1" thickTop="1">
      <c r="A45" s="262" t="s">
        <v>470</v>
      </c>
      <c r="B45" s="263"/>
      <c r="C45" s="263"/>
      <c r="D45" s="263"/>
      <c r="E45" s="263"/>
      <c r="F45" s="263"/>
      <c r="G45" s="263"/>
      <c r="H45" s="263"/>
      <c r="I45" s="263"/>
      <c r="J45" s="263"/>
      <c r="K45" s="263"/>
      <c r="L45" s="263"/>
      <c r="M45" s="263"/>
      <c r="N45" s="263"/>
      <c r="O45" s="263"/>
      <c r="P45" s="263"/>
      <c r="Q45" s="263"/>
      <c r="R45" s="263"/>
      <c r="S45" s="263"/>
      <c r="T45" s="264"/>
    </row>
    <row r="46" spans="1:20" s="37" customFormat="1" ht="24.75" customHeight="1" thickBot="1" thickTop="1">
      <c r="A46" s="46"/>
      <c r="B46" s="262" t="s">
        <v>491</v>
      </c>
      <c r="C46" s="263"/>
      <c r="D46" s="263"/>
      <c r="E46" s="263"/>
      <c r="F46" s="263"/>
      <c r="G46" s="263"/>
      <c r="H46" s="263"/>
      <c r="I46" s="263"/>
      <c r="J46" s="263"/>
      <c r="K46" s="263"/>
      <c r="L46" s="263"/>
      <c r="M46" s="263"/>
      <c r="N46" s="263"/>
      <c r="O46" s="263"/>
      <c r="P46" s="263"/>
      <c r="Q46" s="263"/>
      <c r="R46" s="263"/>
      <c r="S46" s="263"/>
      <c r="T46" s="264"/>
    </row>
    <row r="47" spans="1:20" s="37" customFormat="1" ht="6.75" customHeight="1" thickBot="1" thickTop="1">
      <c r="A47" s="257"/>
      <c r="B47" s="258"/>
      <c r="C47" s="258"/>
      <c r="D47" s="258"/>
      <c r="E47" s="258"/>
      <c r="F47" s="258"/>
      <c r="G47" s="258"/>
      <c r="H47" s="258"/>
      <c r="I47" s="258"/>
      <c r="J47" s="258"/>
      <c r="K47" s="258"/>
      <c r="L47" s="258"/>
      <c r="M47" s="258"/>
      <c r="N47" s="258"/>
      <c r="O47" s="258"/>
      <c r="P47" s="258"/>
      <c r="Q47" s="258"/>
      <c r="R47" s="258"/>
      <c r="S47" s="258"/>
      <c r="T47" s="259"/>
    </row>
    <row r="48" spans="1:20" ht="54" customHeight="1" thickTop="1">
      <c r="A48" s="268" t="s">
        <v>515</v>
      </c>
      <c r="B48" s="269"/>
      <c r="C48" s="47"/>
      <c r="D48" s="48" t="s">
        <v>516</v>
      </c>
      <c r="E48" s="49"/>
      <c r="F48" s="49"/>
      <c r="G48" s="49"/>
      <c r="H48" s="274"/>
      <c r="I48" s="275"/>
      <c r="J48" s="275"/>
      <c r="K48" s="275"/>
      <c r="L48" s="275"/>
      <c r="M48" s="275"/>
      <c r="N48" s="275"/>
      <c r="O48" s="276"/>
      <c r="P48" s="50"/>
      <c r="Q48" s="50"/>
      <c r="R48" s="50"/>
      <c r="S48" s="50"/>
      <c r="T48" s="50"/>
    </row>
    <row r="49" spans="1:20" ht="49.5" customHeight="1">
      <c r="A49" s="270"/>
      <c r="B49" s="271"/>
      <c r="C49" s="62"/>
      <c r="D49" s="63" t="s">
        <v>57</v>
      </c>
      <c r="E49" s="54"/>
      <c r="F49" s="54"/>
      <c r="G49" s="54"/>
      <c r="H49" s="277"/>
      <c r="I49" s="278"/>
      <c r="J49" s="278"/>
      <c r="K49" s="278"/>
      <c r="L49" s="278"/>
      <c r="M49" s="278"/>
      <c r="N49" s="278"/>
      <c r="O49" s="279"/>
      <c r="P49" s="55"/>
      <c r="Q49" s="55"/>
      <c r="R49" s="55"/>
      <c r="S49" s="55"/>
      <c r="T49" s="55"/>
    </row>
    <row r="50" spans="1:20" ht="56.25" customHeight="1">
      <c r="A50" s="270"/>
      <c r="B50" s="271"/>
      <c r="C50" s="52"/>
      <c r="D50" s="64" t="s">
        <v>58</v>
      </c>
      <c r="E50" s="54"/>
      <c r="F50" s="54"/>
      <c r="G50" s="54"/>
      <c r="H50" s="277"/>
      <c r="I50" s="278"/>
      <c r="J50" s="278"/>
      <c r="K50" s="278"/>
      <c r="L50" s="278"/>
      <c r="M50" s="278"/>
      <c r="N50" s="278"/>
      <c r="O50" s="279"/>
      <c r="P50" s="55"/>
      <c r="Q50" s="55"/>
      <c r="R50" s="55"/>
      <c r="S50" s="55"/>
      <c r="T50" s="55"/>
    </row>
    <row r="51" spans="1:20" ht="49.5" customHeight="1" thickBot="1">
      <c r="A51" s="272"/>
      <c r="B51" s="273"/>
      <c r="C51" s="56"/>
      <c r="D51" s="57" t="s">
        <v>487</v>
      </c>
      <c r="E51" s="58"/>
      <c r="F51" s="58"/>
      <c r="G51" s="58"/>
      <c r="H51" s="280"/>
      <c r="I51" s="281"/>
      <c r="J51" s="281"/>
      <c r="K51" s="281"/>
      <c r="L51" s="281"/>
      <c r="M51" s="281"/>
      <c r="N51" s="281"/>
      <c r="O51" s="282"/>
      <c r="P51" s="59"/>
      <c r="Q51" s="59"/>
      <c r="R51" s="59"/>
      <c r="S51" s="59"/>
      <c r="T51" s="59"/>
    </row>
    <row r="52" spans="1:20" s="37" customFormat="1" ht="6.75" customHeight="1" thickBot="1" thickTop="1">
      <c r="A52" s="257"/>
      <c r="B52" s="258"/>
      <c r="C52" s="258"/>
      <c r="D52" s="258"/>
      <c r="E52" s="258"/>
      <c r="F52" s="258"/>
      <c r="G52" s="258"/>
      <c r="H52" s="258"/>
      <c r="I52" s="258"/>
      <c r="J52" s="258"/>
      <c r="K52" s="258"/>
      <c r="L52" s="258"/>
      <c r="M52" s="258"/>
      <c r="N52" s="258"/>
      <c r="O52" s="258"/>
      <c r="P52" s="258"/>
      <c r="Q52" s="258"/>
      <c r="R52" s="258"/>
      <c r="S52" s="258"/>
      <c r="T52" s="259"/>
    </row>
    <row r="53" spans="1:24" s="61" customFormat="1" ht="24.75" customHeight="1" thickBot="1" thickTop="1">
      <c r="A53" s="260" t="s">
        <v>492</v>
      </c>
      <c r="B53" s="261"/>
      <c r="C53" s="261"/>
      <c r="D53" s="261"/>
      <c r="E53" s="36">
        <f>COUNTIF('隠しシート（記入不要）'!O3:P3,"1")</f>
        <v>0</v>
      </c>
      <c r="F53" s="36">
        <f>COUNTIF('隠しシート（記入不要）'!O3:P3,"2")</f>
        <v>0</v>
      </c>
      <c r="G53" s="36">
        <f>COUNTIF('隠しシート（記入不要）'!O3:P3,"3")</f>
        <v>0</v>
      </c>
      <c r="H53" s="2"/>
      <c r="I53" s="2"/>
      <c r="J53" s="3"/>
      <c r="K53" s="3"/>
      <c r="L53" s="3"/>
      <c r="M53" s="3"/>
      <c r="N53" s="3"/>
      <c r="O53" s="3"/>
      <c r="P53" s="4"/>
      <c r="Q53" s="4"/>
      <c r="R53" s="4"/>
      <c r="S53" s="4"/>
      <c r="T53" s="1"/>
      <c r="U53" s="60"/>
      <c r="V53" s="60"/>
      <c r="W53" s="60"/>
      <c r="X53" s="60"/>
    </row>
    <row r="54" spans="1:20" s="37" customFormat="1" ht="24.75" customHeight="1" thickBot="1" thickTop="1">
      <c r="A54" s="46"/>
      <c r="B54" s="262" t="s">
        <v>493</v>
      </c>
      <c r="C54" s="263"/>
      <c r="D54" s="263"/>
      <c r="E54" s="263"/>
      <c r="F54" s="263"/>
      <c r="G54" s="263"/>
      <c r="H54" s="263"/>
      <c r="I54" s="263"/>
      <c r="J54" s="263"/>
      <c r="K54" s="263"/>
      <c r="L54" s="263"/>
      <c r="M54" s="263"/>
      <c r="N54" s="263"/>
      <c r="O54" s="263"/>
      <c r="P54" s="263"/>
      <c r="Q54" s="263"/>
      <c r="R54" s="263"/>
      <c r="S54" s="263"/>
      <c r="T54" s="264"/>
    </row>
    <row r="55" spans="1:20" s="37" customFormat="1" ht="6.75" customHeight="1" thickBot="1" thickTop="1">
      <c r="A55" s="257"/>
      <c r="B55" s="258"/>
      <c r="C55" s="258"/>
      <c r="D55" s="258"/>
      <c r="E55" s="258"/>
      <c r="F55" s="258"/>
      <c r="G55" s="258"/>
      <c r="H55" s="258"/>
      <c r="I55" s="258"/>
      <c r="J55" s="258"/>
      <c r="K55" s="258"/>
      <c r="L55" s="258"/>
      <c r="M55" s="258"/>
      <c r="N55" s="258"/>
      <c r="O55" s="258"/>
      <c r="P55" s="258"/>
      <c r="Q55" s="258"/>
      <c r="R55" s="258"/>
      <c r="S55" s="258"/>
      <c r="T55" s="259"/>
    </row>
    <row r="56" spans="1:20" ht="100.5" customHeight="1" thickTop="1">
      <c r="A56" s="268" t="s">
        <v>517</v>
      </c>
      <c r="B56" s="269"/>
      <c r="C56" s="47"/>
      <c r="D56" s="48" t="s">
        <v>380</v>
      </c>
      <c r="E56" s="49"/>
      <c r="F56" s="49"/>
      <c r="G56" s="49"/>
      <c r="H56" s="274"/>
      <c r="I56" s="275"/>
      <c r="J56" s="275"/>
      <c r="K56" s="275"/>
      <c r="L56" s="275"/>
      <c r="M56" s="275"/>
      <c r="N56" s="275"/>
      <c r="O56" s="276"/>
      <c r="P56" s="50"/>
      <c r="Q56" s="50"/>
      <c r="R56" s="50"/>
      <c r="S56" s="50"/>
      <c r="T56" s="50"/>
    </row>
    <row r="57" spans="1:20" ht="54.75" customHeight="1">
      <c r="A57" s="270"/>
      <c r="B57" s="271"/>
      <c r="C57" s="62"/>
      <c r="D57" s="63" t="s">
        <v>59</v>
      </c>
      <c r="E57" s="54"/>
      <c r="F57" s="54"/>
      <c r="G57" s="54"/>
      <c r="H57" s="277"/>
      <c r="I57" s="278"/>
      <c r="J57" s="278"/>
      <c r="K57" s="278"/>
      <c r="L57" s="278"/>
      <c r="M57" s="278"/>
      <c r="N57" s="278"/>
      <c r="O57" s="279"/>
      <c r="P57" s="55"/>
      <c r="Q57" s="55"/>
      <c r="R57" s="55"/>
      <c r="S57" s="55"/>
      <c r="T57" s="55"/>
    </row>
    <row r="58" spans="1:20" ht="54.75" customHeight="1">
      <c r="A58" s="270"/>
      <c r="B58" s="271"/>
      <c r="C58" s="52"/>
      <c r="D58" s="64" t="s">
        <v>525</v>
      </c>
      <c r="E58" s="54"/>
      <c r="F58" s="54"/>
      <c r="G58" s="54"/>
      <c r="H58" s="277"/>
      <c r="I58" s="278"/>
      <c r="J58" s="278"/>
      <c r="K58" s="278"/>
      <c r="L58" s="278"/>
      <c r="M58" s="278"/>
      <c r="N58" s="278"/>
      <c r="O58" s="279"/>
      <c r="P58" s="55"/>
      <c r="Q58" s="55"/>
      <c r="R58" s="55"/>
      <c r="S58" s="55"/>
      <c r="T58" s="55"/>
    </row>
    <row r="59" spans="1:20" ht="50.25" customHeight="1" thickBot="1">
      <c r="A59" s="272"/>
      <c r="B59" s="273"/>
      <c r="C59" s="56"/>
      <c r="D59" s="57" t="s">
        <v>487</v>
      </c>
      <c r="E59" s="58"/>
      <c r="F59" s="58"/>
      <c r="G59" s="58"/>
      <c r="H59" s="280"/>
      <c r="I59" s="281"/>
      <c r="J59" s="281"/>
      <c r="K59" s="281"/>
      <c r="L59" s="281"/>
      <c r="M59" s="281"/>
      <c r="N59" s="281"/>
      <c r="O59" s="282"/>
      <c r="P59" s="59"/>
      <c r="Q59" s="59"/>
      <c r="R59" s="59"/>
      <c r="S59" s="59"/>
      <c r="T59" s="59"/>
    </row>
    <row r="60" spans="1:20" s="37" customFormat="1" ht="6.75" customHeight="1" thickBot="1" thickTop="1">
      <c r="A60" s="257"/>
      <c r="B60" s="258"/>
      <c r="C60" s="258"/>
      <c r="D60" s="258"/>
      <c r="E60" s="258"/>
      <c r="F60" s="258"/>
      <c r="G60" s="258"/>
      <c r="H60" s="258"/>
      <c r="I60" s="258"/>
      <c r="J60" s="258"/>
      <c r="K60" s="258"/>
      <c r="L60" s="258"/>
      <c r="M60" s="258"/>
      <c r="N60" s="258"/>
      <c r="O60" s="258"/>
      <c r="P60" s="258"/>
      <c r="Q60" s="258"/>
      <c r="R60" s="258"/>
      <c r="S60" s="258"/>
      <c r="T60" s="259"/>
    </row>
    <row r="61" spans="1:20" ht="49.5" customHeight="1" thickTop="1">
      <c r="A61" s="268" t="s">
        <v>41</v>
      </c>
      <c r="B61" s="269"/>
      <c r="C61" s="47"/>
      <c r="D61" s="48" t="s">
        <v>60</v>
      </c>
      <c r="E61" s="49"/>
      <c r="F61" s="49"/>
      <c r="G61" s="49"/>
      <c r="H61" s="274"/>
      <c r="I61" s="275"/>
      <c r="J61" s="275"/>
      <c r="K61" s="275"/>
      <c r="L61" s="275"/>
      <c r="M61" s="275"/>
      <c r="N61" s="275"/>
      <c r="O61" s="276"/>
      <c r="P61" s="50"/>
      <c r="Q61" s="50"/>
      <c r="R61" s="50"/>
      <c r="S61" s="50"/>
      <c r="T61" s="50"/>
    </row>
    <row r="62" spans="1:20" ht="49.5" customHeight="1">
      <c r="A62" s="270"/>
      <c r="B62" s="271"/>
      <c r="C62" s="52"/>
      <c r="D62" s="53" t="s">
        <v>61</v>
      </c>
      <c r="E62" s="54"/>
      <c r="F62" s="54"/>
      <c r="G62" s="54"/>
      <c r="H62" s="277"/>
      <c r="I62" s="278"/>
      <c r="J62" s="278"/>
      <c r="K62" s="278"/>
      <c r="L62" s="278"/>
      <c r="M62" s="278"/>
      <c r="N62" s="278"/>
      <c r="O62" s="279"/>
      <c r="P62" s="55"/>
      <c r="Q62" s="55"/>
      <c r="R62" s="55"/>
      <c r="S62" s="55"/>
      <c r="T62" s="55"/>
    </row>
    <row r="63" spans="1:20" ht="49.5" customHeight="1" thickBot="1">
      <c r="A63" s="272"/>
      <c r="B63" s="273"/>
      <c r="C63" s="56"/>
      <c r="D63" s="57" t="s">
        <v>487</v>
      </c>
      <c r="E63" s="58"/>
      <c r="F63" s="58"/>
      <c r="G63" s="58"/>
      <c r="H63" s="280"/>
      <c r="I63" s="281"/>
      <c r="J63" s="281"/>
      <c r="K63" s="281"/>
      <c r="L63" s="281"/>
      <c r="M63" s="281"/>
      <c r="N63" s="281"/>
      <c r="O63" s="282"/>
      <c r="P63" s="59"/>
      <c r="Q63" s="59"/>
      <c r="R63" s="59"/>
      <c r="S63" s="59"/>
      <c r="T63" s="59"/>
    </row>
    <row r="64" spans="1:20" s="37" customFormat="1" ht="6.75" customHeight="1" thickBot="1" thickTop="1">
      <c r="A64" s="257"/>
      <c r="B64" s="258"/>
      <c r="C64" s="258"/>
      <c r="D64" s="258"/>
      <c r="E64" s="258"/>
      <c r="F64" s="258"/>
      <c r="G64" s="258"/>
      <c r="H64" s="258"/>
      <c r="I64" s="258"/>
      <c r="J64" s="258"/>
      <c r="K64" s="258"/>
      <c r="L64" s="258"/>
      <c r="M64" s="258"/>
      <c r="N64" s="258"/>
      <c r="O64" s="258"/>
      <c r="P64" s="258"/>
      <c r="Q64" s="258"/>
      <c r="R64" s="258"/>
      <c r="S64" s="258"/>
      <c r="T64" s="259"/>
    </row>
    <row r="65" spans="1:20" ht="49.5" customHeight="1" thickTop="1">
      <c r="A65" s="268" t="s">
        <v>42</v>
      </c>
      <c r="B65" s="269"/>
      <c r="C65" s="47"/>
      <c r="D65" s="48" t="s">
        <v>62</v>
      </c>
      <c r="E65" s="49"/>
      <c r="F65" s="49"/>
      <c r="G65" s="49"/>
      <c r="H65" s="274"/>
      <c r="I65" s="275"/>
      <c r="J65" s="275"/>
      <c r="K65" s="275"/>
      <c r="L65" s="275"/>
      <c r="M65" s="275"/>
      <c r="N65" s="275"/>
      <c r="O65" s="276"/>
      <c r="P65" s="50"/>
      <c r="Q65" s="50"/>
      <c r="R65" s="50"/>
      <c r="S65" s="50"/>
      <c r="T65" s="50"/>
    </row>
    <row r="66" spans="1:20" ht="66" customHeight="1">
      <c r="A66" s="270"/>
      <c r="B66" s="271"/>
      <c r="C66" s="62"/>
      <c r="D66" s="63" t="s">
        <v>528</v>
      </c>
      <c r="E66" s="54"/>
      <c r="F66" s="54"/>
      <c r="G66" s="54"/>
      <c r="H66" s="277"/>
      <c r="I66" s="278"/>
      <c r="J66" s="278"/>
      <c r="K66" s="278"/>
      <c r="L66" s="278"/>
      <c r="M66" s="278"/>
      <c r="N66" s="278"/>
      <c r="O66" s="279"/>
      <c r="P66" s="55"/>
      <c r="Q66" s="55"/>
      <c r="R66" s="55"/>
      <c r="S66" s="55"/>
      <c r="T66" s="55"/>
    </row>
    <row r="67" spans="1:20" ht="84" customHeight="1">
      <c r="A67" s="270"/>
      <c r="B67" s="271"/>
      <c r="C67" s="62"/>
      <c r="D67" s="63" t="s">
        <v>63</v>
      </c>
      <c r="E67" s="54"/>
      <c r="F67" s="54"/>
      <c r="G67" s="54"/>
      <c r="H67" s="277"/>
      <c r="I67" s="278"/>
      <c r="J67" s="278"/>
      <c r="K67" s="278"/>
      <c r="L67" s="278"/>
      <c r="M67" s="278"/>
      <c r="N67" s="278"/>
      <c r="O67" s="279"/>
      <c r="P67" s="55"/>
      <c r="Q67" s="55"/>
      <c r="R67" s="55"/>
      <c r="S67" s="55"/>
      <c r="T67" s="55"/>
    </row>
    <row r="68" spans="1:20" ht="72.75" customHeight="1">
      <c r="A68" s="270"/>
      <c r="B68" s="271"/>
      <c r="C68" s="52"/>
      <c r="D68" s="64" t="s">
        <v>64</v>
      </c>
      <c r="E68" s="54"/>
      <c r="F68" s="54"/>
      <c r="G68" s="54"/>
      <c r="H68" s="277"/>
      <c r="I68" s="278"/>
      <c r="J68" s="278"/>
      <c r="K68" s="278"/>
      <c r="L68" s="278"/>
      <c r="M68" s="278"/>
      <c r="N68" s="278"/>
      <c r="O68" s="279"/>
      <c r="P68" s="55"/>
      <c r="Q68" s="55"/>
      <c r="R68" s="55"/>
      <c r="S68" s="55"/>
      <c r="T68" s="55"/>
    </row>
    <row r="69" spans="1:20" ht="48" customHeight="1" thickBot="1">
      <c r="A69" s="272"/>
      <c r="B69" s="273"/>
      <c r="C69" s="56"/>
      <c r="D69" s="57" t="s">
        <v>487</v>
      </c>
      <c r="E69" s="58"/>
      <c r="F69" s="58"/>
      <c r="G69" s="58"/>
      <c r="H69" s="280"/>
      <c r="I69" s="281"/>
      <c r="J69" s="281"/>
      <c r="K69" s="281"/>
      <c r="L69" s="281"/>
      <c r="M69" s="281"/>
      <c r="N69" s="281"/>
      <c r="O69" s="282"/>
      <c r="P69" s="59"/>
      <c r="Q69" s="59"/>
      <c r="R69" s="59"/>
      <c r="S69" s="59"/>
      <c r="T69" s="59"/>
    </row>
    <row r="70" spans="1:20" s="37" customFormat="1" ht="6.75" customHeight="1" thickBot="1" thickTop="1">
      <c r="A70" s="257"/>
      <c r="B70" s="258"/>
      <c r="C70" s="258"/>
      <c r="D70" s="258"/>
      <c r="E70" s="258"/>
      <c r="F70" s="258"/>
      <c r="G70" s="258"/>
      <c r="H70" s="258"/>
      <c r="I70" s="258"/>
      <c r="J70" s="258"/>
      <c r="K70" s="258"/>
      <c r="L70" s="258"/>
      <c r="M70" s="258"/>
      <c r="N70" s="258"/>
      <c r="O70" s="258"/>
      <c r="P70" s="258"/>
      <c r="Q70" s="258"/>
      <c r="R70" s="258"/>
      <c r="S70" s="258"/>
      <c r="T70" s="259"/>
    </row>
    <row r="71" spans="1:24" s="61" customFormat="1" ht="24.75" customHeight="1" thickBot="1" thickTop="1">
      <c r="A71" s="260" t="s">
        <v>494</v>
      </c>
      <c r="B71" s="261"/>
      <c r="C71" s="261"/>
      <c r="D71" s="261"/>
      <c r="E71" s="36">
        <f>COUNTIF('隠しシート（記入不要）'!Q3:V3,"1")</f>
        <v>0</v>
      </c>
      <c r="F71" s="36">
        <f>COUNTIF('隠しシート（記入不要）'!Q3:V3,"2")</f>
        <v>0</v>
      </c>
      <c r="G71" s="36">
        <f>COUNTIF('隠しシート（記入不要）'!Q3:V3,"3")</f>
        <v>0</v>
      </c>
      <c r="H71" s="2"/>
      <c r="I71" s="2"/>
      <c r="J71" s="3"/>
      <c r="K71" s="3"/>
      <c r="L71" s="3"/>
      <c r="M71" s="3"/>
      <c r="N71" s="3"/>
      <c r="O71" s="3"/>
      <c r="P71" s="4"/>
      <c r="Q71" s="4"/>
      <c r="R71" s="4"/>
      <c r="S71" s="4"/>
      <c r="T71" s="1"/>
      <c r="U71" s="60"/>
      <c r="V71" s="60"/>
      <c r="W71" s="60"/>
      <c r="X71" s="60"/>
    </row>
    <row r="72" spans="1:20" s="37" customFormat="1" ht="24.75" customHeight="1" thickBot="1" thickTop="1">
      <c r="A72" s="262" t="s">
        <v>495</v>
      </c>
      <c r="B72" s="263"/>
      <c r="C72" s="263"/>
      <c r="D72" s="263"/>
      <c r="E72" s="263"/>
      <c r="F72" s="263"/>
      <c r="G72" s="263"/>
      <c r="H72" s="263"/>
      <c r="I72" s="263"/>
      <c r="J72" s="263"/>
      <c r="K72" s="263"/>
      <c r="L72" s="263"/>
      <c r="M72" s="263"/>
      <c r="N72" s="263"/>
      <c r="O72" s="263"/>
      <c r="P72" s="263"/>
      <c r="Q72" s="263"/>
      <c r="R72" s="263"/>
      <c r="S72" s="263"/>
      <c r="T72" s="264"/>
    </row>
    <row r="73" spans="1:20" s="37" customFormat="1" ht="24.75" customHeight="1" thickBot="1" thickTop="1">
      <c r="A73" s="46"/>
      <c r="B73" s="262" t="s">
        <v>496</v>
      </c>
      <c r="C73" s="263"/>
      <c r="D73" s="263"/>
      <c r="E73" s="263"/>
      <c r="F73" s="263"/>
      <c r="G73" s="263"/>
      <c r="H73" s="263"/>
      <c r="I73" s="263"/>
      <c r="J73" s="263"/>
      <c r="K73" s="263"/>
      <c r="L73" s="263"/>
      <c r="M73" s="263"/>
      <c r="N73" s="263"/>
      <c r="O73" s="263"/>
      <c r="P73" s="263"/>
      <c r="Q73" s="263"/>
      <c r="R73" s="263"/>
      <c r="S73" s="263"/>
      <c r="T73" s="264"/>
    </row>
    <row r="74" spans="1:20" s="37" customFormat="1" ht="6.75" customHeight="1" thickBot="1" thickTop="1">
      <c r="A74" s="257"/>
      <c r="B74" s="258"/>
      <c r="C74" s="258"/>
      <c r="D74" s="258"/>
      <c r="E74" s="258"/>
      <c r="F74" s="258"/>
      <c r="G74" s="258"/>
      <c r="H74" s="258"/>
      <c r="I74" s="258"/>
      <c r="J74" s="258"/>
      <c r="K74" s="258"/>
      <c r="L74" s="258"/>
      <c r="M74" s="258"/>
      <c r="N74" s="258"/>
      <c r="O74" s="258"/>
      <c r="P74" s="258"/>
      <c r="Q74" s="258"/>
      <c r="R74" s="258"/>
      <c r="S74" s="258"/>
      <c r="T74" s="259"/>
    </row>
    <row r="75" spans="1:20" s="37" customFormat="1" ht="59.25" customHeight="1" thickTop="1">
      <c r="A75" s="268" t="s">
        <v>43</v>
      </c>
      <c r="B75" s="318"/>
      <c r="C75" s="47"/>
      <c r="D75" s="65" t="s">
        <v>65</v>
      </c>
      <c r="E75" s="49"/>
      <c r="F75" s="49"/>
      <c r="G75" s="49"/>
      <c r="H75" s="274"/>
      <c r="I75" s="275"/>
      <c r="J75" s="275"/>
      <c r="K75" s="275"/>
      <c r="L75" s="275"/>
      <c r="M75" s="275"/>
      <c r="N75" s="275"/>
      <c r="O75" s="276"/>
      <c r="P75" s="50"/>
      <c r="Q75" s="50"/>
      <c r="R75" s="50"/>
      <c r="S75" s="50"/>
      <c r="T75" s="50"/>
    </row>
    <row r="76" spans="1:20" ht="55.5" customHeight="1">
      <c r="A76" s="284"/>
      <c r="B76" s="319"/>
      <c r="C76" s="62"/>
      <c r="D76" s="63" t="s">
        <v>66</v>
      </c>
      <c r="E76" s="54"/>
      <c r="F76" s="54"/>
      <c r="G76" s="54"/>
      <c r="H76" s="277"/>
      <c r="I76" s="278"/>
      <c r="J76" s="278"/>
      <c r="K76" s="278"/>
      <c r="L76" s="278"/>
      <c r="M76" s="278"/>
      <c r="N76" s="278"/>
      <c r="O76" s="279"/>
      <c r="P76" s="66"/>
      <c r="Q76" s="66"/>
      <c r="R76" s="66"/>
      <c r="S76" s="66"/>
      <c r="T76" s="66"/>
    </row>
    <row r="77" spans="1:20" ht="75" customHeight="1">
      <c r="A77" s="284"/>
      <c r="B77" s="319"/>
      <c r="C77" s="62"/>
      <c r="D77" s="63" t="s">
        <v>67</v>
      </c>
      <c r="E77" s="54"/>
      <c r="F77" s="54"/>
      <c r="G77" s="54"/>
      <c r="H77" s="277"/>
      <c r="I77" s="278"/>
      <c r="J77" s="278"/>
      <c r="K77" s="278"/>
      <c r="L77" s="278"/>
      <c r="M77" s="278"/>
      <c r="N77" s="278"/>
      <c r="O77" s="279"/>
      <c r="P77" s="66"/>
      <c r="Q77" s="66"/>
      <c r="R77" s="66"/>
      <c r="S77" s="66"/>
      <c r="T77" s="66"/>
    </row>
    <row r="78" spans="1:20" ht="69.75" customHeight="1">
      <c r="A78" s="284"/>
      <c r="B78" s="319"/>
      <c r="C78" s="62"/>
      <c r="D78" s="63" t="s">
        <v>518</v>
      </c>
      <c r="E78" s="54"/>
      <c r="F78" s="54"/>
      <c r="G78" s="54"/>
      <c r="H78" s="277"/>
      <c r="I78" s="278"/>
      <c r="J78" s="278"/>
      <c r="K78" s="278"/>
      <c r="L78" s="278"/>
      <c r="M78" s="278"/>
      <c r="N78" s="278"/>
      <c r="O78" s="279"/>
      <c r="P78" s="66"/>
      <c r="Q78" s="66"/>
      <c r="R78" s="66"/>
      <c r="S78" s="66"/>
      <c r="T78" s="66"/>
    </row>
    <row r="79" spans="1:23" ht="77.25" customHeight="1" thickBot="1">
      <c r="A79" s="286"/>
      <c r="B79" s="320"/>
      <c r="C79" s="56"/>
      <c r="D79" s="67" t="s">
        <v>68</v>
      </c>
      <c r="E79" s="58"/>
      <c r="F79" s="58"/>
      <c r="G79" s="58"/>
      <c r="H79" s="280"/>
      <c r="I79" s="281"/>
      <c r="J79" s="281"/>
      <c r="K79" s="281"/>
      <c r="L79" s="281"/>
      <c r="M79" s="281"/>
      <c r="N79" s="281"/>
      <c r="O79" s="282"/>
      <c r="P79" s="68"/>
      <c r="Q79" s="68"/>
      <c r="R79" s="68"/>
      <c r="S79" s="68"/>
      <c r="T79" s="68"/>
      <c r="U79" s="69"/>
      <c r="V79" s="70"/>
      <c r="W79" s="70"/>
    </row>
    <row r="80" spans="1:20" ht="79.5" customHeight="1" thickTop="1">
      <c r="A80" s="268" t="s">
        <v>530</v>
      </c>
      <c r="B80" s="269"/>
      <c r="C80" s="47"/>
      <c r="D80" s="71" t="s">
        <v>84</v>
      </c>
      <c r="E80" s="49"/>
      <c r="F80" s="49"/>
      <c r="G80" s="49"/>
      <c r="H80" s="274"/>
      <c r="I80" s="275"/>
      <c r="J80" s="275"/>
      <c r="K80" s="275"/>
      <c r="L80" s="275"/>
      <c r="M80" s="275"/>
      <c r="N80" s="275"/>
      <c r="O80" s="276"/>
      <c r="P80" s="72"/>
      <c r="Q80" s="72"/>
      <c r="R80" s="72"/>
      <c r="S80" s="72"/>
      <c r="T80" s="72"/>
    </row>
    <row r="81" spans="1:20" ht="79.5" customHeight="1">
      <c r="A81" s="270"/>
      <c r="B81" s="271"/>
      <c r="C81" s="52"/>
      <c r="D81" s="64" t="s">
        <v>85</v>
      </c>
      <c r="E81" s="54"/>
      <c r="F81" s="54"/>
      <c r="G81" s="54"/>
      <c r="H81" s="277"/>
      <c r="I81" s="278"/>
      <c r="J81" s="278"/>
      <c r="K81" s="278"/>
      <c r="L81" s="278"/>
      <c r="M81" s="278"/>
      <c r="N81" s="278"/>
      <c r="O81" s="279"/>
      <c r="P81" s="66"/>
      <c r="Q81" s="66"/>
      <c r="R81" s="66"/>
      <c r="S81" s="66"/>
      <c r="T81" s="66"/>
    </row>
    <row r="82" spans="1:20" ht="60" customHeight="1" thickBot="1">
      <c r="A82" s="272"/>
      <c r="B82" s="273"/>
      <c r="C82" s="56"/>
      <c r="D82" s="57" t="s">
        <v>487</v>
      </c>
      <c r="E82" s="58"/>
      <c r="F82" s="58"/>
      <c r="G82" s="58"/>
      <c r="H82" s="280"/>
      <c r="I82" s="281"/>
      <c r="J82" s="281"/>
      <c r="K82" s="281"/>
      <c r="L82" s="281"/>
      <c r="M82" s="281"/>
      <c r="N82" s="281"/>
      <c r="O82" s="282"/>
      <c r="P82" s="68"/>
      <c r="Q82" s="68"/>
      <c r="R82" s="68"/>
      <c r="S82" s="68"/>
      <c r="T82" s="68"/>
    </row>
    <row r="83" spans="1:20" s="37" customFormat="1" ht="6.75" customHeight="1" thickBot="1" thickTop="1">
      <c r="A83" s="257"/>
      <c r="B83" s="258"/>
      <c r="C83" s="258"/>
      <c r="D83" s="258"/>
      <c r="E83" s="258"/>
      <c r="F83" s="258"/>
      <c r="G83" s="258"/>
      <c r="H83" s="258"/>
      <c r="I83" s="258"/>
      <c r="J83" s="258"/>
      <c r="K83" s="258"/>
      <c r="L83" s="258"/>
      <c r="M83" s="258"/>
      <c r="N83" s="258"/>
      <c r="O83" s="258"/>
      <c r="P83" s="258"/>
      <c r="Q83" s="258"/>
      <c r="R83" s="258"/>
      <c r="S83" s="258"/>
      <c r="T83" s="259"/>
    </row>
    <row r="84" spans="1:20" ht="49.5" customHeight="1" thickTop="1">
      <c r="A84" s="268" t="s">
        <v>541</v>
      </c>
      <c r="B84" s="269"/>
      <c r="C84" s="47"/>
      <c r="D84" s="48" t="s">
        <v>369</v>
      </c>
      <c r="E84" s="49"/>
      <c r="F84" s="49"/>
      <c r="G84" s="49"/>
      <c r="H84" s="274"/>
      <c r="I84" s="275"/>
      <c r="J84" s="275"/>
      <c r="K84" s="275"/>
      <c r="L84" s="275"/>
      <c r="M84" s="275"/>
      <c r="N84" s="275"/>
      <c r="O84" s="276"/>
      <c r="P84" s="50"/>
      <c r="Q84" s="50"/>
      <c r="R84" s="50"/>
      <c r="S84" s="50"/>
      <c r="T84" s="50"/>
    </row>
    <row r="85" spans="1:20" ht="63" customHeight="1">
      <c r="A85" s="270"/>
      <c r="B85" s="271"/>
      <c r="C85" s="52"/>
      <c r="D85" s="53" t="s">
        <v>370</v>
      </c>
      <c r="E85" s="54"/>
      <c r="F85" s="54"/>
      <c r="G85" s="54"/>
      <c r="H85" s="277"/>
      <c r="I85" s="278"/>
      <c r="J85" s="278"/>
      <c r="K85" s="278"/>
      <c r="L85" s="278"/>
      <c r="M85" s="278"/>
      <c r="N85" s="278"/>
      <c r="O85" s="279"/>
      <c r="P85" s="55"/>
      <c r="Q85" s="55"/>
      <c r="R85" s="55"/>
      <c r="S85" s="55"/>
      <c r="T85" s="55"/>
    </row>
    <row r="86" spans="1:20" ht="60" customHeight="1" thickBot="1">
      <c r="A86" s="272"/>
      <c r="B86" s="273"/>
      <c r="C86" s="56"/>
      <c r="D86" s="57" t="s">
        <v>487</v>
      </c>
      <c r="E86" s="58"/>
      <c r="F86" s="58"/>
      <c r="G86" s="58"/>
      <c r="H86" s="280"/>
      <c r="I86" s="281"/>
      <c r="J86" s="281"/>
      <c r="K86" s="281"/>
      <c r="L86" s="281"/>
      <c r="M86" s="281"/>
      <c r="N86" s="281"/>
      <c r="O86" s="282"/>
      <c r="P86" s="59"/>
      <c r="Q86" s="59"/>
      <c r="R86" s="59"/>
      <c r="S86" s="59"/>
      <c r="T86" s="59"/>
    </row>
    <row r="87" spans="1:20" s="37" customFormat="1" ht="6.75" customHeight="1" thickBot="1" thickTop="1">
      <c r="A87" s="257"/>
      <c r="B87" s="258"/>
      <c r="C87" s="258"/>
      <c r="D87" s="258"/>
      <c r="E87" s="258"/>
      <c r="F87" s="258"/>
      <c r="G87" s="258"/>
      <c r="H87" s="258"/>
      <c r="I87" s="258"/>
      <c r="J87" s="258"/>
      <c r="K87" s="258"/>
      <c r="L87" s="258"/>
      <c r="M87" s="258"/>
      <c r="N87" s="258"/>
      <c r="O87" s="258"/>
      <c r="P87" s="258"/>
      <c r="Q87" s="258"/>
      <c r="R87" s="258"/>
      <c r="S87" s="258"/>
      <c r="T87" s="259"/>
    </row>
    <row r="88" spans="1:24" s="61" customFormat="1" ht="24.75" customHeight="1" thickBot="1" thickTop="1">
      <c r="A88" s="260" t="s">
        <v>497</v>
      </c>
      <c r="B88" s="261"/>
      <c r="C88" s="261"/>
      <c r="D88" s="261"/>
      <c r="E88" s="36">
        <f>COUNTIF('隠しシート（記入不要）'!W3:Z3,"1")</f>
        <v>0</v>
      </c>
      <c r="F88" s="36">
        <f>COUNTIF('隠しシート（記入不要）'!W3:Z3,"2")</f>
        <v>0</v>
      </c>
      <c r="G88" s="36">
        <f>COUNTIF('隠しシート（記入不要）'!W3:Z3,"3")</f>
        <v>0</v>
      </c>
      <c r="H88" s="2"/>
      <c r="I88" s="2"/>
      <c r="J88" s="3"/>
      <c r="K88" s="3"/>
      <c r="L88" s="3"/>
      <c r="M88" s="3"/>
      <c r="N88" s="3"/>
      <c r="O88" s="3"/>
      <c r="P88" s="4"/>
      <c r="Q88" s="4"/>
      <c r="R88" s="4"/>
      <c r="S88" s="4"/>
      <c r="T88" s="1"/>
      <c r="U88" s="60"/>
      <c r="V88" s="60"/>
      <c r="W88" s="60"/>
      <c r="X88" s="60"/>
    </row>
    <row r="89" spans="1:20" s="37" customFormat="1" ht="24.75" customHeight="1" thickBot="1" thickTop="1">
      <c r="A89" s="46"/>
      <c r="B89" s="262" t="s">
        <v>498</v>
      </c>
      <c r="C89" s="263"/>
      <c r="D89" s="263"/>
      <c r="E89" s="263"/>
      <c r="F89" s="263"/>
      <c r="G89" s="263"/>
      <c r="H89" s="263"/>
      <c r="I89" s="263"/>
      <c r="J89" s="263"/>
      <c r="K89" s="263"/>
      <c r="L89" s="263"/>
      <c r="M89" s="263"/>
      <c r="N89" s="263"/>
      <c r="O89" s="263"/>
      <c r="P89" s="263"/>
      <c r="Q89" s="263"/>
      <c r="R89" s="263"/>
      <c r="S89" s="263"/>
      <c r="T89" s="264"/>
    </row>
    <row r="90" spans="1:20" s="37" customFormat="1" ht="6.75" customHeight="1" thickBot="1" thickTop="1">
      <c r="A90" s="321"/>
      <c r="B90" s="322"/>
      <c r="C90" s="322"/>
      <c r="D90" s="322"/>
      <c r="E90" s="322"/>
      <c r="F90" s="322"/>
      <c r="G90" s="322"/>
      <c r="H90" s="322"/>
      <c r="I90" s="322"/>
      <c r="J90" s="322"/>
      <c r="K90" s="322"/>
      <c r="L90" s="322"/>
      <c r="M90" s="322"/>
      <c r="N90" s="322"/>
      <c r="O90" s="322"/>
      <c r="P90" s="322"/>
      <c r="Q90" s="322"/>
      <c r="R90" s="322"/>
      <c r="S90" s="322"/>
      <c r="T90" s="323"/>
    </row>
    <row r="91" spans="1:20" ht="49.5" customHeight="1" thickTop="1">
      <c r="A91" s="268" t="s">
        <v>542</v>
      </c>
      <c r="B91" s="269"/>
      <c r="C91" s="47"/>
      <c r="D91" s="48" t="s">
        <v>86</v>
      </c>
      <c r="E91" s="49"/>
      <c r="F91" s="49"/>
      <c r="G91" s="49"/>
      <c r="H91" s="274"/>
      <c r="I91" s="275"/>
      <c r="J91" s="275"/>
      <c r="K91" s="275"/>
      <c r="L91" s="275"/>
      <c r="M91" s="275"/>
      <c r="N91" s="275"/>
      <c r="O91" s="276"/>
      <c r="P91" s="50"/>
      <c r="Q91" s="50"/>
      <c r="R91" s="50"/>
      <c r="S91" s="50"/>
      <c r="T91" s="50"/>
    </row>
    <row r="92" spans="1:20" ht="59.25" customHeight="1">
      <c r="A92" s="270"/>
      <c r="B92" s="271"/>
      <c r="C92" s="52"/>
      <c r="D92" s="53" t="s">
        <v>87</v>
      </c>
      <c r="E92" s="54"/>
      <c r="F92" s="54"/>
      <c r="G92" s="54"/>
      <c r="H92" s="277"/>
      <c r="I92" s="278"/>
      <c r="J92" s="278"/>
      <c r="K92" s="278"/>
      <c r="L92" s="278"/>
      <c r="M92" s="278"/>
      <c r="N92" s="278"/>
      <c r="O92" s="279"/>
      <c r="P92" s="55"/>
      <c r="Q92" s="55"/>
      <c r="R92" s="55"/>
      <c r="S92" s="55"/>
      <c r="T92" s="55"/>
    </row>
    <row r="93" spans="1:20" ht="49.5" customHeight="1" thickBot="1">
      <c r="A93" s="272"/>
      <c r="B93" s="273"/>
      <c r="C93" s="56"/>
      <c r="D93" s="57" t="s">
        <v>487</v>
      </c>
      <c r="E93" s="58"/>
      <c r="F93" s="58"/>
      <c r="G93" s="58"/>
      <c r="H93" s="280"/>
      <c r="I93" s="281"/>
      <c r="J93" s="281"/>
      <c r="K93" s="281"/>
      <c r="L93" s="281"/>
      <c r="M93" s="281"/>
      <c r="N93" s="281"/>
      <c r="O93" s="282"/>
      <c r="P93" s="59"/>
      <c r="Q93" s="59"/>
      <c r="R93" s="59"/>
      <c r="S93" s="59"/>
      <c r="T93" s="59"/>
    </row>
    <row r="94" spans="1:20" s="37" customFormat="1" ht="6.75" customHeight="1" thickBot="1" thickTop="1">
      <c r="A94" s="257"/>
      <c r="B94" s="258"/>
      <c r="C94" s="258"/>
      <c r="D94" s="258"/>
      <c r="E94" s="258"/>
      <c r="F94" s="258"/>
      <c r="G94" s="258"/>
      <c r="H94" s="258"/>
      <c r="I94" s="258"/>
      <c r="J94" s="258"/>
      <c r="K94" s="258"/>
      <c r="L94" s="258"/>
      <c r="M94" s="258"/>
      <c r="N94" s="258"/>
      <c r="O94" s="258"/>
      <c r="P94" s="258"/>
      <c r="Q94" s="258"/>
      <c r="R94" s="258"/>
      <c r="S94" s="258"/>
      <c r="T94" s="259"/>
    </row>
    <row r="95" spans="1:20" ht="78" customHeight="1" thickTop="1">
      <c r="A95" s="268" t="s">
        <v>543</v>
      </c>
      <c r="B95" s="269"/>
      <c r="C95" s="47"/>
      <c r="D95" s="48" t="s">
        <v>88</v>
      </c>
      <c r="E95" s="49"/>
      <c r="F95" s="49"/>
      <c r="G95" s="49"/>
      <c r="H95" s="274"/>
      <c r="I95" s="275"/>
      <c r="J95" s="275"/>
      <c r="K95" s="275"/>
      <c r="L95" s="275"/>
      <c r="M95" s="275"/>
      <c r="N95" s="275"/>
      <c r="O95" s="276"/>
      <c r="P95" s="50"/>
      <c r="Q95" s="50"/>
      <c r="R95" s="50"/>
      <c r="S95" s="50"/>
      <c r="T95" s="50"/>
    </row>
    <row r="96" spans="1:20" ht="71.25" customHeight="1">
      <c r="A96" s="270"/>
      <c r="B96" s="271"/>
      <c r="C96" s="52"/>
      <c r="D96" s="53" t="s">
        <v>89</v>
      </c>
      <c r="E96" s="54"/>
      <c r="F96" s="54"/>
      <c r="G96" s="54"/>
      <c r="H96" s="277"/>
      <c r="I96" s="278"/>
      <c r="J96" s="278"/>
      <c r="K96" s="278"/>
      <c r="L96" s="278"/>
      <c r="M96" s="278"/>
      <c r="N96" s="278"/>
      <c r="O96" s="279"/>
      <c r="P96" s="55"/>
      <c r="Q96" s="55"/>
      <c r="R96" s="55"/>
      <c r="S96" s="55"/>
      <c r="T96" s="55"/>
    </row>
    <row r="97" spans="1:20" ht="53.25" customHeight="1" thickBot="1">
      <c r="A97" s="272"/>
      <c r="B97" s="273"/>
      <c r="C97" s="56"/>
      <c r="D97" s="57" t="s">
        <v>487</v>
      </c>
      <c r="E97" s="58"/>
      <c r="F97" s="58"/>
      <c r="G97" s="58"/>
      <c r="H97" s="280"/>
      <c r="I97" s="281"/>
      <c r="J97" s="281"/>
      <c r="K97" s="281"/>
      <c r="L97" s="281"/>
      <c r="M97" s="281"/>
      <c r="N97" s="281"/>
      <c r="O97" s="282"/>
      <c r="P97" s="59"/>
      <c r="Q97" s="59"/>
      <c r="R97" s="59"/>
      <c r="S97" s="59"/>
      <c r="T97" s="59"/>
    </row>
    <row r="98" spans="1:20" s="37" customFormat="1" ht="6.75" customHeight="1" thickBot="1" thickTop="1">
      <c r="A98" s="257"/>
      <c r="B98" s="258"/>
      <c r="C98" s="258"/>
      <c r="D98" s="258"/>
      <c r="E98" s="258"/>
      <c r="F98" s="258"/>
      <c r="G98" s="258"/>
      <c r="H98" s="258"/>
      <c r="I98" s="258"/>
      <c r="J98" s="258"/>
      <c r="K98" s="258"/>
      <c r="L98" s="258"/>
      <c r="M98" s="258"/>
      <c r="N98" s="258"/>
      <c r="O98" s="258"/>
      <c r="P98" s="258"/>
      <c r="Q98" s="258"/>
      <c r="R98" s="258"/>
      <c r="S98" s="258"/>
      <c r="T98" s="259"/>
    </row>
    <row r="99" spans="1:24" s="61" customFormat="1" ht="24.75" customHeight="1" thickBot="1" thickTop="1">
      <c r="A99" s="260" t="s">
        <v>499</v>
      </c>
      <c r="B99" s="261"/>
      <c r="C99" s="261"/>
      <c r="D99" s="261"/>
      <c r="E99" s="36">
        <f>COUNTIF('隠しシート（記入不要）'!AA3:AD3,"1")</f>
        <v>0</v>
      </c>
      <c r="F99" s="36">
        <f>COUNTIF('隠しシート（記入不要）'!AA3:AD3,"2")</f>
        <v>0</v>
      </c>
      <c r="G99" s="36">
        <f>COUNTIF('隠しシート（記入不要）'!AA3:AD3,"3")</f>
        <v>0</v>
      </c>
      <c r="H99" s="2"/>
      <c r="I99" s="2"/>
      <c r="J99" s="3"/>
      <c r="K99" s="3"/>
      <c r="L99" s="3"/>
      <c r="M99" s="3"/>
      <c r="N99" s="3"/>
      <c r="O99" s="3"/>
      <c r="P99" s="4"/>
      <c r="Q99" s="4"/>
      <c r="R99" s="4"/>
      <c r="S99" s="4"/>
      <c r="T99" s="1"/>
      <c r="U99" s="60"/>
      <c r="V99" s="60"/>
      <c r="W99" s="60"/>
      <c r="X99" s="60"/>
    </row>
    <row r="100" spans="1:20" s="37" customFormat="1" ht="24.75" customHeight="1" thickBot="1" thickTop="1">
      <c r="A100" s="46"/>
      <c r="B100" s="262" t="s">
        <v>501</v>
      </c>
      <c r="C100" s="263"/>
      <c r="D100" s="263"/>
      <c r="E100" s="263"/>
      <c r="F100" s="263"/>
      <c r="G100" s="263"/>
      <c r="H100" s="263"/>
      <c r="I100" s="263"/>
      <c r="J100" s="263"/>
      <c r="K100" s="263"/>
      <c r="L100" s="263"/>
      <c r="M100" s="263"/>
      <c r="N100" s="263"/>
      <c r="O100" s="263"/>
      <c r="P100" s="263"/>
      <c r="Q100" s="263"/>
      <c r="R100" s="263"/>
      <c r="S100" s="263"/>
      <c r="T100" s="264"/>
    </row>
    <row r="101" spans="1:20" s="37" customFormat="1" ht="6.75" customHeight="1" thickBot="1" thickTop="1">
      <c r="A101" s="257"/>
      <c r="B101" s="258"/>
      <c r="C101" s="258"/>
      <c r="D101" s="258"/>
      <c r="E101" s="258"/>
      <c r="F101" s="258"/>
      <c r="G101" s="258"/>
      <c r="H101" s="258"/>
      <c r="I101" s="258"/>
      <c r="J101" s="258"/>
      <c r="K101" s="258"/>
      <c r="L101" s="258"/>
      <c r="M101" s="258"/>
      <c r="N101" s="258"/>
      <c r="O101" s="258"/>
      <c r="P101" s="258"/>
      <c r="Q101" s="258"/>
      <c r="R101" s="258"/>
      <c r="S101" s="258"/>
      <c r="T101" s="259"/>
    </row>
    <row r="102" spans="1:20" ht="49.5" customHeight="1" thickTop="1">
      <c r="A102" s="268" t="s">
        <v>544</v>
      </c>
      <c r="B102" s="269"/>
      <c r="C102" s="47"/>
      <c r="D102" s="48" t="s">
        <v>90</v>
      </c>
      <c r="E102" s="49"/>
      <c r="F102" s="49"/>
      <c r="G102" s="49"/>
      <c r="H102" s="274"/>
      <c r="I102" s="275"/>
      <c r="J102" s="275"/>
      <c r="K102" s="275"/>
      <c r="L102" s="275"/>
      <c r="M102" s="275"/>
      <c r="N102" s="275"/>
      <c r="O102" s="276"/>
      <c r="P102" s="50"/>
      <c r="Q102" s="50"/>
      <c r="R102" s="50"/>
      <c r="S102" s="50"/>
      <c r="T102" s="50"/>
    </row>
    <row r="103" spans="1:20" ht="54" customHeight="1">
      <c r="A103" s="270"/>
      <c r="B103" s="271"/>
      <c r="C103" s="62"/>
      <c r="D103" s="63" t="s">
        <v>91</v>
      </c>
      <c r="E103" s="54"/>
      <c r="F103" s="54"/>
      <c r="G103" s="54"/>
      <c r="H103" s="277"/>
      <c r="I103" s="278"/>
      <c r="J103" s="278"/>
      <c r="K103" s="278"/>
      <c r="L103" s="278"/>
      <c r="M103" s="278"/>
      <c r="N103" s="278"/>
      <c r="O103" s="279"/>
      <c r="P103" s="55"/>
      <c r="Q103" s="55"/>
      <c r="R103" s="55"/>
      <c r="S103" s="55"/>
      <c r="T103" s="55"/>
    </row>
    <row r="104" spans="1:20" ht="60.75" customHeight="1">
      <c r="A104" s="270"/>
      <c r="B104" s="271"/>
      <c r="C104" s="62"/>
      <c r="D104" s="63" t="s">
        <v>92</v>
      </c>
      <c r="E104" s="54"/>
      <c r="F104" s="54"/>
      <c r="G104" s="54"/>
      <c r="H104" s="277"/>
      <c r="I104" s="278"/>
      <c r="J104" s="278"/>
      <c r="K104" s="278"/>
      <c r="L104" s="278"/>
      <c r="M104" s="278"/>
      <c r="N104" s="278"/>
      <c r="O104" s="279"/>
      <c r="P104" s="55"/>
      <c r="Q104" s="55"/>
      <c r="R104" s="55"/>
      <c r="S104" s="55"/>
      <c r="T104" s="55"/>
    </row>
    <row r="105" spans="1:20" ht="57.75" customHeight="1">
      <c r="A105" s="270"/>
      <c r="B105" s="271"/>
      <c r="C105" s="62"/>
      <c r="D105" s="63" t="s">
        <v>93</v>
      </c>
      <c r="E105" s="54"/>
      <c r="F105" s="54"/>
      <c r="G105" s="54"/>
      <c r="H105" s="277"/>
      <c r="I105" s="278"/>
      <c r="J105" s="278"/>
      <c r="K105" s="278"/>
      <c r="L105" s="278"/>
      <c r="M105" s="278"/>
      <c r="N105" s="278"/>
      <c r="O105" s="279"/>
      <c r="P105" s="55"/>
      <c r="Q105" s="55"/>
      <c r="R105" s="55"/>
      <c r="S105" s="55"/>
      <c r="T105" s="55"/>
    </row>
    <row r="106" spans="1:20" ht="49.5" customHeight="1">
      <c r="A106" s="270"/>
      <c r="B106" s="271"/>
      <c r="C106" s="62"/>
      <c r="D106" s="63" t="s">
        <v>94</v>
      </c>
      <c r="E106" s="54"/>
      <c r="F106" s="54"/>
      <c r="G106" s="54"/>
      <c r="H106" s="277"/>
      <c r="I106" s="278"/>
      <c r="J106" s="278"/>
      <c r="K106" s="278"/>
      <c r="L106" s="278"/>
      <c r="M106" s="278"/>
      <c r="N106" s="278"/>
      <c r="O106" s="279"/>
      <c r="P106" s="55"/>
      <c r="Q106" s="55"/>
      <c r="R106" s="55"/>
      <c r="S106" s="55"/>
      <c r="T106" s="55"/>
    </row>
    <row r="107" spans="1:20" ht="49.5" customHeight="1">
      <c r="A107" s="270"/>
      <c r="B107" s="271"/>
      <c r="C107" s="52"/>
      <c r="D107" s="64" t="s">
        <v>95</v>
      </c>
      <c r="E107" s="54"/>
      <c r="F107" s="54"/>
      <c r="G107" s="54"/>
      <c r="H107" s="277"/>
      <c r="I107" s="278"/>
      <c r="J107" s="278"/>
      <c r="K107" s="278"/>
      <c r="L107" s="278"/>
      <c r="M107" s="278"/>
      <c r="N107" s="278"/>
      <c r="O107" s="279"/>
      <c r="P107" s="55"/>
      <c r="Q107" s="55"/>
      <c r="R107" s="55"/>
      <c r="S107" s="55"/>
      <c r="T107" s="55"/>
    </row>
    <row r="108" spans="1:20" ht="41.25" customHeight="1" thickBot="1">
      <c r="A108" s="272"/>
      <c r="B108" s="273"/>
      <c r="C108" s="56"/>
      <c r="D108" s="57" t="s">
        <v>487</v>
      </c>
      <c r="E108" s="58"/>
      <c r="F108" s="58"/>
      <c r="G108" s="58"/>
      <c r="H108" s="280"/>
      <c r="I108" s="281"/>
      <c r="J108" s="281"/>
      <c r="K108" s="281"/>
      <c r="L108" s="281"/>
      <c r="M108" s="281"/>
      <c r="N108" s="281"/>
      <c r="O108" s="282"/>
      <c r="P108" s="59"/>
      <c r="Q108" s="59"/>
      <c r="R108" s="59"/>
      <c r="S108" s="59"/>
      <c r="T108" s="59"/>
    </row>
    <row r="109" spans="1:20" s="37" customFormat="1" ht="6.75" customHeight="1" thickBot="1" thickTop="1">
      <c r="A109" s="257"/>
      <c r="B109" s="258"/>
      <c r="C109" s="258"/>
      <c r="D109" s="258"/>
      <c r="E109" s="258"/>
      <c r="F109" s="258"/>
      <c r="G109" s="258"/>
      <c r="H109" s="258"/>
      <c r="I109" s="258"/>
      <c r="J109" s="258"/>
      <c r="K109" s="258"/>
      <c r="L109" s="258"/>
      <c r="M109" s="258"/>
      <c r="N109" s="258"/>
      <c r="O109" s="258"/>
      <c r="P109" s="258"/>
      <c r="Q109" s="258"/>
      <c r="R109" s="258"/>
      <c r="S109" s="258"/>
      <c r="T109" s="259"/>
    </row>
    <row r="110" spans="1:24" s="61" customFormat="1" ht="24.75" customHeight="1" thickBot="1" thickTop="1">
      <c r="A110" s="260" t="s">
        <v>502</v>
      </c>
      <c r="B110" s="261"/>
      <c r="C110" s="261"/>
      <c r="D110" s="261"/>
      <c r="E110" s="36">
        <f>COUNTIF('隠しシート（記入不要）'!AE3:AF3,"1")</f>
        <v>0</v>
      </c>
      <c r="F110" s="36">
        <f>COUNTIF('隠しシート（記入不要）'!AE3:AF3,"2")</f>
        <v>0</v>
      </c>
      <c r="G110" s="36">
        <f>COUNTIF('隠しシート（記入不要）'!AE3:AF3,"3")</f>
        <v>0</v>
      </c>
      <c r="H110" s="2"/>
      <c r="I110" s="2"/>
      <c r="J110" s="3"/>
      <c r="K110" s="3"/>
      <c r="L110" s="3"/>
      <c r="M110" s="3"/>
      <c r="N110" s="3"/>
      <c r="O110" s="3"/>
      <c r="P110" s="4"/>
      <c r="Q110" s="4"/>
      <c r="R110" s="4"/>
      <c r="S110" s="4"/>
      <c r="T110" s="1"/>
      <c r="U110" s="60"/>
      <c r="V110" s="60"/>
      <c r="W110" s="60"/>
      <c r="X110" s="60"/>
    </row>
    <row r="111" spans="1:20" ht="24.75" customHeight="1" thickBot="1" thickTop="1">
      <c r="A111" s="46"/>
      <c r="B111" s="262" t="s">
        <v>411</v>
      </c>
      <c r="C111" s="263"/>
      <c r="D111" s="263"/>
      <c r="E111" s="263"/>
      <c r="F111" s="263"/>
      <c r="G111" s="263"/>
      <c r="H111" s="263"/>
      <c r="I111" s="263"/>
      <c r="J111" s="263"/>
      <c r="K111" s="263"/>
      <c r="L111" s="263"/>
      <c r="M111" s="263"/>
      <c r="N111" s="263"/>
      <c r="O111" s="263"/>
      <c r="P111" s="263"/>
      <c r="Q111" s="263"/>
      <c r="R111" s="263"/>
      <c r="S111" s="263"/>
      <c r="T111" s="264"/>
    </row>
    <row r="112" spans="1:20" s="37" customFormat="1" ht="6.75" customHeight="1" thickBot="1" thickTop="1">
      <c r="A112" s="257"/>
      <c r="B112" s="258"/>
      <c r="C112" s="258"/>
      <c r="D112" s="258"/>
      <c r="E112" s="258"/>
      <c r="F112" s="258"/>
      <c r="G112" s="258"/>
      <c r="H112" s="258"/>
      <c r="I112" s="258"/>
      <c r="J112" s="258"/>
      <c r="K112" s="258"/>
      <c r="L112" s="258"/>
      <c r="M112" s="258"/>
      <c r="N112" s="258"/>
      <c r="O112" s="258"/>
      <c r="P112" s="258"/>
      <c r="Q112" s="258"/>
      <c r="R112" s="258"/>
      <c r="S112" s="258"/>
      <c r="T112" s="259"/>
    </row>
    <row r="113" spans="1:20" ht="60.75" customHeight="1" thickTop="1">
      <c r="A113" s="268" t="s">
        <v>545</v>
      </c>
      <c r="B113" s="269"/>
      <c r="C113" s="47"/>
      <c r="D113" s="48" t="s">
        <v>529</v>
      </c>
      <c r="E113" s="49"/>
      <c r="F113" s="49"/>
      <c r="G113" s="49"/>
      <c r="H113" s="274"/>
      <c r="I113" s="275"/>
      <c r="J113" s="275"/>
      <c r="K113" s="275"/>
      <c r="L113" s="275"/>
      <c r="M113" s="275"/>
      <c r="N113" s="275"/>
      <c r="O113" s="276"/>
      <c r="P113" s="50"/>
      <c r="Q113" s="50"/>
      <c r="R113" s="50"/>
      <c r="S113" s="50"/>
      <c r="T113" s="50"/>
    </row>
    <row r="114" spans="1:20" ht="85.5" customHeight="1">
      <c r="A114" s="270"/>
      <c r="B114" s="271"/>
      <c r="C114" s="52"/>
      <c r="D114" s="53" t="s">
        <v>96</v>
      </c>
      <c r="E114" s="54"/>
      <c r="F114" s="54"/>
      <c r="G114" s="54"/>
      <c r="H114" s="277"/>
      <c r="I114" s="278"/>
      <c r="J114" s="278"/>
      <c r="K114" s="278"/>
      <c r="L114" s="278"/>
      <c r="M114" s="278"/>
      <c r="N114" s="278"/>
      <c r="O114" s="279"/>
      <c r="P114" s="55"/>
      <c r="Q114" s="55"/>
      <c r="R114" s="55"/>
      <c r="S114" s="55"/>
      <c r="T114" s="55"/>
    </row>
    <row r="115" spans="1:20" ht="48" customHeight="1" thickBot="1">
      <c r="A115" s="272"/>
      <c r="B115" s="273"/>
      <c r="C115" s="56"/>
      <c r="D115" s="57" t="s">
        <v>487</v>
      </c>
      <c r="E115" s="58"/>
      <c r="F115" s="58"/>
      <c r="G115" s="58"/>
      <c r="H115" s="280"/>
      <c r="I115" s="281"/>
      <c r="J115" s="281"/>
      <c r="K115" s="281"/>
      <c r="L115" s="281"/>
      <c r="M115" s="281"/>
      <c r="N115" s="281"/>
      <c r="O115" s="282"/>
      <c r="P115" s="59"/>
      <c r="Q115" s="59"/>
      <c r="R115" s="59"/>
      <c r="S115" s="59"/>
      <c r="T115" s="59"/>
    </row>
    <row r="116" spans="1:20" s="37" customFormat="1" ht="6.75" customHeight="1" thickBot="1" thickTop="1">
      <c r="A116" s="257"/>
      <c r="B116" s="258"/>
      <c r="C116" s="258"/>
      <c r="D116" s="258"/>
      <c r="E116" s="258"/>
      <c r="F116" s="258"/>
      <c r="G116" s="258"/>
      <c r="H116" s="258"/>
      <c r="I116" s="258"/>
      <c r="J116" s="258"/>
      <c r="K116" s="258"/>
      <c r="L116" s="258"/>
      <c r="M116" s="258"/>
      <c r="N116" s="258"/>
      <c r="O116" s="258"/>
      <c r="P116" s="258"/>
      <c r="Q116" s="258"/>
      <c r="R116" s="258"/>
      <c r="S116" s="258"/>
      <c r="T116" s="259"/>
    </row>
    <row r="117" spans="1:20" ht="49.5" customHeight="1" thickTop="1">
      <c r="A117" s="268" t="s">
        <v>546</v>
      </c>
      <c r="B117" s="269"/>
      <c r="C117" s="47"/>
      <c r="D117" s="48" t="s">
        <v>97</v>
      </c>
      <c r="E117" s="49"/>
      <c r="F117" s="49"/>
      <c r="G117" s="49"/>
      <c r="H117" s="274"/>
      <c r="I117" s="275"/>
      <c r="J117" s="275"/>
      <c r="K117" s="275"/>
      <c r="L117" s="275"/>
      <c r="M117" s="275"/>
      <c r="N117" s="275"/>
      <c r="O117" s="276"/>
      <c r="P117" s="50"/>
      <c r="Q117" s="50"/>
      <c r="R117" s="50"/>
      <c r="S117" s="50"/>
      <c r="T117" s="50"/>
    </row>
    <row r="118" spans="1:20" ht="62.25" customHeight="1">
      <c r="A118" s="270"/>
      <c r="B118" s="271"/>
      <c r="C118" s="62"/>
      <c r="D118" s="63" t="s">
        <v>510</v>
      </c>
      <c r="E118" s="54"/>
      <c r="F118" s="54"/>
      <c r="G118" s="54"/>
      <c r="H118" s="277"/>
      <c r="I118" s="278"/>
      <c r="J118" s="278"/>
      <c r="K118" s="278"/>
      <c r="L118" s="278"/>
      <c r="M118" s="278"/>
      <c r="N118" s="278"/>
      <c r="O118" s="279"/>
      <c r="P118" s="55"/>
      <c r="Q118" s="55"/>
      <c r="R118" s="55"/>
      <c r="S118" s="55"/>
      <c r="T118" s="55"/>
    </row>
    <row r="119" spans="1:20" ht="62.25" customHeight="1">
      <c r="A119" s="270"/>
      <c r="B119" s="271"/>
      <c r="C119" s="52"/>
      <c r="D119" s="64" t="s">
        <v>217</v>
      </c>
      <c r="E119" s="54"/>
      <c r="F119" s="54"/>
      <c r="G119" s="54"/>
      <c r="H119" s="277"/>
      <c r="I119" s="278"/>
      <c r="J119" s="278"/>
      <c r="K119" s="278"/>
      <c r="L119" s="278"/>
      <c r="M119" s="278"/>
      <c r="N119" s="278"/>
      <c r="O119" s="279"/>
      <c r="P119" s="55"/>
      <c r="Q119" s="55"/>
      <c r="R119" s="55"/>
      <c r="S119" s="55"/>
      <c r="T119" s="55"/>
    </row>
    <row r="120" spans="1:20" ht="55.5" customHeight="1" thickBot="1">
      <c r="A120" s="272"/>
      <c r="B120" s="273"/>
      <c r="C120" s="56"/>
      <c r="D120" s="57" t="s">
        <v>487</v>
      </c>
      <c r="E120" s="58"/>
      <c r="F120" s="58"/>
      <c r="G120" s="58"/>
      <c r="H120" s="280"/>
      <c r="I120" s="281"/>
      <c r="J120" s="281"/>
      <c r="K120" s="281"/>
      <c r="L120" s="281"/>
      <c r="M120" s="281"/>
      <c r="N120" s="281"/>
      <c r="O120" s="282"/>
      <c r="P120" s="59"/>
      <c r="Q120" s="59"/>
      <c r="R120" s="59"/>
      <c r="S120" s="59"/>
      <c r="T120" s="59"/>
    </row>
    <row r="121" spans="1:20" s="37" customFormat="1" ht="6.75" customHeight="1" thickBot="1" thickTop="1">
      <c r="A121" s="257"/>
      <c r="B121" s="258"/>
      <c r="C121" s="258"/>
      <c r="D121" s="258"/>
      <c r="E121" s="258"/>
      <c r="F121" s="258"/>
      <c r="G121" s="258"/>
      <c r="H121" s="258"/>
      <c r="I121" s="258"/>
      <c r="J121" s="258"/>
      <c r="K121" s="258"/>
      <c r="L121" s="258"/>
      <c r="M121" s="258"/>
      <c r="N121" s="258"/>
      <c r="O121" s="258"/>
      <c r="P121" s="258"/>
      <c r="Q121" s="258"/>
      <c r="R121" s="258"/>
      <c r="S121" s="258"/>
      <c r="T121" s="259"/>
    </row>
    <row r="122" spans="1:20" ht="49.5" customHeight="1" thickTop="1">
      <c r="A122" s="268" t="s">
        <v>0</v>
      </c>
      <c r="B122" s="269"/>
      <c r="C122" s="47"/>
      <c r="D122" s="48" t="s">
        <v>218</v>
      </c>
      <c r="E122" s="49"/>
      <c r="F122" s="49"/>
      <c r="G122" s="49"/>
      <c r="H122" s="274"/>
      <c r="I122" s="275"/>
      <c r="J122" s="275"/>
      <c r="K122" s="275"/>
      <c r="L122" s="275"/>
      <c r="M122" s="275"/>
      <c r="N122" s="275"/>
      <c r="O122" s="276"/>
      <c r="P122" s="50"/>
      <c r="Q122" s="50"/>
      <c r="R122" s="50"/>
      <c r="S122" s="50"/>
      <c r="T122" s="50"/>
    </row>
    <row r="123" spans="1:20" ht="49.5" customHeight="1">
      <c r="A123" s="270"/>
      <c r="B123" s="271"/>
      <c r="C123" s="52"/>
      <c r="D123" s="53" t="s">
        <v>511</v>
      </c>
      <c r="E123" s="54"/>
      <c r="F123" s="54"/>
      <c r="G123" s="54"/>
      <c r="H123" s="277"/>
      <c r="I123" s="278"/>
      <c r="J123" s="278"/>
      <c r="K123" s="278"/>
      <c r="L123" s="278"/>
      <c r="M123" s="278"/>
      <c r="N123" s="278"/>
      <c r="O123" s="279"/>
      <c r="P123" s="55"/>
      <c r="Q123" s="55"/>
      <c r="R123" s="55"/>
      <c r="S123" s="55"/>
      <c r="T123" s="55"/>
    </row>
    <row r="124" spans="1:20" ht="43.5" customHeight="1" thickBot="1">
      <c r="A124" s="272"/>
      <c r="B124" s="273"/>
      <c r="C124" s="56"/>
      <c r="D124" s="57" t="s">
        <v>487</v>
      </c>
      <c r="E124" s="58"/>
      <c r="F124" s="58"/>
      <c r="G124" s="58"/>
      <c r="H124" s="280"/>
      <c r="I124" s="281"/>
      <c r="J124" s="281"/>
      <c r="K124" s="281"/>
      <c r="L124" s="281"/>
      <c r="M124" s="281"/>
      <c r="N124" s="281"/>
      <c r="O124" s="282"/>
      <c r="P124" s="59"/>
      <c r="Q124" s="59"/>
      <c r="R124" s="59"/>
      <c r="S124" s="59"/>
      <c r="T124" s="59"/>
    </row>
    <row r="125" spans="1:20" s="37" customFormat="1" ht="6.75" customHeight="1" thickBot="1" thickTop="1">
      <c r="A125" s="257"/>
      <c r="B125" s="258"/>
      <c r="C125" s="258"/>
      <c r="D125" s="258"/>
      <c r="E125" s="258"/>
      <c r="F125" s="258"/>
      <c r="G125" s="258"/>
      <c r="H125" s="258"/>
      <c r="I125" s="258"/>
      <c r="J125" s="258"/>
      <c r="K125" s="258"/>
      <c r="L125" s="258"/>
      <c r="M125" s="258"/>
      <c r="N125" s="258"/>
      <c r="O125" s="258"/>
      <c r="P125" s="258"/>
      <c r="Q125" s="258"/>
      <c r="R125" s="258"/>
      <c r="S125" s="258"/>
      <c r="T125" s="259"/>
    </row>
    <row r="126" spans="1:20" ht="82.5" customHeight="1" thickTop="1">
      <c r="A126" s="268" t="s">
        <v>1</v>
      </c>
      <c r="B126" s="269"/>
      <c r="C126" s="73"/>
      <c r="D126" s="48" t="s">
        <v>219</v>
      </c>
      <c r="E126" s="49"/>
      <c r="F126" s="49"/>
      <c r="G126" s="49"/>
      <c r="H126" s="274"/>
      <c r="I126" s="275"/>
      <c r="J126" s="275"/>
      <c r="K126" s="275"/>
      <c r="L126" s="275"/>
      <c r="M126" s="275"/>
      <c r="N126" s="275"/>
      <c r="O126" s="275"/>
      <c r="P126" s="50"/>
      <c r="Q126" s="50"/>
      <c r="R126" s="50"/>
      <c r="S126" s="50"/>
      <c r="T126" s="50"/>
    </row>
    <row r="127" spans="1:20" ht="59.25" customHeight="1" thickBot="1">
      <c r="A127" s="272"/>
      <c r="B127" s="273"/>
      <c r="C127" s="56"/>
      <c r="D127" s="57" t="s">
        <v>487</v>
      </c>
      <c r="E127" s="58"/>
      <c r="F127" s="58"/>
      <c r="G127" s="58"/>
      <c r="H127" s="280"/>
      <c r="I127" s="281"/>
      <c r="J127" s="281"/>
      <c r="K127" s="281"/>
      <c r="L127" s="281"/>
      <c r="M127" s="281"/>
      <c r="N127" s="281"/>
      <c r="O127" s="281"/>
      <c r="P127" s="59"/>
      <c r="Q127" s="59"/>
      <c r="R127" s="59"/>
      <c r="S127" s="59"/>
      <c r="T127" s="59"/>
    </row>
    <row r="128" spans="1:20" s="37" customFormat="1" ht="6.75" customHeight="1" thickBot="1" thickTop="1">
      <c r="A128" s="257"/>
      <c r="B128" s="258"/>
      <c r="C128" s="258"/>
      <c r="D128" s="258"/>
      <c r="E128" s="258"/>
      <c r="F128" s="258"/>
      <c r="G128" s="258"/>
      <c r="H128" s="258"/>
      <c r="I128" s="258"/>
      <c r="J128" s="258"/>
      <c r="K128" s="258"/>
      <c r="L128" s="258"/>
      <c r="M128" s="258"/>
      <c r="N128" s="258"/>
      <c r="O128" s="258"/>
      <c r="P128" s="258"/>
      <c r="Q128" s="258"/>
      <c r="R128" s="258"/>
      <c r="S128" s="258"/>
      <c r="T128" s="259"/>
    </row>
    <row r="129" spans="1:20" ht="122.25" customHeight="1" thickTop="1">
      <c r="A129" s="268" t="s">
        <v>2</v>
      </c>
      <c r="B129" s="269"/>
      <c r="C129" s="73"/>
      <c r="D129" s="48" t="s">
        <v>220</v>
      </c>
      <c r="E129" s="49"/>
      <c r="F129" s="49"/>
      <c r="G129" s="49"/>
      <c r="H129" s="274"/>
      <c r="I129" s="275"/>
      <c r="J129" s="275"/>
      <c r="K129" s="275"/>
      <c r="L129" s="275"/>
      <c r="M129" s="275"/>
      <c r="N129" s="275"/>
      <c r="O129" s="276"/>
      <c r="P129" s="50"/>
      <c r="Q129" s="50"/>
      <c r="R129" s="50"/>
      <c r="S129" s="50"/>
      <c r="T129" s="50"/>
    </row>
    <row r="130" spans="1:20" ht="59.25" customHeight="1" thickBot="1">
      <c r="A130" s="272"/>
      <c r="B130" s="273"/>
      <c r="C130" s="56"/>
      <c r="D130" s="57" t="s">
        <v>487</v>
      </c>
      <c r="E130" s="58"/>
      <c r="F130" s="58"/>
      <c r="G130" s="58"/>
      <c r="H130" s="280"/>
      <c r="I130" s="281"/>
      <c r="J130" s="281"/>
      <c r="K130" s="281"/>
      <c r="L130" s="281"/>
      <c r="M130" s="281"/>
      <c r="N130" s="281"/>
      <c r="O130" s="282"/>
      <c r="P130" s="59"/>
      <c r="Q130" s="59"/>
      <c r="R130" s="59"/>
      <c r="S130" s="59"/>
      <c r="T130" s="59"/>
    </row>
    <row r="131" spans="1:20" s="37" customFormat="1" ht="6.75" customHeight="1" thickBot="1" thickTop="1">
      <c r="A131" s="257"/>
      <c r="B131" s="258"/>
      <c r="C131" s="258"/>
      <c r="D131" s="258"/>
      <c r="E131" s="258"/>
      <c r="F131" s="258"/>
      <c r="G131" s="258"/>
      <c r="H131" s="258"/>
      <c r="I131" s="258"/>
      <c r="J131" s="258"/>
      <c r="K131" s="258"/>
      <c r="L131" s="258"/>
      <c r="M131" s="258"/>
      <c r="N131" s="258"/>
      <c r="O131" s="258"/>
      <c r="P131" s="258"/>
      <c r="Q131" s="258"/>
      <c r="R131" s="258"/>
      <c r="S131" s="258"/>
      <c r="T131" s="259"/>
    </row>
    <row r="132" spans="1:24" s="61" customFormat="1" ht="24.75" customHeight="1" thickBot="1" thickTop="1">
      <c r="A132" s="260" t="s">
        <v>395</v>
      </c>
      <c r="B132" s="261"/>
      <c r="C132" s="261"/>
      <c r="D132" s="261"/>
      <c r="E132" s="36">
        <f>COUNTIF('隠しシート（記入不要）'!AG3:AP3,"1")</f>
        <v>0</v>
      </c>
      <c r="F132" s="36">
        <f>COUNTIF('隠しシート（記入不要）'!AG3:AP3,"2")</f>
        <v>0</v>
      </c>
      <c r="G132" s="36">
        <f>COUNTIF('隠しシート（記入不要）'!AG3:AP3,"3")</f>
        <v>0</v>
      </c>
      <c r="H132" s="2"/>
      <c r="I132" s="2"/>
      <c r="J132" s="3"/>
      <c r="K132" s="3"/>
      <c r="L132" s="3"/>
      <c r="M132" s="3"/>
      <c r="N132" s="3"/>
      <c r="O132" s="3"/>
      <c r="P132" s="4"/>
      <c r="Q132" s="4"/>
      <c r="R132" s="4"/>
      <c r="S132" s="4"/>
      <c r="T132" s="1"/>
      <c r="U132" s="60"/>
      <c r="V132" s="60"/>
      <c r="W132" s="60"/>
      <c r="X132" s="60"/>
    </row>
    <row r="133" spans="1:20" ht="24.75" customHeight="1" thickBot="1" thickTop="1">
      <c r="A133" s="46"/>
      <c r="B133" s="262" t="s">
        <v>500</v>
      </c>
      <c r="C133" s="263"/>
      <c r="D133" s="263"/>
      <c r="E133" s="263"/>
      <c r="F133" s="263"/>
      <c r="G133" s="263"/>
      <c r="H133" s="263"/>
      <c r="I133" s="263"/>
      <c r="J133" s="263"/>
      <c r="K133" s="263"/>
      <c r="L133" s="263"/>
      <c r="M133" s="263"/>
      <c r="N133" s="263"/>
      <c r="O133" s="263"/>
      <c r="P133" s="263"/>
      <c r="Q133" s="263"/>
      <c r="R133" s="263"/>
      <c r="S133" s="263"/>
      <c r="T133" s="264"/>
    </row>
    <row r="134" spans="1:20" s="37" customFormat="1" ht="6.75" customHeight="1" thickBot="1" thickTop="1">
      <c r="A134" s="257"/>
      <c r="B134" s="258"/>
      <c r="C134" s="258"/>
      <c r="D134" s="258"/>
      <c r="E134" s="258"/>
      <c r="F134" s="258"/>
      <c r="G134" s="258"/>
      <c r="H134" s="258"/>
      <c r="I134" s="258"/>
      <c r="J134" s="258"/>
      <c r="K134" s="258"/>
      <c r="L134" s="258"/>
      <c r="M134" s="258"/>
      <c r="N134" s="258"/>
      <c r="O134" s="258"/>
      <c r="P134" s="258"/>
      <c r="Q134" s="258"/>
      <c r="R134" s="258"/>
      <c r="S134" s="258"/>
      <c r="T134" s="259"/>
    </row>
    <row r="135" spans="1:20" ht="49.5" customHeight="1" thickTop="1">
      <c r="A135" s="268" t="s">
        <v>3</v>
      </c>
      <c r="B135" s="269"/>
      <c r="C135" s="47"/>
      <c r="D135" s="48" t="s">
        <v>221</v>
      </c>
      <c r="E135" s="49"/>
      <c r="F135" s="49"/>
      <c r="G135" s="49"/>
      <c r="H135" s="274"/>
      <c r="I135" s="275"/>
      <c r="J135" s="275"/>
      <c r="K135" s="275"/>
      <c r="L135" s="275"/>
      <c r="M135" s="275"/>
      <c r="N135" s="275"/>
      <c r="O135" s="276"/>
      <c r="P135" s="50"/>
      <c r="Q135" s="50"/>
      <c r="R135" s="50"/>
      <c r="S135" s="50"/>
      <c r="T135" s="50"/>
    </row>
    <row r="136" spans="1:20" ht="49.5" customHeight="1">
      <c r="A136" s="270"/>
      <c r="B136" s="271"/>
      <c r="C136" s="52"/>
      <c r="D136" s="53" t="s">
        <v>371</v>
      </c>
      <c r="E136" s="54"/>
      <c r="F136" s="54"/>
      <c r="G136" s="54"/>
      <c r="H136" s="277"/>
      <c r="I136" s="278"/>
      <c r="J136" s="278"/>
      <c r="K136" s="278"/>
      <c r="L136" s="278"/>
      <c r="M136" s="278"/>
      <c r="N136" s="278"/>
      <c r="O136" s="279"/>
      <c r="P136" s="55"/>
      <c r="Q136" s="55"/>
      <c r="R136" s="55"/>
      <c r="S136" s="55"/>
      <c r="T136" s="55"/>
    </row>
    <row r="137" spans="1:20" ht="49.5" customHeight="1" thickBot="1">
      <c r="A137" s="272"/>
      <c r="B137" s="273"/>
      <c r="C137" s="56"/>
      <c r="D137" s="57" t="s">
        <v>487</v>
      </c>
      <c r="E137" s="58"/>
      <c r="F137" s="58"/>
      <c r="G137" s="58"/>
      <c r="H137" s="280"/>
      <c r="I137" s="281"/>
      <c r="J137" s="281"/>
      <c r="K137" s="281"/>
      <c r="L137" s="281"/>
      <c r="M137" s="281"/>
      <c r="N137" s="281"/>
      <c r="O137" s="282"/>
      <c r="P137" s="59"/>
      <c r="Q137" s="59"/>
      <c r="R137" s="59"/>
      <c r="S137" s="59"/>
      <c r="T137" s="59"/>
    </row>
    <row r="138" spans="1:20" s="37" customFormat="1" ht="6.75" customHeight="1" thickBot="1" thickTop="1">
      <c r="A138" s="257"/>
      <c r="B138" s="258"/>
      <c r="C138" s="258"/>
      <c r="D138" s="258"/>
      <c r="E138" s="258"/>
      <c r="F138" s="258"/>
      <c r="G138" s="258"/>
      <c r="H138" s="258"/>
      <c r="I138" s="258"/>
      <c r="J138" s="258"/>
      <c r="K138" s="258"/>
      <c r="L138" s="258"/>
      <c r="M138" s="258"/>
      <c r="N138" s="258"/>
      <c r="O138" s="258"/>
      <c r="P138" s="258"/>
      <c r="Q138" s="258"/>
      <c r="R138" s="258"/>
      <c r="S138" s="258"/>
      <c r="T138" s="259"/>
    </row>
    <row r="139" spans="1:20" ht="84" customHeight="1" thickTop="1">
      <c r="A139" s="268" t="s">
        <v>4</v>
      </c>
      <c r="B139" s="269"/>
      <c r="C139" s="73"/>
      <c r="D139" s="48" t="s">
        <v>224</v>
      </c>
      <c r="E139" s="49"/>
      <c r="F139" s="49"/>
      <c r="G139" s="49"/>
      <c r="H139" s="274"/>
      <c r="I139" s="275"/>
      <c r="J139" s="275"/>
      <c r="K139" s="275"/>
      <c r="L139" s="275"/>
      <c r="M139" s="275"/>
      <c r="N139" s="275"/>
      <c r="O139" s="276"/>
      <c r="P139" s="50"/>
      <c r="Q139" s="50"/>
      <c r="R139" s="50"/>
      <c r="S139" s="50"/>
      <c r="T139" s="50"/>
    </row>
    <row r="140" spans="1:20" ht="49.5" customHeight="1" thickBot="1">
      <c r="A140" s="272"/>
      <c r="B140" s="273"/>
      <c r="C140" s="56"/>
      <c r="D140" s="57" t="s">
        <v>487</v>
      </c>
      <c r="E140" s="58"/>
      <c r="F140" s="58"/>
      <c r="G140" s="58"/>
      <c r="H140" s="280"/>
      <c r="I140" s="281"/>
      <c r="J140" s="281"/>
      <c r="K140" s="281"/>
      <c r="L140" s="281"/>
      <c r="M140" s="281"/>
      <c r="N140" s="281"/>
      <c r="O140" s="282"/>
      <c r="P140" s="59"/>
      <c r="Q140" s="59"/>
      <c r="R140" s="59"/>
      <c r="S140" s="59"/>
      <c r="T140" s="59"/>
    </row>
    <row r="141" spans="1:20" s="37" customFormat="1" ht="6.75" customHeight="1" thickBot="1" thickTop="1">
      <c r="A141" s="257"/>
      <c r="B141" s="258"/>
      <c r="C141" s="258"/>
      <c r="D141" s="258"/>
      <c r="E141" s="258"/>
      <c r="F141" s="258"/>
      <c r="G141" s="258"/>
      <c r="H141" s="258"/>
      <c r="I141" s="258"/>
      <c r="J141" s="258"/>
      <c r="K141" s="258"/>
      <c r="L141" s="258"/>
      <c r="M141" s="258"/>
      <c r="N141" s="258"/>
      <c r="O141" s="258"/>
      <c r="P141" s="258"/>
      <c r="Q141" s="258"/>
      <c r="R141" s="258"/>
      <c r="S141" s="258"/>
      <c r="T141" s="259"/>
    </row>
    <row r="142" spans="1:20" ht="62.25" customHeight="1" thickTop="1">
      <c r="A142" s="268" t="s">
        <v>5</v>
      </c>
      <c r="B142" s="269"/>
      <c r="C142" s="47"/>
      <c r="D142" s="48" t="s">
        <v>225</v>
      </c>
      <c r="E142" s="49"/>
      <c r="F142" s="49"/>
      <c r="G142" s="49"/>
      <c r="H142" s="274"/>
      <c r="I142" s="275"/>
      <c r="J142" s="275"/>
      <c r="K142" s="275"/>
      <c r="L142" s="275"/>
      <c r="M142" s="275"/>
      <c r="N142" s="275"/>
      <c r="O142" s="276"/>
      <c r="P142" s="50"/>
      <c r="Q142" s="50"/>
      <c r="R142" s="50"/>
      <c r="S142" s="50"/>
      <c r="T142" s="50"/>
    </row>
    <row r="143" spans="1:20" ht="62.25" customHeight="1">
      <c r="A143" s="270"/>
      <c r="B143" s="271"/>
      <c r="C143" s="52"/>
      <c r="D143" s="53" t="s">
        <v>226</v>
      </c>
      <c r="E143" s="54"/>
      <c r="F143" s="54"/>
      <c r="G143" s="54"/>
      <c r="H143" s="277"/>
      <c r="I143" s="278"/>
      <c r="J143" s="278"/>
      <c r="K143" s="278"/>
      <c r="L143" s="278"/>
      <c r="M143" s="278"/>
      <c r="N143" s="278"/>
      <c r="O143" s="279"/>
      <c r="P143" s="55"/>
      <c r="Q143" s="55"/>
      <c r="R143" s="55"/>
      <c r="S143" s="55"/>
      <c r="T143" s="55"/>
    </row>
    <row r="144" spans="1:20" ht="57.75" customHeight="1" thickBot="1">
      <c r="A144" s="272"/>
      <c r="B144" s="273"/>
      <c r="C144" s="56"/>
      <c r="D144" s="57" t="s">
        <v>487</v>
      </c>
      <c r="E144" s="58"/>
      <c r="F144" s="58"/>
      <c r="G144" s="58"/>
      <c r="H144" s="280"/>
      <c r="I144" s="281"/>
      <c r="J144" s="281"/>
      <c r="K144" s="281"/>
      <c r="L144" s="281"/>
      <c r="M144" s="281"/>
      <c r="N144" s="281"/>
      <c r="O144" s="282"/>
      <c r="P144" s="59"/>
      <c r="Q144" s="59"/>
      <c r="R144" s="59"/>
      <c r="S144" s="59"/>
      <c r="T144" s="59"/>
    </row>
    <row r="145" spans="1:20" s="37" customFormat="1" ht="6.75" customHeight="1" thickBot="1" thickTop="1">
      <c r="A145" s="257"/>
      <c r="B145" s="258"/>
      <c r="C145" s="258"/>
      <c r="D145" s="258"/>
      <c r="E145" s="258"/>
      <c r="F145" s="258"/>
      <c r="G145" s="258"/>
      <c r="H145" s="258"/>
      <c r="I145" s="258"/>
      <c r="J145" s="258"/>
      <c r="K145" s="258"/>
      <c r="L145" s="258"/>
      <c r="M145" s="258"/>
      <c r="N145" s="258"/>
      <c r="O145" s="258"/>
      <c r="P145" s="258"/>
      <c r="Q145" s="258"/>
      <c r="R145" s="258"/>
      <c r="S145" s="258"/>
      <c r="T145" s="259"/>
    </row>
    <row r="146" spans="1:20" ht="59.25" customHeight="1" thickTop="1">
      <c r="A146" s="268" t="s">
        <v>6</v>
      </c>
      <c r="B146" s="269"/>
      <c r="C146" s="47"/>
      <c r="D146" s="48" t="s">
        <v>227</v>
      </c>
      <c r="E146" s="49"/>
      <c r="F146" s="49"/>
      <c r="G146" s="49"/>
      <c r="H146" s="274"/>
      <c r="I146" s="275"/>
      <c r="J146" s="275"/>
      <c r="K146" s="275"/>
      <c r="L146" s="275"/>
      <c r="M146" s="275"/>
      <c r="N146" s="275"/>
      <c r="O146" s="276"/>
      <c r="P146" s="50"/>
      <c r="Q146" s="50"/>
      <c r="R146" s="50"/>
      <c r="S146" s="50"/>
      <c r="T146" s="50"/>
    </row>
    <row r="147" spans="1:20" ht="59.25" customHeight="1">
      <c r="A147" s="270"/>
      <c r="B147" s="271"/>
      <c r="C147" s="52"/>
      <c r="D147" s="53" t="s">
        <v>228</v>
      </c>
      <c r="E147" s="54"/>
      <c r="F147" s="54"/>
      <c r="G147" s="54"/>
      <c r="H147" s="277"/>
      <c r="I147" s="278"/>
      <c r="J147" s="278"/>
      <c r="K147" s="278"/>
      <c r="L147" s="278"/>
      <c r="M147" s="278"/>
      <c r="N147" s="278"/>
      <c r="O147" s="279"/>
      <c r="P147" s="55"/>
      <c r="Q147" s="55"/>
      <c r="R147" s="55"/>
      <c r="S147" s="55"/>
      <c r="T147" s="55"/>
    </row>
    <row r="148" spans="1:20" ht="54.75" customHeight="1" thickBot="1">
      <c r="A148" s="272"/>
      <c r="B148" s="273"/>
      <c r="C148" s="56"/>
      <c r="D148" s="57" t="s">
        <v>487</v>
      </c>
      <c r="E148" s="58"/>
      <c r="F148" s="58"/>
      <c r="G148" s="58"/>
      <c r="H148" s="280"/>
      <c r="I148" s="281"/>
      <c r="J148" s="281"/>
      <c r="K148" s="281"/>
      <c r="L148" s="281"/>
      <c r="M148" s="281"/>
      <c r="N148" s="281"/>
      <c r="O148" s="282"/>
      <c r="P148" s="59"/>
      <c r="Q148" s="59"/>
      <c r="R148" s="59"/>
      <c r="S148" s="59"/>
      <c r="T148" s="59"/>
    </row>
    <row r="149" spans="1:20" s="37" customFormat="1" ht="6.75" customHeight="1" thickBot="1" thickTop="1">
      <c r="A149" s="257"/>
      <c r="B149" s="258"/>
      <c r="C149" s="258"/>
      <c r="D149" s="258"/>
      <c r="E149" s="258"/>
      <c r="F149" s="258"/>
      <c r="G149" s="258"/>
      <c r="H149" s="258"/>
      <c r="I149" s="258"/>
      <c r="J149" s="258"/>
      <c r="K149" s="258"/>
      <c r="L149" s="258"/>
      <c r="M149" s="258"/>
      <c r="N149" s="258"/>
      <c r="O149" s="258"/>
      <c r="P149" s="258"/>
      <c r="Q149" s="258"/>
      <c r="R149" s="258"/>
      <c r="S149" s="258"/>
      <c r="T149" s="259"/>
    </row>
    <row r="150" spans="1:20" ht="61.5" customHeight="1" thickTop="1">
      <c r="A150" s="268" t="s">
        <v>7</v>
      </c>
      <c r="B150" s="269"/>
      <c r="C150" s="47"/>
      <c r="D150" s="48" t="s">
        <v>526</v>
      </c>
      <c r="E150" s="49"/>
      <c r="F150" s="49"/>
      <c r="G150" s="49"/>
      <c r="H150" s="274"/>
      <c r="I150" s="275"/>
      <c r="J150" s="275"/>
      <c r="K150" s="275"/>
      <c r="L150" s="275"/>
      <c r="M150" s="275"/>
      <c r="N150" s="275"/>
      <c r="O150" s="276"/>
      <c r="P150" s="50"/>
      <c r="Q150" s="50"/>
      <c r="R150" s="50"/>
      <c r="S150" s="50"/>
      <c r="T150" s="50"/>
    </row>
    <row r="151" spans="1:20" ht="61.5" customHeight="1">
      <c r="A151" s="270"/>
      <c r="B151" s="271"/>
      <c r="C151" s="52"/>
      <c r="D151" s="53" t="s">
        <v>381</v>
      </c>
      <c r="E151" s="54"/>
      <c r="F151" s="54"/>
      <c r="G151" s="54"/>
      <c r="H151" s="277"/>
      <c r="I151" s="278"/>
      <c r="J151" s="278"/>
      <c r="K151" s="278"/>
      <c r="L151" s="278"/>
      <c r="M151" s="278"/>
      <c r="N151" s="278"/>
      <c r="O151" s="279"/>
      <c r="P151" s="55"/>
      <c r="Q151" s="55"/>
      <c r="R151" s="55"/>
      <c r="S151" s="55"/>
      <c r="T151" s="55"/>
    </row>
    <row r="152" spans="1:20" ht="48.75" customHeight="1" thickBot="1">
      <c r="A152" s="272"/>
      <c r="B152" s="273"/>
      <c r="C152" s="56"/>
      <c r="D152" s="57" t="s">
        <v>487</v>
      </c>
      <c r="E152" s="58"/>
      <c r="F152" s="58"/>
      <c r="G152" s="58"/>
      <c r="H152" s="280"/>
      <c r="I152" s="281"/>
      <c r="J152" s="281"/>
      <c r="K152" s="281"/>
      <c r="L152" s="281"/>
      <c r="M152" s="281"/>
      <c r="N152" s="281"/>
      <c r="O152" s="282"/>
      <c r="P152" s="59"/>
      <c r="Q152" s="59"/>
      <c r="R152" s="59"/>
      <c r="S152" s="59"/>
      <c r="T152" s="59"/>
    </row>
    <row r="153" spans="1:20" s="37" customFormat="1" ht="6.75" customHeight="1" thickBot="1" thickTop="1">
      <c r="A153" s="257"/>
      <c r="B153" s="258"/>
      <c r="C153" s="258"/>
      <c r="D153" s="258"/>
      <c r="E153" s="258"/>
      <c r="F153" s="258"/>
      <c r="G153" s="258"/>
      <c r="H153" s="258"/>
      <c r="I153" s="258"/>
      <c r="J153" s="258"/>
      <c r="K153" s="258"/>
      <c r="L153" s="258"/>
      <c r="M153" s="258"/>
      <c r="N153" s="258"/>
      <c r="O153" s="258"/>
      <c r="P153" s="258"/>
      <c r="Q153" s="258"/>
      <c r="R153" s="258"/>
      <c r="S153" s="258"/>
      <c r="T153" s="259"/>
    </row>
    <row r="154" spans="1:20" ht="49.5" customHeight="1" thickTop="1">
      <c r="A154" s="268" t="s">
        <v>8</v>
      </c>
      <c r="B154" s="269"/>
      <c r="C154" s="47"/>
      <c r="D154" s="48" t="s">
        <v>229</v>
      </c>
      <c r="E154" s="49"/>
      <c r="F154" s="49"/>
      <c r="G154" s="49"/>
      <c r="H154" s="274"/>
      <c r="I154" s="275"/>
      <c r="J154" s="275"/>
      <c r="K154" s="275"/>
      <c r="L154" s="275"/>
      <c r="M154" s="275"/>
      <c r="N154" s="275"/>
      <c r="O154" s="276"/>
      <c r="P154" s="50"/>
      <c r="Q154" s="50"/>
      <c r="R154" s="50"/>
      <c r="S154" s="50"/>
      <c r="T154" s="50"/>
    </row>
    <row r="155" spans="1:20" ht="49.5" customHeight="1">
      <c r="A155" s="270"/>
      <c r="B155" s="271"/>
      <c r="C155" s="52"/>
      <c r="D155" s="53" t="s">
        <v>230</v>
      </c>
      <c r="E155" s="54"/>
      <c r="F155" s="54"/>
      <c r="G155" s="54"/>
      <c r="H155" s="277"/>
      <c r="I155" s="278"/>
      <c r="J155" s="278"/>
      <c r="K155" s="278"/>
      <c r="L155" s="278"/>
      <c r="M155" s="278"/>
      <c r="N155" s="278"/>
      <c r="O155" s="279"/>
      <c r="P155" s="55"/>
      <c r="Q155" s="55"/>
      <c r="R155" s="55"/>
      <c r="S155" s="55"/>
      <c r="T155" s="55"/>
    </row>
    <row r="156" spans="1:20" ht="49.5" customHeight="1" thickBot="1">
      <c r="A156" s="272"/>
      <c r="B156" s="273"/>
      <c r="C156" s="56"/>
      <c r="D156" s="57" t="s">
        <v>487</v>
      </c>
      <c r="E156" s="58"/>
      <c r="F156" s="58"/>
      <c r="G156" s="58"/>
      <c r="H156" s="280"/>
      <c r="I156" s="281"/>
      <c r="J156" s="281"/>
      <c r="K156" s="281"/>
      <c r="L156" s="281"/>
      <c r="M156" s="281"/>
      <c r="N156" s="281"/>
      <c r="O156" s="282"/>
      <c r="P156" s="59"/>
      <c r="Q156" s="59"/>
      <c r="R156" s="59"/>
      <c r="S156" s="59"/>
      <c r="T156" s="59"/>
    </row>
    <row r="157" spans="1:20" s="37" customFormat="1" ht="6.75" customHeight="1" thickBot="1" thickTop="1">
      <c r="A157" s="257"/>
      <c r="B157" s="258"/>
      <c r="C157" s="258"/>
      <c r="D157" s="258"/>
      <c r="E157" s="258"/>
      <c r="F157" s="258"/>
      <c r="G157" s="258"/>
      <c r="H157" s="258"/>
      <c r="I157" s="258"/>
      <c r="J157" s="258"/>
      <c r="K157" s="258"/>
      <c r="L157" s="258"/>
      <c r="M157" s="258"/>
      <c r="N157" s="258"/>
      <c r="O157" s="258"/>
      <c r="P157" s="258"/>
      <c r="Q157" s="258"/>
      <c r="R157" s="258"/>
      <c r="S157" s="258"/>
      <c r="T157" s="259"/>
    </row>
    <row r="158" spans="1:20" ht="60.75" customHeight="1" thickTop="1">
      <c r="A158" s="268" t="s">
        <v>9</v>
      </c>
      <c r="B158" s="269"/>
      <c r="C158" s="47"/>
      <c r="D158" s="48" t="s">
        <v>231</v>
      </c>
      <c r="E158" s="49"/>
      <c r="F158" s="49"/>
      <c r="G158" s="49"/>
      <c r="H158" s="274"/>
      <c r="I158" s="275"/>
      <c r="J158" s="275"/>
      <c r="K158" s="275"/>
      <c r="L158" s="275"/>
      <c r="M158" s="275"/>
      <c r="N158" s="275"/>
      <c r="O158" s="276"/>
      <c r="P158" s="50"/>
      <c r="Q158" s="50"/>
      <c r="R158" s="50"/>
      <c r="S158" s="50"/>
      <c r="T158" s="50"/>
    </row>
    <row r="159" spans="1:20" ht="60.75" customHeight="1">
      <c r="A159" s="270"/>
      <c r="B159" s="271"/>
      <c r="C159" s="52"/>
      <c r="D159" s="53" t="s">
        <v>232</v>
      </c>
      <c r="E159" s="54"/>
      <c r="F159" s="54"/>
      <c r="G159" s="54"/>
      <c r="H159" s="277"/>
      <c r="I159" s="278"/>
      <c r="J159" s="278"/>
      <c r="K159" s="278"/>
      <c r="L159" s="278"/>
      <c r="M159" s="278"/>
      <c r="N159" s="278"/>
      <c r="O159" s="279"/>
      <c r="P159" s="55"/>
      <c r="Q159" s="55"/>
      <c r="R159" s="55"/>
      <c r="S159" s="55"/>
      <c r="T159" s="55"/>
    </row>
    <row r="160" spans="1:20" ht="47.25" customHeight="1" thickBot="1">
      <c r="A160" s="272"/>
      <c r="B160" s="273"/>
      <c r="C160" s="56"/>
      <c r="D160" s="57" t="s">
        <v>487</v>
      </c>
      <c r="E160" s="58"/>
      <c r="F160" s="58"/>
      <c r="G160" s="58"/>
      <c r="H160" s="280"/>
      <c r="I160" s="281"/>
      <c r="J160" s="281"/>
      <c r="K160" s="281"/>
      <c r="L160" s="281"/>
      <c r="M160" s="281"/>
      <c r="N160" s="281"/>
      <c r="O160" s="282"/>
      <c r="P160" s="59"/>
      <c r="Q160" s="59"/>
      <c r="R160" s="59"/>
      <c r="S160" s="59"/>
      <c r="T160" s="59"/>
    </row>
    <row r="161" spans="1:20" s="37" customFormat="1" ht="6.75" customHeight="1" thickBot="1" thickTop="1">
      <c r="A161" s="257"/>
      <c r="B161" s="258"/>
      <c r="C161" s="258"/>
      <c r="D161" s="258"/>
      <c r="E161" s="258"/>
      <c r="F161" s="258"/>
      <c r="G161" s="258"/>
      <c r="H161" s="258"/>
      <c r="I161" s="258"/>
      <c r="J161" s="258"/>
      <c r="K161" s="258"/>
      <c r="L161" s="258"/>
      <c r="M161" s="258"/>
      <c r="N161" s="258"/>
      <c r="O161" s="258"/>
      <c r="P161" s="258"/>
      <c r="Q161" s="258"/>
      <c r="R161" s="258"/>
      <c r="S161" s="258"/>
      <c r="T161" s="259"/>
    </row>
    <row r="162" spans="1:24" s="61" customFormat="1" ht="24.75" customHeight="1" thickBot="1" thickTop="1">
      <c r="A162" s="260" t="s">
        <v>475</v>
      </c>
      <c r="B162" s="261"/>
      <c r="C162" s="261"/>
      <c r="D162" s="261"/>
      <c r="E162" s="36">
        <f>COUNTIF('隠しシート（記入不要）'!AQ3:BD3,"1")</f>
        <v>0</v>
      </c>
      <c r="F162" s="36">
        <f>COUNTIF('隠しシート（記入不要）'!AQ3:BD3,"2")</f>
        <v>0</v>
      </c>
      <c r="G162" s="36">
        <f>COUNTIF('隠しシート（記入不要）'!AQ3:BD3,"3")</f>
        <v>0</v>
      </c>
      <c r="H162" s="2"/>
      <c r="I162" s="2"/>
      <c r="J162" s="3"/>
      <c r="K162" s="3"/>
      <c r="L162" s="3"/>
      <c r="M162" s="3"/>
      <c r="N162" s="3"/>
      <c r="O162" s="3"/>
      <c r="P162" s="4"/>
      <c r="Q162" s="4"/>
      <c r="R162" s="4"/>
      <c r="S162" s="4"/>
      <c r="T162" s="1"/>
      <c r="U162" s="60"/>
      <c r="V162" s="60"/>
      <c r="W162" s="60"/>
      <c r="X162" s="60"/>
    </row>
    <row r="163" spans="1:20" ht="24.75" customHeight="1" thickBot="1" thickTop="1">
      <c r="A163" s="46"/>
      <c r="B163" s="262" t="s">
        <v>476</v>
      </c>
      <c r="C163" s="263"/>
      <c r="D163" s="263"/>
      <c r="E163" s="263"/>
      <c r="F163" s="263"/>
      <c r="G163" s="263"/>
      <c r="H163" s="263"/>
      <c r="I163" s="263"/>
      <c r="J163" s="263"/>
      <c r="K163" s="263"/>
      <c r="L163" s="263"/>
      <c r="M163" s="263"/>
      <c r="N163" s="263"/>
      <c r="O163" s="263"/>
      <c r="P163" s="263"/>
      <c r="Q163" s="263"/>
      <c r="R163" s="263"/>
      <c r="S163" s="263"/>
      <c r="T163" s="264"/>
    </row>
    <row r="164" spans="1:20" s="37" customFormat="1" ht="6.75" customHeight="1" thickBot="1" thickTop="1">
      <c r="A164" s="257"/>
      <c r="B164" s="258"/>
      <c r="C164" s="258"/>
      <c r="D164" s="258"/>
      <c r="E164" s="258"/>
      <c r="F164" s="258"/>
      <c r="G164" s="258"/>
      <c r="H164" s="258"/>
      <c r="I164" s="258"/>
      <c r="J164" s="258"/>
      <c r="K164" s="258"/>
      <c r="L164" s="258"/>
      <c r="M164" s="258"/>
      <c r="N164" s="258"/>
      <c r="O164" s="258"/>
      <c r="P164" s="258"/>
      <c r="Q164" s="258"/>
      <c r="R164" s="258"/>
      <c r="S164" s="258"/>
      <c r="T164" s="259"/>
    </row>
    <row r="165" spans="1:20" ht="71.25" customHeight="1" thickTop="1">
      <c r="A165" s="268" t="s">
        <v>10</v>
      </c>
      <c r="B165" s="269"/>
      <c r="C165" s="47"/>
      <c r="D165" s="48" t="s">
        <v>519</v>
      </c>
      <c r="E165" s="49"/>
      <c r="F165" s="49"/>
      <c r="G165" s="49"/>
      <c r="H165" s="324"/>
      <c r="I165" s="325"/>
      <c r="J165" s="325"/>
      <c r="K165" s="325"/>
      <c r="L165" s="325"/>
      <c r="M165" s="325"/>
      <c r="N165" s="325"/>
      <c r="O165" s="326"/>
      <c r="P165" s="50"/>
      <c r="Q165" s="50"/>
      <c r="R165" s="50"/>
      <c r="S165" s="50"/>
      <c r="T165" s="50"/>
    </row>
    <row r="166" spans="1:20" ht="60" customHeight="1">
      <c r="A166" s="270"/>
      <c r="B166" s="271"/>
      <c r="C166" s="62"/>
      <c r="D166" s="63" t="s">
        <v>512</v>
      </c>
      <c r="E166" s="54"/>
      <c r="F166" s="54"/>
      <c r="G166" s="54"/>
      <c r="H166" s="327"/>
      <c r="I166" s="328"/>
      <c r="J166" s="328"/>
      <c r="K166" s="328"/>
      <c r="L166" s="328"/>
      <c r="M166" s="328"/>
      <c r="N166" s="328"/>
      <c r="O166" s="329"/>
      <c r="P166" s="55"/>
      <c r="Q166" s="55"/>
      <c r="R166" s="55"/>
      <c r="S166" s="55"/>
      <c r="T166" s="55"/>
    </row>
    <row r="167" spans="1:20" ht="49.5" customHeight="1">
      <c r="A167" s="270"/>
      <c r="B167" s="271"/>
      <c r="C167" s="62"/>
      <c r="D167" s="63" t="s">
        <v>233</v>
      </c>
      <c r="E167" s="54"/>
      <c r="F167" s="54"/>
      <c r="G167" s="54"/>
      <c r="H167" s="327"/>
      <c r="I167" s="328"/>
      <c r="J167" s="328"/>
      <c r="K167" s="328"/>
      <c r="L167" s="328"/>
      <c r="M167" s="328"/>
      <c r="N167" s="328"/>
      <c r="O167" s="329"/>
      <c r="P167" s="55"/>
      <c r="Q167" s="55"/>
      <c r="R167" s="55"/>
      <c r="S167" s="55"/>
      <c r="T167" s="55"/>
    </row>
    <row r="168" spans="1:20" ht="60.75" customHeight="1">
      <c r="A168" s="270"/>
      <c r="B168" s="271"/>
      <c r="C168" s="62"/>
      <c r="D168" s="63" t="s">
        <v>234</v>
      </c>
      <c r="E168" s="54"/>
      <c r="F168" s="54"/>
      <c r="G168" s="54"/>
      <c r="H168" s="327"/>
      <c r="I168" s="328"/>
      <c r="J168" s="328"/>
      <c r="K168" s="328"/>
      <c r="L168" s="328"/>
      <c r="M168" s="328"/>
      <c r="N168" s="328"/>
      <c r="O168" s="329"/>
      <c r="P168" s="55"/>
      <c r="Q168" s="55"/>
      <c r="R168" s="55"/>
      <c r="S168" s="55"/>
      <c r="T168" s="55"/>
    </row>
    <row r="169" spans="1:20" ht="60.75" customHeight="1">
      <c r="A169" s="270"/>
      <c r="B169" s="271"/>
      <c r="C169" s="52"/>
      <c r="D169" s="64" t="s">
        <v>520</v>
      </c>
      <c r="E169" s="54"/>
      <c r="F169" s="54"/>
      <c r="G169" s="54"/>
      <c r="H169" s="327"/>
      <c r="I169" s="328"/>
      <c r="J169" s="328"/>
      <c r="K169" s="328"/>
      <c r="L169" s="328"/>
      <c r="M169" s="328"/>
      <c r="N169" s="328"/>
      <c r="O169" s="329"/>
      <c r="P169" s="55"/>
      <c r="Q169" s="55"/>
      <c r="R169" s="55"/>
      <c r="S169" s="55"/>
      <c r="T169" s="55"/>
    </row>
    <row r="170" spans="1:20" ht="60" customHeight="1" thickBot="1">
      <c r="A170" s="272"/>
      <c r="B170" s="273"/>
      <c r="C170" s="56"/>
      <c r="D170" s="57" t="s">
        <v>487</v>
      </c>
      <c r="E170" s="58"/>
      <c r="F170" s="58"/>
      <c r="G170" s="58"/>
      <c r="H170" s="330"/>
      <c r="I170" s="331"/>
      <c r="J170" s="331"/>
      <c r="K170" s="331"/>
      <c r="L170" s="331"/>
      <c r="M170" s="331"/>
      <c r="N170" s="331"/>
      <c r="O170" s="332"/>
      <c r="P170" s="59"/>
      <c r="Q170" s="59"/>
      <c r="R170" s="59"/>
      <c r="S170" s="59"/>
      <c r="T170" s="59"/>
    </row>
    <row r="171" spans="1:20" s="37" customFormat="1" ht="6.75" customHeight="1" thickBot="1" thickTop="1">
      <c r="A171" s="257"/>
      <c r="B171" s="258"/>
      <c r="C171" s="258"/>
      <c r="D171" s="258"/>
      <c r="E171" s="258"/>
      <c r="F171" s="258"/>
      <c r="G171" s="258"/>
      <c r="H171" s="258"/>
      <c r="I171" s="258"/>
      <c r="J171" s="258"/>
      <c r="K171" s="258"/>
      <c r="L171" s="258"/>
      <c r="M171" s="258"/>
      <c r="N171" s="258"/>
      <c r="O171" s="258"/>
      <c r="P171" s="258"/>
      <c r="Q171" s="258"/>
      <c r="R171" s="258"/>
      <c r="S171" s="258"/>
      <c r="T171" s="259"/>
    </row>
    <row r="172" spans="1:20" ht="49.5" customHeight="1" thickTop="1">
      <c r="A172" s="268" t="s">
        <v>11</v>
      </c>
      <c r="B172" s="269"/>
      <c r="C172" s="47"/>
      <c r="D172" s="48" t="s">
        <v>235</v>
      </c>
      <c r="E172" s="49"/>
      <c r="F172" s="49"/>
      <c r="G172" s="49"/>
      <c r="H172" s="274"/>
      <c r="I172" s="275"/>
      <c r="J172" s="275"/>
      <c r="K172" s="275"/>
      <c r="L172" s="275"/>
      <c r="M172" s="275"/>
      <c r="N172" s="275"/>
      <c r="O172" s="276"/>
      <c r="P172" s="50"/>
      <c r="Q172" s="50"/>
      <c r="R172" s="50"/>
      <c r="S172" s="50"/>
      <c r="T172" s="50"/>
    </row>
    <row r="173" spans="1:20" ht="49.5" customHeight="1">
      <c r="A173" s="270"/>
      <c r="B173" s="271"/>
      <c r="C173" s="62"/>
      <c r="D173" s="63" t="s">
        <v>236</v>
      </c>
      <c r="E173" s="54"/>
      <c r="F173" s="54"/>
      <c r="G173" s="54"/>
      <c r="H173" s="277"/>
      <c r="I173" s="278"/>
      <c r="J173" s="278"/>
      <c r="K173" s="278"/>
      <c r="L173" s="278"/>
      <c r="M173" s="278"/>
      <c r="N173" s="278"/>
      <c r="O173" s="279"/>
      <c r="P173" s="55"/>
      <c r="Q173" s="55"/>
      <c r="R173" s="55"/>
      <c r="S173" s="55"/>
      <c r="T173" s="55"/>
    </row>
    <row r="174" spans="1:20" ht="49.5" customHeight="1">
      <c r="A174" s="270"/>
      <c r="B174" s="271"/>
      <c r="C174" s="62"/>
      <c r="D174" s="63" t="s">
        <v>237</v>
      </c>
      <c r="E174" s="54"/>
      <c r="F174" s="54"/>
      <c r="G174" s="54"/>
      <c r="H174" s="277"/>
      <c r="I174" s="278"/>
      <c r="J174" s="278"/>
      <c r="K174" s="278"/>
      <c r="L174" s="278"/>
      <c r="M174" s="278"/>
      <c r="N174" s="278"/>
      <c r="O174" s="279"/>
      <c r="P174" s="55"/>
      <c r="Q174" s="55"/>
      <c r="R174" s="55"/>
      <c r="S174" s="55"/>
      <c r="T174" s="55"/>
    </row>
    <row r="175" spans="1:20" ht="49.5" customHeight="1">
      <c r="A175" s="270"/>
      <c r="B175" s="271"/>
      <c r="C175" s="52"/>
      <c r="D175" s="64" t="s">
        <v>238</v>
      </c>
      <c r="E175" s="54"/>
      <c r="F175" s="54"/>
      <c r="G175" s="54"/>
      <c r="H175" s="277"/>
      <c r="I175" s="278"/>
      <c r="J175" s="278"/>
      <c r="K175" s="278"/>
      <c r="L175" s="278"/>
      <c r="M175" s="278"/>
      <c r="N175" s="278"/>
      <c r="O175" s="279"/>
      <c r="P175" s="55"/>
      <c r="Q175" s="55"/>
      <c r="R175" s="55"/>
      <c r="S175" s="55"/>
      <c r="T175" s="55"/>
    </row>
    <row r="176" spans="1:20" ht="49.5" customHeight="1" thickBot="1">
      <c r="A176" s="272"/>
      <c r="B176" s="273"/>
      <c r="C176" s="56"/>
      <c r="D176" s="57" t="s">
        <v>487</v>
      </c>
      <c r="E176" s="58"/>
      <c r="F176" s="58"/>
      <c r="G176" s="58"/>
      <c r="H176" s="280"/>
      <c r="I176" s="281"/>
      <c r="J176" s="281"/>
      <c r="K176" s="281"/>
      <c r="L176" s="281"/>
      <c r="M176" s="281"/>
      <c r="N176" s="281"/>
      <c r="O176" s="282"/>
      <c r="P176" s="59"/>
      <c r="Q176" s="59"/>
      <c r="R176" s="59"/>
      <c r="S176" s="59"/>
      <c r="T176" s="59"/>
    </row>
    <row r="177" spans="1:20" s="37" customFormat="1" ht="6.75" customHeight="1" thickBot="1" thickTop="1">
      <c r="A177" s="257"/>
      <c r="B177" s="258"/>
      <c r="C177" s="258"/>
      <c r="D177" s="258"/>
      <c r="E177" s="258"/>
      <c r="F177" s="258"/>
      <c r="G177" s="258"/>
      <c r="H177" s="258"/>
      <c r="I177" s="258"/>
      <c r="J177" s="258"/>
      <c r="K177" s="258"/>
      <c r="L177" s="258"/>
      <c r="M177" s="258"/>
      <c r="N177" s="258"/>
      <c r="O177" s="258"/>
      <c r="P177" s="258"/>
      <c r="Q177" s="258"/>
      <c r="R177" s="258"/>
      <c r="S177" s="258"/>
      <c r="T177" s="259"/>
    </row>
    <row r="178" spans="1:20" ht="49.5" customHeight="1" thickTop="1">
      <c r="A178" s="268" t="s">
        <v>12</v>
      </c>
      <c r="B178" s="269"/>
      <c r="C178" s="47"/>
      <c r="D178" s="48" t="s">
        <v>239</v>
      </c>
      <c r="E178" s="49"/>
      <c r="F178" s="49"/>
      <c r="G178" s="49"/>
      <c r="H178" s="274"/>
      <c r="I178" s="275"/>
      <c r="J178" s="275"/>
      <c r="K178" s="275"/>
      <c r="L178" s="275"/>
      <c r="M178" s="275"/>
      <c r="N178" s="275"/>
      <c r="O178" s="276"/>
      <c r="P178" s="50"/>
      <c r="Q178" s="50"/>
      <c r="R178" s="50"/>
      <c r="S178" s="50"/>
      <c r="T178" s="50"/>
    </row>
    <row r="179" spans="1:20" ht="49.5" customHeight="1">
      <c r="A179" s="270"/>
      <c r="B179" s="271"/>
      <c r="C179" s="62"/>
      <c r="D179" s="63" t="s">
        <v>240</v>
      </c>
      <c r="E179" s="54"/>
      <c r="F179" s="54"/>
      <c r="G179" s="54"/>
      <c r="H179" s="277"/>
      <c r="I179" s="278"/>
      <c r="J179" s="278"/>
      <c r="K179" s="278"/>
      <c r="L179" s="278"/>
      <c r="M179" s="278"/>
      <c r="N179" s="278"/>
      <c r="O179" s="279"/>
      <c r="P179" s="55"/>
      <c r="Q179" s="55"/>
      <c r="R179" s="55"/>
      <c r="S179" s="55"/>
      <c r="T179" s="55"/>
    </row>
    <row r="180" spans="1:20" ht="49.5" customHeight="1">
      <c r="A180" s="270"/>
      <c r="B180" s="271"/>
      <c r="C180" s="52"/>
      <c r="D180" s="64" t="s">
        <v>241</v>
      </c>
      <c r="E180" s="54"/>
      <c r="F180" s="54"/>
      <c r="G180" s="54"/>
      <c r="H180" s="277"/>
      <c r="I180" s="278"/>
      <c r="J180" s="278"/>
      <c r="K180" s="278"/>
      <c r="L180" s="278"/>
      <c r="M180" s="278"/>
      <c r="N180" s="278"/>
      <c r="O180" s="279"/>
      <c r="P180" s="55"/>
      <c r="Q180" s="55"/>
      <c r="R180" s="55"/>
      <c r="S180" s="55"/>
      <c r="T180" s="55"/>
    </row>
    <row r="181" spans="1:20" ht="38.25" customHeight="1" thickBot="1">
      <c r="A181" s="272"/>
      <c r="B181" s="273"/>
      <c r="C181" s="56"/>
      <c r="D181" s="57" t="s">
        <v>487</v>
      </c>
      <c r="E181" s="58"/>
      <c r="F181" s="58"/>
      <c r="G181" s="58"/>
      <c r="H181" s="280"/>
      <c r="I181" s="281"/>
      <c r="J181" s="281"/>
      <c r="K181" s="281"/>
      <c r="L181" s="281"/>
      <c r="M181" s="281"/>
      <c r="N181" s="281"/>
      <c r="O181" s="282"/>
      <c r="P181" s="59"/>
      <c r="Q181" s="59"/>
      <c r="R181" s="59"/>
      <c r="S181" s="59"/>
      <c r="T181" s="59"/>
    </row>
    <row r="182" spans="1:20" s="37" customFormat="1" ht="6.75" customHeight="1" thickBot="1" thickTop="1">
      <c r="A182" s="257"/>
      <c r="B182" s="258"/>
      <c r="C182" s="258"/>
      <c r="D182" s="258"/>
      <c r="E182" s="258"/>
      <c r="F182" s="258"/>
      <c r="G182" s="258"/>
      <c r="H182" s="258"/>
      <c r="I182" s="258"/>
      <c r="J182" s="258"/>
      <c r="K182" s="258"/>
      <c r="L182" s="258"/>
      <c r="M182" s="258"/>
      <c r="N182" s="258"/>
      <c r="O182" s="258"/>
      <c r="P182" s="258"/>
      <c r="Q182" s="258"/>
      <c r="R182" s="258"/>
      <c r="S182" s="258"/>
      <c r="T182" s="259"/>
    </row>
    <row r="183" spans="1:20" ht="44.25" customHeight="1" thickTop="1">
      <c r="A183" s="268" t="s">
        <v>13</v>
      </c>
      <c r="B183" s="269"/>
      <c r="C183" s="47"/>
      <c r="D183" s="48" t="s">
        <v>242</v>
      </c>
      <c r="E183" s="49"/>
      <c r="F183" s="49"/>
      <c r="G183" s="49"/>
      <c r="H183" s="274"/>
      <c r="I183" s="275"/>
      <c r="J183" s="275"/>
      <c r="K183" s="275"/>
      <c r="L183" s="275"/>
      <c r="M183" s="275"/>
      <c r="N183" s="275"/>
      <c r="O183" s="276"/>
      <c r="P183" s="50"/>
      <c r="Q183" s="50"/>
      <c r="R183" s="50"/>
      <c r="S183" s="50"/>
      <c r="T183" s="50"/>
    </row>
    <row r="184" spans="1:20" ht="53.25" customHeight="1">
      <c r="A184" s="270"/>
      <c r="B184" s="271"/>
      <c r="C184" s="62"/>
      <c r="D184" s="63" t="s">
        <v>243</v>
      </c>
      <c r="E184" s="54"/>
      <c r="F184" s="54"/>
      <c r="G184" s="54"/>
      <c r="H184" s="277"/>
      <c r="I184" s="278"/>
      <c r="J184" s="278"/>
      <c r="K184" s="278"/>
      <c r="L184" s="278"/>
      <c r="M184" s="278"/>
      <c r="N184" s="278"/>
      <c r="O184" s="279"/>
      <c r="P184" s="55"/>
      <c r="Q184" s="55"/>
      <c r="R184" s="55"/>
      <c r="S184" s="55"/>
      <c r="T184" s="55"/>
    </row>
    <row r="185" spans="1:20" ht="60" customHeight="1">
      <c r="A185" s="270"/>
      <c r="B185" s="271"/>
      <c r="C185" s="52"/>
      <c r="D185" s="64" t="s">
        <v>244</v>
      </c>
      <c r="E185" s="54"/>
      <c r="F185" s="54"/>
      <c r="G185" s="54"/>
      <c r="H185" s="277"/>
      <c r="I185" s="278"/>
      <c r="J185" s="278"/>
      <c r="K185" s="278"/>
      <c r="L185" s="278"/>
      <c r="M185" s="278"/>
      <c r="N185" s="278"/>
      <c r="O185" s="279"/>
      <c r="P185" s="55"/>
      <c r="Q185" s="55"/>
      <c r="R185" s="55"/>
      <c r="S185" s="55"/>
      <c r="T185" s="55"/>
    </row>
    <row r="186" spans="1:20" ht="34.5" customHeight="1" thickBot="1">
      <c r="A186" s="272"/>
      <c r="B186" s="273"/>
      <c r="C186" s="56"/>
      <c r="D186" s="57" t="s">
        <v>487</v>
      </c>
      <c r="E186" s="58"/>
      <c r="F186" s="58"/>
      <c r="G186" s="58"/>
      <c r="H186" s="280"/>
      <c r="I186" s="281"/>
      <c r="J186" s="281"/>
      <c r="K186" s="281"/>
      <c r="L186" s="281"/>
      <c r="M186" s="281"/>
      <c r="N186" s="281"/>
      <c r="O186" s="282"/>
      <c r="P186" s="59"/>
      <c r="Q186" s="59"/>
      <c r="R186" s="59"/>
      <c r="S186" s="59"/>
      <c r="T186" s="59"/>
    </row>
    <row r="187" spans="1:20" s="37" customFormat="1" ht="6.75" customHeight="1" thickBot="1" thickTop="1">
      <c r="A187" s="257"/>
      <c r="B187" s="258"/>
      <c r="C187" s="258"/>
      <c r="D187" s="258"/>
      <c r="E187" s="258"/>
      <c r="F187" s="258"/>
      <c r="G187" s="258"/>
      <c r="H187" s="258"/>
      <c r="I187" s="258"/>
      <c r="J187" s="258"/>
      <c r="K187" s="258"/>
      <c r="L187" s="258"/>
      <c r="M187" s="258"/>
      <c r="N187" s="258"/>
      <c r="O187" s="258"/>
      <c r="P187" s="258"/>
      <c r="Q187" s="258"/>
      <c r="R187" s="258"/>
      <c r="S187" s="258"/>
      <c r="T187" s="259"/>
    </row>
    <row r="188" spans="1:24" s="61" customFormat="1" ht="24.75" customHeight="1" thickBot="1" thickTop="1">
      <c r="A188" s="260" t="s">
        <v>396</v>
      </c>
      <c r="B188" s="261"/>
      <c r="C188" s="261"/>
      <c r="D188" s="261"/>
      <c r="E188" s="36">
        <f>COUNTIF('隠しシート（記入不要）'!BE3:BL3,"1")</f>
        <v>0</v>
      </c>
      <c r="F188" s="36">
        <f>COUNTIF('隠しシート（記入不要）'!BE3:BL3,"2")</f>
        <v>0</v>
      </c>
      <c r="G188" s="36">
        <f>COUNTIF('隠しシート（記入不要）'!BE3:BL3,"3")</f>
        <v>0</v>
      </c>
      <c r="H188" s="2"/>
      <c r="I188" s="2"/>
      <c r="J188" s="3"/>
      <c r="K188" s="3"/>
      <c r="L188" s="3"/>
      <c r="M188" s="3"/>
      <c r="N188" s="3"/>
      <c r="O188" s="3"/>
      <c r="P188" s="4"/>
      <c r="Q188" s="4"/>
      <c r="R188" s="4"/>
      <c r="S188" s="4"/>
      <c r="T188" s="1"/>
      <c r="U188" s="60"/>
      <c r="V188" s="60"/>
      <c r="W188" s="60"/>
      <c r="X188" s="60"/>
    </row>
    <row r="189" spans="1:20" ht="24.75" customHeight="1" thickBot="1" thickTop="1">
      <c r="A189" s="46"/>
      <c r="B189" s="262" t="s">
        <v>397</v>
      </c>
      <c r="C189" s="263"/>
      <c r="D189" s="263"/>
      <c r="E189" s="263"/>
      <c r="F189" s="263"/>
      <c r="G189" s="263"/>
      <c r="H189" s="263"/>
      <c r="I189" s="263"/>
      <c r="J189" s="263"/>
      <c r="K189" s="263"/>
      <c r="L189" s="263"/>
      <c r="M189" s="263"/>
      <c r="N189" s="263"/>
      <c r="O189" s="263"/>
      <c r="P189" s="263"/>
      <c r="Q189" s="263"/>
      <c r="R189" s="263"/>
      <c r="S189" s="263"/>
      <c r="T189" s="264"/>
    </row>
    <row r="190" spans="1:20" s="37" customFormat="1" ht="6.75" customHeight="1" thickBot="1" thickTop="1">
      <c r="A190" s="257"/>
      <c r="B190" s="258"/>
      <c r="C190" s="258"/>
      <c r="D190" s="258"/>
      <c r="E190" s="258"/>
      <c r="F190" s="258"/>
      <c r="G190" s="258"/>
      <c r="H190" s="258"/>
      <c r="I190" s="258"/>
      <c r="J190" s="258"/>
      <c r="K190" s="258"/>
      <c r="L190" s="258"/>
      <c r="M190" s="258"/>
      <c r="N190" s="258"/>
      <c r="O190" s="258"/>
      <c r="P190" s="258"/>
      <c r="Q190" s="258"/>
      <c r="R190" s="258"/>
      <c r="S190" s="258"/>
      <c r="T190" s="259"/>
    </row>
    <row r="191" spans="1:20" ht="49.5" customHeight="1" thickTop="1">
      <c r="A191" s="268" t="s">
        <v>527</v>
      </c>
      <c r="B191" s="318"/>
      <c r="C191" s="47"/>
      <c r="D191" s="48" t="s">
        <v>245</v>
      </c>
      <c r="E191" s="49"/>
      <c r="F191" s="49"/>
      <c r="G191" s="49"/>
      <c r="H191" s="274"/>
      <c r="I191" s="275"/>
      <c r="J191" s="275"/>
      <c r="K191" s="275"/>
      <c r="L191" s="275"/>
      <c r="M191" s="275"/>
      <c r="N191" s="275"/>
      <c r="O191" s="276"/>
      <c r="P191" s="50"/>
      <c r="Q191" s="50"/>
      <c r="R191" s="50"/>
      <c r="S191" s="50"/>
      <c r="T191" s="50"/>
    </row>
    <row r="192" spans="1:20" ht="60.75" customHeight="1">
      <c r="A192" s="284"/>
      <c r="B192" s="319"/>
      <c r="C192" s="62"/>
      <c r="D192" s="63" t="s">
        <v>246</v>
      </c>
      <c r="E192" s="54"/>
      <c r="F192" s="54"/>
      <c r="G192" s="54"/>
      <c r="H192" s="277"/>
      <c r="I192" s="278"/>
      <c r="J192" s="278"/>
      <c r="K192" s="278"/>
      <c r="L192" s="278"/>
      <c r="M192" s="278"/>
      <c r="N192" s="278"/>
      <c r="O192" s="279"/>
      <c r="P192" s="55"/>
      <c r="Q192" s="55"/>
      <c r="R192" s="55"/>
      <c r="S192" s="55"/>
      <c r="T192" s="55"/>
    </row>
    <row r="193" spans="1:20" ht="49.5" customHeight="1">
      <c r="A193" s="284"/>
      <c r="B193" s="319"/>
      <c r="C193" s="62"/>
      <c r="D193" s="63" t="s">
        <v>247</v>
      </c>
      <c r="E193" s="54"/>
      <c r="F193" s="54"/>
      <c r="G193" s="54"/>
      <c r="H193" s="277"/>
      <c r="I193" s="278"/>
      <c r="J193" s="278"/>
      <c r="K193" s="278"/>
      <c r="L193" s="278"/>
      <c r="M193" s="278"/>
      <c r="N193" s="278"/>
      <c r="O193" s="279"/>
      <c r="P193" s="55"/>
      <c r="Q193" s="55"/>
      <c r="R193" s="55"/>
      <c r="S193" s="55"/>
      <c r="T193" s="55"/>
    </row>
    <row r="194" spans="1:20" ht="49.5" customHeight="1">
      <c r="A194" s="284"/>
      <c r="B194" s="319"/>
      <c r="C194" s="62"/>
      <c r="D194" s="63" t="s">
        <v>248</v>
      </c>
      <c r="E194" s="54"/>
      <c r="F194" s="54"/>
      <c r="G194" s="54"/>
      <c r="H194" s="277"/>
      <c r="I194" s="278"/>
      <c r="J194" s="278"/>
      <c r="K194" s="278"/>
      <c r="L194" s="278"/>
      <c r="M194" s="278"/>
      <c r="N194" s="278"/>
      <c r="O194" s="279"/>
      <c r="P194" s="55"/>
      <c r="Q194" s="55"/>
      <c r="R194" s="55"/>
      <c r="S194" s="55"/>
      <c r="T194" s="55"/>
    </row>
    <row r="195" spans="1:20" ht="61.5" customHeight="1">
      <c r="A195" s="284"/>
      <c r="B195" s="319"/>
      <c r="C195" s="62"/>
      <c r="D195" s="63" t="s">
        <v>372</v>
      </c>
      <c r="E195" s="54"/>
      <c r="F195" s="54"/>
      <c r="G195" s="54"/>
      <c r="H195" s="277"/>
      <c r="I195" s="278"/>
      <c r="J195" s="278"/>
      <c r="K195" s="278"/>
      <c r="L195" s="278"/>
      <c r="M195" s="278"/>
      <c r="N195" s="278"/>
      <c r="O195" s="279"/>
      <c r="P195" s="55"/>
      <c r="Q195" s="55"/>
      <c r="R195" s="55"/>
      <c r="S195" s="55"/>
      <c r="T195" s="55"/>
    </row>
    <row r="196" spans="1:20" ht="65.25" customHeight="1" thickBot="1">
      <c r="A196" s="286"/>
      <c r="B196" s="320"/>
      <c r="C196" s="56"/>
      <c r="D196" s="67" t="s">
        <v>249</v>
      </c>
      <c r="E196" s="58"/>
      <c r="F196" s="58"/>
      <c r="G196" s="58"/>
      <c r="H196" s="280"/>
      <c r="I196" s="281"/>
      <c r="J196" s="281"/>
      <c r="K196" s="281"/>
      <c r="L196" s="281"/>
      <c r="M196" s="281"/>
      <c r="N196" s="281"/>
      <c r="O196" s="282"/>
      <c r="P196" s="59"/>
      <c r="Q196" s="59"/>
      <c r="R196" s="59"/>
      <c r="S196" s="59"/>
      <c r="T196" s="59"/>
    </row>
    <row r="197" spans="1:20" ht="64.5" customHeight="1" thickTop="1">
      <c r="A197" s="268" t="s">
        <v>531</v>
      </c>
      <c r="B197" s="269"/>
      <c r="C197" s="47"/>
      <c r="D197" s="71" t="s">
        <v>250</v>
      </c>
      <c r="E197" s="49"/>
      <c r="F197" s="49"/>
      <c r="G197" s="49"/>
      <c r="H197" s="274"/>
      <c r="I197" s="275"/>
      <c r="J197" s="275"/>
      <c r="K197" s="275"/>
      <c r="L197" s="275"/>
      <c r="M197" s="275"/>
      <c r="N197" s="275"/>
      <c r="O197" s="276"/>
      <c r="P197" s="50"/>
      <c r="Q197" s="50"/>
      <c r="R197" s="50"/>
      <c r="S197" s="50"/>
      <c r="T197" s="50"/>
    </row>
    <row r="198" spans="1:20" ht="64.5" customHeight="1">
      <c r="A198" s="270"/>
      <c r="B198" s="271"/>
      <c r="C198" s="52"/>
      <c r="D198" s="64" t="s">
        <v>251</v>
      </c>
      <c r="E198" s="54"/>
      <c r="F198" s="54"/>
      <c r="G198" s="54"/>
      <c r="H198" s="277"/>
      <c r="I198" s="278"/>
      <c r="J198" s="278"/>
      <c r="K198" s="278"/>
      <c r="L198" s="278"/>
      <c r="M198" s="278"/>
      <c r="N198" s="278"/>
      <c r="O198" s="279"/>
      <c r="P198" s="55"/>
      <c r="Q198" s="55"/>
      <c r="R198" s="55"/>
      <c r="S198" s="55"/>
      <c r="T198" s="55"/>
    </row>
    <row r="199" spans="1:20" ht="49.5" customHeight="1" thickBot="1">
      <c r="A199" s="272"/>
      <c r="B199" s="273"/>
      <c r="C199" s="56"/>
      <c r="D199" s="57" t="s">
        <v>487</v>
      </c>
      <c r="E199" s="58"/>
      <c r="F199" s="58"/>
      <c r="G199" s="58"/>
      <c r="H199" s="280"/>
      <c r="I199" s="281"/>
      <c r="J199" s="281"/>
      <c r="K199" s="281"/>
      <c r="L199" s="281"/>
      <c r="M199" s="281"/>
      <c r="N199" s="281"/>
      <c r="O199" s="282"/>
      <c r="P199" s="59"/>
      <c r="Q199" s="59"/>
      <c r="R199" s="59"/>
      <c r="S199" s="59"/>
      <c r="T199" s="59"/>
    </row>
    <row r="200" spans="1:20" s="37" customFormat="1" ht="6.75" customHeight="1" thickBot="1" thickTop="1">
      <c r="A200" s="257"/>
      <c r="B200" s="258"/>
      <c r="C200" s="258"/>
      <c r="D200" s="258"/>
      <c r="E200" s="258"/>
      <c r="F200" s="258"/>
      <c r="G200" s="258"/>
      <c r="H200" s="258"/>
      <c r="I200" s="258"/>
      <c r="J200" s="258"/>
      <c r="K200" s="258"/>
      <c r="L200" s="258"/>
      <c r="M200" s="258"/>
      <c r="N200" s="258"/>
      <c r="O200" s="258"/>
      <c r="P200" s="258"/>
      <c r="Q200" s="258"/>
      <c r="R200" s="258"/>
      <c r="S200" s="258"/>
      <c r="T200" s="259"/>
    </row>
    <row r="201" spans="1:20" ht="49.5" customHeight="1" thickTop="1">
      <c r="A201" s="268" t="s">
        <v>373</v>
      </c>
      <c r="B201" s="269"/>
      <c r="C201" s="47"/>
      <c r="D201" s="48" t="s">
        <v>252</v>
      </c>
      <c r="E201" s="49"/>
      <c r="F201" s="49"/>
      <c r="G201" s="49"/>
      <c r="H201" s="274"/>
      <c r="I201" s="275"/>
      <c r="J201" s="275"/>
      <c r="K201" s="275"/>
      <c r="L201" s="275"/>
      <c r="M201" s="275"/>
      <c r="N201" s="275"/>
      <c r="O201" s="276"/>
      <c r="P201" s="50"/>
      <c r="Q201" s="50"/>
      <c r="R201" s="50"/>
      <c r="S201" s="50"/>
      <c r="T201" s="50"/>
    </row>
    <row r="202" spans="1:20" ht="49.5" customHeight="1">
      <c r="A202" s="270"/>
      <c r="B202" s="271"/>
      <c r="C202" s="52"/>
      <c r="D202" s="53" t="s">
        <v>374</v>
      </c>
      <c r="E202" s="54"/>
      <c r="F202" s="54"/>
      <c r="G202" s="54"/>
      <c r="H202" s="277"/>
      <c r="I202" s="278"/>
      <c r="J202" s="278"/>
      <c r="K202" s="278"/>
      <c r="L202" s="278"/>
      <c r="M202" s="278"/>
      <c r="N202" s="278"/>
      <c r="O202" s="279"/>
      <c r="P202" s="55"/>
      <c r="Q202" s="55"/>
      <c r="R202" s="55"/>
      <c r="S202" s="55"/>
      <c r="T202" s="55"/>
    </row>
    <row r="203" spans="1:20" ht="49.5" customHeight="1" thickBot="1">
      <c r="A203" s="272"/>
      <c r="B203" s="273"/>
      <c r="C203" s="56"/>
      <c r="D203" s="57" t="s">
        <v>487</v>
      </c>
      <c r="E203" s="58"/>
      <c r="F203" s="58"/>
      <c r="G203" s="58"/>
      <c r="H203" s="280"/>
      <c r="I203" s="281"/>
      <c r="J203" s="281"/>
      <c r="K203" s="281"/>
      <c r="L203" s="281"/>
      <c r="M203" s="281"/>
      <c r="N203" s="281"/>
      <c r="O203" s="282"/>
      <c r="P203" s="59"/>
      <c r="Q203" s="59"/>
      <c r="R203" s="59"/>
      <c r="S203" s="59"/>
      <c r="T203" s="59"/>
    </row>
    <row r="204" spans="1:20" s="37" customFormat="1" ht="6.75" customHeight="1" thickBot="1" thickTop="1">
      <c r="A204" s="257"/>
      <c r="B204" s="258"/>
      <c r="C204" s="258"/>
      <c r="D204" s="258"/>
      <c r="E204" s="258"/>
      <c r="F204" s="258"/>
      <c r="G204" s="258"/>
      <c r="H204" s="258"/>
      <c r="I204" s="258"/>
      <c r="J204" s="258"/>
      <c r="K204" s="258"/>
      <c r="L204" s="258"/>
      <c r="M204" s="258"/>
      <c r="N204" s="258"/>
      <c r="O204" s="258"/>
      <c r="P204" s="258"/>
      <c r="Q204" s="258"/>
      <c r="R204" s="258"/>
      <c r="S204" s="258"/>
      <c r="T204" s="259"/>
    </row>
    <row r="205" spans="1:24" s="61" customFormat="1" ht="24.75" customHeight="1" thickBot="1" thickTop="1">
      <c r="A205" s="260" t="s">
        <v>398</v>
      </c>
      <c r="B205" s="261"/>
      <c r="C205" s="261"/>
      <c r="D205" s="261"/>
      <c r="E205" s="36">
        <f>COUNTIF('隠しシート（記入不要）'!BM3:BP3,"1")</f>
        <v>0</v>
      </c>
      <c r="F205" s="36">
        <f>COUNTIF('隠しシート（記入不要）'!BM3:BP3,"2")</f>
        <v>0</v>
      </c>
      <c r="G205" s="36">
        <f>COUNTIF('隠しシート（記入不要）'!BM3:BP3,"3")</f>
        <v>0</v>
      </c>
      <c r="H205" s="2"/>
      <c r="I205" s="2"/>
      <c r="J205" s="3"/>
      <c r="K205" s="3"/>
      <c r="L205" s="3"/>
      <c r="M205" s="3"/>
      <c r="N205" s="3"/>
      <c r="O205" s="3"/>
      <c r="P205" s="4"/>
      <c r="Q205" s="4"/>
      <c r="R205" s="4"/>
      <c r="S205" s="4"/>
      <c r="T205" s="1"/>
      <c r="U205" s="60"/>
      <c r="V205" s="60"/>
      <c r="W205" s="60"/>
      <c r="X205" s="60"/>
    </row>
    <row r="206" spans="1:20" ht="24.75" customHeight="1" thickBot="1" thickTop="1">
      <c r="A206" s="262" t="s">
        <v>503</v>
      </c>
      <c r="B206" s="263"/>
      <c r="C206" s="263"/>
      <c r="D206" s="263"/>
      <c r="E206" s="263"/>
      <c r="F206" s="263"/>
      <c r="G206" s="263"/>
      <c r="H206" s="263"/>
      <c r="I206" s="263"/>
      <c r="J206" s="263"/>
      <c r="K206" s="263"/>
      <c r="L206" s="263"/>
      <c r="M206" s="263"/>
      <c r="N206" s="263"/>
      <c r="O206" s="263"/>
      <c r="P206" s="263"/>
      <c r="Q206" s="263"/>
      <c r="R206" s="263"/>
      <c r="S206" s="263"/>
      <c r="T206" s="264"/>
    </row>
    <row r="207" spans="1:20" ht="24.75" customHeight="1" thickBot="1" thickTop="1">
      <c r="A207" s="46"/>
      <c r="B207" s="262" t="s">
        <v>504</v>
      </c>
      <c r="C207" s="263"/>
      <c r="D207" s="263"/>
      <c r="E207" s="263"/>
      <c r="F207" s="263"/>
      <c r="G207" s="263"/>
      <c r="H207" s="263"/>
      <c r="I207" s="263"/>
      <c r="J207" s="263"/>
      <c r="K207" s="263"/>
      <c r="L207" s="263"/>
      <c r="M207" s="263"/>
      <c r="N207" s="263"/>
      <c r="O207" s="263"/>
      <c r="P207" s="263"/>
      <c r="Q207" s="263"/>
      <c r="R207" s="263"/>
      <c r="S207" s="263"/>
      <c r="T207" s="264"/>
    </row>
    <row r="208" spans="1:20" s="37" customFormat="1" ht="6.75" customHeight="1" thickBot="1" thickTop="1">
      <c r="A208" s="257"/>
      <c r="B208" s="258"/>
      <c r="C208" s="258"/>
      <c r="D208" s="258"/>
      <c r="E208" s="258"/>
      <c r="F208" s="258"/>
      <c r="G208" s="258"/>
      <c r="H208" s="258"/>
      <c r="I208" s="258"/>
      <c r="J208" s="258"/>
      <c r="K208" s="258"/>
      <c r="L208" s="258"/>
      <c r="M208" s="258"/>
      <c r="N208" s="258"/>
      <c r="O208" s="258"/>
      <c r="P208" s="258"/>
      <c r="Q208" s="258"/>
      <c r="R208" s="258"/>
      <c r="S208" s="258"/>
      <c r="T208" s="259"/>
    </row>
    <row r="209" spans="1:20" ht="49.5" customHeight="1" thickTop="1">
      <c r="A209" s="268" t="s">
        <v>14</v>
      </c>
      <c r="B209" s="269"/>
      <c r="C209" s="47"/>
      <c r="D209" s="48" t="s">
        <v>253</v>
      </c>
      <c r="E209" s="49"/>
      <c r="F209" s="49"/>
      <c r="G209" s="49"/>
      <c r="H209" s="274"/>
      <c r="I209" s="275"/>
      <c r="J209" s="275"/>
      <c r="K209" s="275"/>
      <c r="L209" s="275"/>
      <c r="M209" s="275"/>
      <c r="N209" s="275"/>
      <c r="O209" s="276"/>
      <c r="P209" s="50"/>
      <c r="Q209" s="50"/>
      <c r="R209" s="50"/>
      <c r="S209" s="50"/>
      <c r="T209" s="50"/>
    </row>
    <row r="210" spans="1:20" ht="49.5" customHeight="1">
      <c r="A210" s="270"/>
      <c r="B210" s="271"/>
      <c r="C210" s="52"/>
      <c r="D210" s="53" t="s">
        <v>254</v>
      </c>
      <c r="E210" s="54"/>
      <c r="F210" s="54"/>
      <c r="G210" s="54"/>
      <c r="H210" s="277"/>
      <c r="I210" s="278"/>
      <c r="J210" s="278"/>
      <c r="K210" s="278"/>
      <c r="L210" s="278"/>
      <c r="M210" s="278"/>
      <c r="N210" s="278"/>
      <c r="O210" s="279"/>
      <c r="P210" s="55"/>
      <c r="Q210" s="55"/>
      <c r="R210" s="55"/>
      <c r="S210" s="55"/>
      <c r="T210" s="55"/>
    </row>
    <row r="211" spans="1:20" ht="49.5" customHeight="1" thickBot="1">
      <c r="A211" s="272"/>
      <c r="B211" s="273"/>
      <c r="C211" s="56"/>
      <c r="D211" s="57" t="s">
        <v>487</v>
      </c>
      <c r="E211" s="58"/>
      <c r="F211" s="58"/>
      <c r="G211" s="58"/>
      <c r="H211" s="280"/>
      <c r="I211" s="281"/>
      <c r="J211" s="281"/>
      <c r="K211" s="281"/>
      <c r="L211" s="281"/>
      <c r="M211" s="281"/>
      <c r="N211" s="281"/>
      <c r="O211" s="282"/>
      <c r="P211" s="59"/>
      <c r="Q211" s="59"/>
      <c r="R211" s="59"/>
      <c r="S211" s="59"/>
      <c r="T211" s="59"/>
    </row>
    <row r="212" spans="1:20" s="37" customFormat="1" ht="6.75" customHeight="1" thickBot="1" thickTop="1">
      <c r="A212" s="257"/>
      <c r="B212" s="258"/>
      <c r="C212" s="258"/>
      <c r="D212" s="258"/>
      <c r="E212" s="258"/>
      <c r="F212" s="258"/>
      <c r="G212" s="258"/>
      <c r="H212" s="258"/>
      <c r="I212" s="258"/>
      <c r="J212" s="258"/>
      <c r="K212" s="258"/>
      <c r="L212" s="258"/>
      <c r="M212" s="258"/>
      <c r="N212" s="258"/>
      <c r="O212" s="258"/>
      <c r="P212" s="258"/>
      <c r="Q212" s="258"/>
      <c r="R212" s="258"/>
      <c r="S212" s="258"/>
      <c r="T212" s="259"/>
    </row>
    <row r="213" spans="1:20" ht="63" customHeight="1" thickTop="1">
      <c r="A213" s="268" t="s">
        <v>15</v>
      </c>
      <c r="B213" s="269"/>
      <c r="C213" s="47"/>
      <c r="D213" s="48" t="s">
        <v>255</v>
      </c>
      <c r="E213" s="49"/>
      <c r="F213" s="49"/>
      <c r="G213" s="49"/>
      <c r="H213" s="274"/>
      <c r="I213" s="275"/>
      <c r="J213" s="275"/>
      <c r="K213" s="275"/>
      <c r="L213" s="275"/>
      <c r="M213" s="275"/>
      <c r="N213" s="275"/>
      <c r="O213" s="276"/>
      <c r="P213" s="50"/>
      <c r="Q213" s="50"/>
      <c r="R213" s="50"/>
      <c r="S213" s="50"/>
      <c r="T213" s="50"/>
    </row>
    <row r="214" spans="1:20" ht="55.5" customHeight="1">
      <c r="A214" s="270"/>
      <c r="B214" s="271"/>
      <c r="C214" s="62"/>
      <c r="D214" s="63" t="s">
        <v>256</v>
      </c>
      <c r="E214" s="54"/>
      <c r="F214" s="54"/>
      <c r="G214" s="54"/>
      <c r="H214" s="277"/>
      <c r="I214" s="278"/>
      <c r="J214" s="278"/>
      <c r="K214" s="278"/>
      <c r="L214" s="278"/>
      <c r="M214" s="278"/>
      <c r="N214" s="278"/>
      <c r="O214" s="279"/>
      <c r="P214" s="55"/>
      <c r="Q214" s="55"/>
      <c r="R214" s="55"/>
      <c r="S214" s="55"/>
      <c r="T214" s="55"/>
    </row>
    <row r="215" spans="1:20" ht="54" customHeight="1">
      <c r="A215" s="270"/>
      <c r="B215" s="271"/>
      <c r="C215" s="62"/>
      <c r="D215" s="63" t="s">
        <v>257</v>
      </c>
      <c r="E215" s="54"/>
      <c r="F215" s="54"/>
      <c r="G215" s="54"/>
      <c r="H215" s="277"/>
      <c r="I215" s="278"/>
      <c r="J215" s="278"/>
      <c r="K215" s="278"/>
      <c r="L215" s="278"/>
      <c r="M215" s="278"/>
      <c r="N215" s="278"/>
      <c r="O215" s="279"/>
      <c r="P215" s="55"/>
      <c r="Q215" s="55"/>
      <c r="R215" s="55"/>
      <c r="S215" s="55"/>
      <c r="T215" s="55"/>
    </row>
    <row r="216" spans="1:20" ht="49.5" customHeight="1">
      <c r="A216" s="270"/>
      <c r="B216" s="271"/>
      <c r="C216" s="62"/>
      <c r="D216" s="63" t="s">
        <v>258</v>
      </c>
      <c r="E216" s="54"/>
      <c r="F216" s="54"/>
      <c r="G216" s="54"/>
      <c r="H216" s="277"/>
      <c r="I216" s="278"/>
      <c r="J216" s="278"/>
      <c r="K216" s="278"/>
      <c r="L216" s="278"/>
      <c r="M216" s="278"/>
      <c r="N216" s="278"/>
      <c r="O216" s="279"/>
      <c r="P216" s="55"/>
      <c r="Q216" s="55"/>
      <c r="R216" s="55"/>
      <c r="S216" s="55"/>
      <c r="T216" s="55"/>
    </row>
    <row r="217" spans="1:20" ht="57" customHeight="1">
      <c r="A217" s="270"/>
      <c r="B217" s="271"/>
      <c r="C217" s="62"/>
      <c r="D217" s="63" t="s">
        <v>259</v>
      </c>
      <c r="E217" s="54"/>
      <c r="F217" s="54"/>
      <c r="G217" s="54"/>
      <c r="H217" s="277"/>
      <c r="I217" s="278"/>
      <c r="J217" s="278"/>
      <c r="K217" s="278"/>
      <c r="L217" s="278"/>
      <c r="M217" s="278"/>
      <c r="N217" s="278"/>
      <c r="O217" s="279"/>
      <c r="P217" s="55"/>
      <c r="Q217" s="55"/>
      <c r="R217" s="55"/>
      <c r="S217" s="55"/>
      <c r="T217" s="55"/>
    </row>
    <row r="218" spans="1:20" ht="57" customHeight="1">
      <c r="A218" s="270"/>
      <c r="B218" s="271"/>
      <c r="C218" s="52"/>
      <c r="D218" s="64" t="s">
        <v>260</v>
      </c>
      <c r="E218" s="54"/>
      <c r="F218" s="54"/>
      <c r="G218" s="54"/>
      <c r="H218" s="277"/>
      <c r="I218" s="278"/>
      <c r="J218" s="278"/>
      <c r="K218" s="278"/>
      <c r="L218" s="278"/>
      <c r="M218" s="278"/>
      <c r="N218" s="278"/>
      <c r="O218" s="279"/>
      <c r="P218" s="55"/>
      <c r="Q218" s="55"/>
      <c r="R218" s="55"/>
      <c r="S218" s="55"/>
      <c r="T218" s="55"/>
    </row>
    <row r="219" spans="1:20" ht="49.5" customHeight="1" thickBot="1">
      <c r="A219" s="272"/>
      <c r="B219" s="273"/>
      <c r="C219" s="56"/>
      <c r="D219" s="57" t="s">
        <v>487</v>
      </c>
      <c r="E219" s="58"/>
      <c r="F219" s="58"/>
      <c r="G219" s="58"/>
      <c r="H219" s="280"/>
      <c r="I219" s="281"/>
      <c r="J219" s="281"/>
      <c r="K219" s="281"/>
      <c r="L219" s="281"/>
      <c r="M219" s="281"/>
      <c r="N219" s="281"/>
      <c r="O219" s="282"/>
      <c r="P219" s="59"/>
      <c r="Q219" s="59"/>
      <c r="R219" s="59"/>
      <c r="S219" s="59"/>
      <c r="T219" s="59"/>
    </row>
    <row r="220" spans="1:20" s="37" customFormat="1" ht="6.75" customHeight="1" thickBot="1" thickTop="1">
      <c r="A220" s="257"/>
      <c r="B220" s="258"/>
      <c r="C220" s="258"/>
      <c r="D220" s="258"/>
      <c r="E220" s="258"/>
      <c r="F220" s="258"/>
      <c r="G220" s="258"/>
      <c r="H220" s="258"/>
      <c r="I220" s="258"/>
      <c r="J220" s="258"/>
      <c r="K220" s="258"/>
      <c r="L220" s="258"/>
      <c r="M220" s="258"/>
      <c r="N220" s="258"/>
      <c r="O220" s="258"/>
      <c r="P220" s="258"/>
      <c r="Q220" s="258"/>
      <c r="R220" s="258"/>
      <c r="S220" s="258"/>
      <c r="T220" s="259"/>
    </row>
    <row r="221" spans="1:20" ht="49.5" customHeight="1" thickTop="1">
      <c r="A221" s="268" t="s">
        <v>16</v>
      </c>
      <c r="B221" s="269"/>
      <c r="C221" s="73"/>
      <c r="D221" s="48" t="s">
        <v>261</v>
      </c>
      <c r="E221" s="49"/>
      <c r="F221" s="49"/>
      <c r="G221" s="49"/>
      <c r="H221" s="274"/>
      <c r="I221" s="275"/>
      <c r="J221" s="275"/>
      <c r="K221" s="275"/>
      <c r="L221" s="275"/>
      <c r="M221" s="275"/>
      <c r="N221" s="275"/>
      <c r="O221" s="276"/>
      <c r="P221" s="50"/>
      <c r="Q221" s="50"/>
      <c r="R221" s="50"/>
      <c r="S221" s="50"/>
      <c r="T221" s="50"/>
    </row>
    <row r="222" spans="1:20" ht="49.5" customHeight="1">
      <c r="A222" s="270"/>
      <c r="B222" s="271"/>
      <c r="C222" s="62"/>
      <c r="D222" s="63" t="s">
        <v>262</v>
      </c>
      <c r="E222" s="54"/>
      <c r="F222" s="54"/>
      <c r="G222" s="54"/>
      <c r="H222" s="277"/>
      <c r="I222" s="278"/>
      <c r="J222" s="278"/>
      <c r="K222" s="278"/>
      <c r="L222" s="278"/>
      <c r="M222" s="278"/>
      <c r="N222" s="278"/>
      <c r="O222" s="279"/>
      <c r="P222" s="55"/>
      <c r="Q222" s="55"/>
      <c r="R222" s="55"/>
      <c r="S222" s="55"/>
      <c r="T222" s="55"/>
    </row>
    <row r="223" spans="1:20" ht="49.5" customHeight="1">
      <c r="A223" s="270"/>
      <c r="B223" s="271"/>
      <c r="C223" s="62"/>
      <c r="D223" s="63" t="s">
        <v>263</v>
      </c>
      <c r="E223" s="54"/>
      <c r="F223" s="54"/>
      <c r="G223" s="54"/>
      <c r="H223" s="277"/>
      <c r="I223" s="278"/>
      <c r="J223" s="278"/>
      <c r="K223" s="278"/>
      <c r="L223" s="278"/>
      <c r="M223" s="278"/>
      <c r="N223" s="278"/>
      <c r="O223" s="279"/>
      <c r="P223" s="55"/>
      <c r="Q223" s="55"/>
      <c r="R223" s="55"/>
      <c r="S223" s="55"/>
      <c r="T223" s="55"/>
    </row>
    <row r="224" spans="1:20" ht="49.5" customHeight="1" thickBot="1">
      <c r="A224" s="272"/>
      <c r="B224" s="273"/>
      <c r="C224" s="74"/>
      <c r="D224" s="75" t="s">
        <v>487</v>
      </c>
      <c r="E224" s="58"/>
      <c r="F224" s="58"/>
      <c r="G224" s="58"/>
      <c r="H224" s="280"/>
      <c r="I224" s="281"/>
      <c r="J224" s="281"/>
      <c r="K224" s="281"/>
      <c r="L224" s="281"/>
      <c r="M224" s="281"/>
      <c r="N224" s="281"/>
      <c r="O224" s="282"/>
      <c r="P224" s="59"/>
      <c r="Q224" s="59"/>
      <c r="R224" s="59"/>
      <c r="S224" s="59"/>
      <c r="T224" s="59"/>
    </row>
    <row r="225" spans="1:20" s="37" customFormat="1" ht="6.75" customHeight="1" thickBot="1" thickTop="1">
      <c r="A225" s="257"/>
      <c r="B225" s="258"/>
      <c r="C225" s="258"/>
      <c r="D225" s="258"/>
      <c r="E225" s="258"/>
      <c r="F225" s="258"/>
      <c r="G225" s="258"/>
      <c r="H225" s="258"/>
      <c r="I225" s="258"/>
      <c r="J225" s="258"/>
      <c r="K225" s="258"/>
      <c r="L225" s="258"/>
      <c r="M225" s="258"/>
      <c r="N225" s="258"/>
      <c r="O225" s="258"/>
      <c r="P225" s="258"/>
      <c r="Q225" s="258"/>
      <c r="R225" s="258"/>
      <c r="S225" s="258"/>
      <c r="T225" s="259"/>
    </row>
    <row r="226" spans="1:24" s="61" customFormat="1" ht="24.75" customHeight="1" thickBot="1" thickTop="1">
      <c r="A226" s="260" t="s">
        <v>505</v>
      </c>
      <c r="B226" s="261"/>
      <c r="C226" s="261"/>
      <c r="D226" s="261"/>
      <c r="E226" s="36">
        <f>COUNTIF('隠しシート（記入不要）'!BQ3:BV3,"1")</f>
        <v>0</v>
      </c>
      <c r="F226" s="36">
        <f>COUNTIF('隠しシート（記入不要）'!BQ3:BV3,"2")</f>
        <v>0</v>
      </c>
      <c r="G226" s="36">
        <f>COUNTIF('隠しシート（記入不要）'!BQ3:BV3,"3")</f>
        <v>0</v>
      </c>
      <c r="H226" s="2"/>
      <c r="I226" s="2"/>
      <c r="J226" s="3"/>
      <c r="K226" s="3"/>
      <c r="L226" s="3"/>
      <c r="M226" s="3"/>
      <c r="N226" s="3"/>
      <c r="O226" s="3"/>
      <c r="P226" s="4"/>
      <c r="Q226" s="4"/>
      <c r="R226" s="4"/>
      <c r="S226" s="4"/>
      <c r="T226" s="1"/>
      <c r="U226" s="60"/>
      <c r="V226" s="60"/>
      <c r="W226" s="60"/>
      <c r="X226" s="60"/>
    </row>
    <row r="227" spans="1:20" ht="24.75" customHeight="1" thickBot="1" thickTop="1">
      <c r="A227" s="46"/>
      <c r="B227" s="262" t="s">
        <v>506</v>
      </c>
      <c r="C227" s="263"/>
      <c r="D227" s="263"/>
      <c r="E227" s="263"/>
      <c r="F227" s="263"/>
      <c r="G227" s="263"/>
      <c r="H227" s="263"/>
      <c r="I227" s="263"/>
      <c r="J227" s="263"/>
      <c r="K227" s="263"/>
      <c r="L227" s="263"/>
      <c r="M227" s="263"/>
      <c r="N227" s="263"/>
      <c r="O227" s="263"/>
      <c r="P227" s="263"/>
      <c r="Q227" s="263"/>
      <c r="R227" s="263"/>
      <c r="S227" s="263"/>
      <c r="T227" s="264"/>
    </row>
    <row r="228" spans="1:20" s="37" customFormat="1" ht="6.75" customHeight="1" thickBot="1" thickTop="1">
      <c r="A228" s="257"/>
      <c r="B228" s="258"/>
      <c r="C228" s="258"/>
      <c r="D228" s="258"/>
      <c r="E228" s="258"/>
      <c r="F228" s="258"/>
      <c r="G228" s="258"/>
      <c r="H228" s="258"/>
      <c r="I228" s="258"/>
      <c r="J228" s="258"/>
      <c r="K228" s="258"/>
      <c r="L228" s="258"/>
      <c r="M228" s="258"/>
      <c r="N228" s="258"/>
      <c r="O228" s="258"/>
      <c r="P228" s="258"/>
      <c r="Q228" s="258"/>
      <c r="R228" s="258"/>
      <c r="S228" s="258"/>
      <c r="T228" s="259"/>
    </row>
    <row r="229" spans="1:20" ht="55.5" customHeight="1" thickTop="1">
      <c r="A229" s="268" t="s">
        <v>17</v>
      </c>
      <c r="B229" s="269"/>
      <c r="C229" s="73"/>
      <c r="D229" s="48" t="s">
        <v>264</v>
      </c>
      <c r="E229" s="49"/>
      <c r="F229" s="49"/>
      <c r="G229" s="49"/>
      <c r="H229" s="274"/>
      <c r="I229" s="275"/>
      <c r="J229" s="275"/>
      <c r="K229" s="275"/>
      <c r="L229" s="275"/>
      <c r="M229" s="275"/>
      <c r="N229" s="275"/>
      <c r="O229" s="276"/>
      <c r="P229" s="50"/>
      <c r="Q229" s="50"/>
      <c r="R229" s="50"/>
      <c r="S229" s="50"/>
      <c r="T229" s="50"/>
    </row>
    <row r="230" spans="1:20" ht="55.5" customHeight="1">
      <c r="A230" s="270"/>
      <c r="B230" s="271"/>
      <c r="C230" s="62"/>
      <c r="D230" s="63" t="s">
        <v>265</v>
      </c>
      <c r="E230" s="54"/>
      <c r="F230" s="54"/>
      <c r="G230" s="54"/>
      <c r="H230" s="277"/>
      <c r="I230" s="278"/>
      <c r="J230" s="278"/>
      <c r="K230" s="278"/>
      <c r="L230" s="278"/>
      <c r="M230" s="278"/>
      <c r="N230" s="278"/>
      <c r="O230" s="279"/>
      <c r="P230" s="55"/>
      <c r="Q230" s="55"/>
      <c r="R230" s="55"/>
      <c r="S230" s="55"/>
      <c r="T230" s="55"/>
    </row>
    <row r="231" spans="1:20" ht="70.5" customHeight="1" thickBot="1">
      <c r="A231" s="272"/>
      <c r="B231" s="273"/>
      <c r="C231" s="74"/>
      <c r="D231" s="75" t="s">
        <v>487</v>
      </c>
      <c r="E231" s="58"/>
      <c r="F231" s="58"/>
      <c r="G231" s="58"/>
      <c r="H231" s="280"/>
      <c r="I231" s="281"/>
      <c r="J231" s="281"/>
      <c r="K231" s="281"/>
      <c r="L231" s="281"/>
      <c r="M231" s="281"/>
      <c r="N231" s="281"/>
      <c r="O231" s="282"/>
      <c r="P231" s="59"/>
      <c r="Q231" s="59"/>
      <c r="R231" s="59"/>
      <c r="S231" s="59"/>
      <c r="T231" s="59"/>
    </row>
    <row r="232" spans="1:20" s="37" customFormat="1" ht="6.75" customHeight="1" thickBot="1" thickTop="1">
      <c r="A232" s="257"/>
      <c r="B232" s="258"/>
      <c r="C232" s="258"/>
      <c r="D232" s="258"/>
      <c r="E232" s="258"/>
      <c r="F232" s="258"/>
      <c r="G232" s="258"/>
      <c r="H232" s="258"/>
      <c r="I232" s="258"/>
      <c r="J232" s="258"/>
      <c r="K232" s="258"/>
      <c r="L232" s="258"/>
      <c r="M232" s="258"/>
      <c r="N232" s="258"/>
      <c r="O232" s="258"/>
      <c r="P232" s="258"/>
      <c r="Q232" s="258"/>
      <c r="R232" s="258"/>
      <c r="S232" s="258"/>
      <c r="T232" s="259"/>
    </row>
    <row r="233" spans="1:20" ht="60" customHeight="1" thickTop="1">
      <c r="A233" s="268" t="s">
        <v>18</v>
      </c>
      <c r="B233" s="269"/>
      <c r="C233" s="73"/>
      <c r="D233" s="48" t="s">
        <v>266</v>
      </c>
      <c r="E233" s="49"/>
      <c r="F233" s="49"/>
      <c r="G233" s="49"/>
      <c r="H233" s="274"/>
      <c r="I233" s="275"/>
      <c r="J233" s="275"/>
      <c r="K233" s="275"/>
      <c r="L233" s="275"/>
      <c r="M233" s="275"/>
      <c r="N233" s="275"/>
      <c r="O233" s="276"/>
      <c r="P233" s="50"/>
      <c r="Q233" s="50"/>
      <c r="R233" s="50"/>
      <c r="S233" s="50"/>
      <c r="T233" s="50"/>
    </row>
    <row r="234" spans="1:20" ht="51" customHeight="1" thickBot="1">
      <c r="A234" s="272"/>
      <c r="B234" s="273"/>
      <c r="C234" s="56"/>
      <c r="D234" s="57" t="s">
        <v>487</v>
      </c>
      <c r="E234" s="58"/>
      <c r="F234" s="58"/>
      <c r="G234" s="58"/>
      <c r="H234" s="280"/>
      <c r="I234" s="281"/>
      <c r="J234" s="281"/>
      <c r="K234" s="281"/>
      <c r="L234" s="281"/>
      <c r="M234" s="281"/>
      <c r="N234" s="281"/>
      <c r="O234" s="282"/>
      <c r="P234" s="59"/>
      <c r="Q234" s="59"/>
      <c r="R234" s="59"/>
      <c r="S234" s="59"/>
      <c r="T234" s="59"/>
    </row>
    <row r="235" spans="1:20" s="37" customFormat="1" ht="6.75" customHeight="1" thickBot="1" thickTop="1">
      <c r="A235" s="257"/>
      <c r="B235" s="258"/>
      <c r="C235" s="258"/>
      <c r="D235" s="258"/>
      <c r="E235" s="258"/>
      <c r="F235" s="258"/>
      <c r="G235" s="258"/>
      <c r="H235" s="258"/>
      <c r="I235" s="258"/>
      <c r="J235" s="258"/>
      <c r="K235" s="258"/>
      <c r="L235" s="258"/>
      <c r="M235" s="258"/>
      <c r="N235" s="258"/>
      <c r="O235" s="258"/>
      <c r="P235" s="258"/>
      <c r="Q235" s="258"/>
      <c r="R235" s="258"/>
      <c r="S235" s="258"/>
      <c r="T235" s="259"/>
    </row>
    <row r="236" spans="1:20" ht="70.5" customHeight="1" thickTop="1">
      <c r="A236" s="268" t="s">
        <v>19</v>
      </c>
      <c r="B236" s="269"/>
      <c r="C236" s="73"/>
      <c r="D236" s="48" t="s">
        <v>267</v>
      </c>
      <c r="E236" s="49"/>
      <c r="F236" s="49"/>
      <c r="G236" s="49"/>
      <c r="H236" s="274"/>
      <c r="I236" s="275"/>
      <c r="J236" s="275"/>
      <c r="K236" s="275"/>
      <c r="L236" s="275"/>
      <c r="M236" s="275"/>
      <c r="N236" s="275"/>
      <c r="O236" s="276"/>
      <c r="P236" s="50"/>
      <c r="Q236" s="50"/>
      <c r="R236" s="50"/>
      <c r="S236" s="50"/>
      <c r="T236" s="50"/>
    </row>
    <row r="237" spans="1:20" ht="102.75" customHeight="1">
      <c r="A237" s="270"/>
      <c r="B237" s="271"/>
      <c r="C237" s="62"/>
      <c r="D237" s="63" t="s">
        <v>268</v>
      </c>
      <c r="E237" s="54"/>
      <c r="F237" s="54"/>
      <c r="G237" s="54"/>
      <c r="H237" s="277"/>
      <c r="I237" s="278"/>
      <c r="J237" s="278"/>
      <c r="K237" s="278"/>
      <c r="L237" s="278"/>
      <c r="M237" s="278"/>
      <c r="N237" s="278"/>
      <c r="O237" s="279"/>
      <c r="P237" s="55"/>
      <c r="Q237" s="55"/>
      <c r="R237" s="55"/>
      <c r="S237" s="55"/>
      <c r="T237" s="55"/>
    </row>
    <row r="238" spans="1:20" ht="51" customHeight="1" thickBot="1">
      <c r="A238" s="272"/>
      <c r="B238" s="273"/>
      <c r="C238" s="74"/>
      <c r="D238" s="75" t="s">
        <v>487</v>
      </c>
      <c r="E238" s="58"/>
      <c r="F238" s="58"/>
      <c r="G238" s="58"/>
      <c r="H238" s="280"/>
      <c r="I238" s="281"/>
      <c r="J238" s="281"/>
      <c r="K238" s="281"/>
      <c r="L238" s="281"/>
      <c r="M238" s="281"/>
      <c r="N238" s="281"/>
      <c r="O238" s="282"/>
      <c r="P238" s="59"/>
      <c r="Q238" s="59"/>
      <c r="R238" s="59"/>
      <c r="S238" s="59"/>
      <c r="T238" s="59"/>
    </row>
    <row r="239" spans="1:20" s="37" customFormat="1" ht="6.75" customHeight="1" thickBot="1" thickTop="1">
      <c r="A239" s="257"/>
      <c r="B239" s="258"/>
      <c r="C239" s="258"/>
      <c r="D239" s="258"/>
      <c r="E239" s="258"/>
      <c r="F239" s="258"/>
      <c r="G239" s="258"/>
      <c r="H239" s="258"/>
      <c r="I239" s="258"/>
      <c r="J239" s="258"/>
      <c r="K239" s="258"/>
      <c r="L239" s="258"/>
      <c r="M239" s="258"/>
      <c r="N239" s="258"/>
      <c r="O239" s="258"/>
      <c r="P239" s="258"/>
      <c r="Q239" s="258"/>
      <c r="R239" s="258"/>
      <c r="S239" s="258"/>
      <c r="T239" s="259"/>
    </row>
    <row r="240" spans="1:24" s="61" customFormat="1" ht="24.75" customHeight="1" thickBot="1" thickTop="1">
      <c r="A240" s="260" t="s">
        <v>507</v>
      </c>
      <c r="B240" s="261"/>
      <c r="C240" s="261"/>
      <c r="D240" s="261"/>
      <c r="E240" s="36">
        <f>COUNTIF('隠しシート（記入不要）'!BW3:CB3,"1")</f>
        <v>0</v>
      </c>
      <c r="F240" s="36">
        <f>COUNTIF('隠しシート（記入不要）'!BW3:CB3,"2")</f>
        <v>0</v>
      </c>
      <c r="G240" s="36">
        <f>COUNTIF('隠しシート（記入不要）'!BW3:CB3,"3")</f>
        <v>0</v>
      </c>
      <c r="H240" s="2"/>
      <c r="I240" s="2"/>
      <c r="J240" s="3"/>
      <c r="K240" s="3"/>
      <c r="L240" s="3"/>
      <c r="M240" s="3"/>
      <c r="N240" s="3"/>
      <c r="O240" s="3"/>
      <c r="P240" s="4"/>
      <c r="Q240" s="4"/>
      <c r="R240" s="4"/>
      <c r="S240" s="4"/>
      <c r="T240" s="1"/>
      <c r="U240" s="60"/>
      <c r="V240" s="60"/>
      <c r="W240" s="60"/>
      <c r="X240" s="60"/>
    </row>
    <row r="241" spans="1:20" ht="24.75" customHeight="1" thickBot="1" thickTop="1">
      <c r="A241" s="46"/>
      <c r="B241" s="262" t="s">
        <v>508</v>
      </c>
      <c r="C241" s="263"/>
      <c r="D241" s="263"/>
      <c r="E241" s="263"/>
      <c r="F241" s="263"/>
      <c r="G241" s="263"/>
      <c r="H241" s="263"/>
      <c r="I241" s="263"/>
      <c r="J241" s="263"/>
      <c r="K241" s="263"/>
      <c r="L241" s="263"/>
      <c r="M241" s="263"/>
      <c r="N241" s="263"/>
      <c r="O241" s="263"/>
      <c r="P241" s="263"/>
      <c r="Q241" s="263"/>
      <c r="R241" s="263"/>
      <c r="S241" s="263"/>
      <c r="T241" s="264"/>
    </row>
    <row r="242" spans="1:20" s="37" customFormat="1" ht="6.75" customHeight="1" thickBot="1" thickTop="1">
      <c r="A242" s="257"/>
      <c r="B242" s="258"/>
      <c r="C242" s="258"/>
      <c r="D242" s="258"/>
      <c r="E242" s="258"/>
      <c r="F242" s="258"/>
      <c r="G242" s="258"/>
      <c r="H242" s="258"/>
      <c r="I242" s="258"/>
      <c r="J242" s="258"/>
      <c r="K242" s="258"/>
      <c r="L242" s="258"/>
      <c r="M242" s="258"/>
      <c r="N242" s="258"/>
      <c r="O242" s="258"/>
      <c r="P242" s="258"/>
      <c r="Q242" s="258"/>
      <c r="R242" s="258"/>
      <c r="S242" s="258"/>
      <c r="T242" s="259"/>
    </row>
    <row r="243" spans="1:20" ht="57" customHeight="1" thickTop="1">
      <c r="A243" s="268" t="s">
        <v>20</v>
      </c>
      <c r="B243" s="269"/>
      <c r="C243" s="73"/>
      <c r="D243" s="48" t="s">
        <v>269</v>
      </c>
      <c r="E243" s="49"/>
      <c r="F243" s="49"/>
      <c r="G243" s="49"/>
      <c r="H243" s="274"/>
      <c r="I243" s="275"/>
      <c r="J243" s="275"/>
      <c r="K243" s="275"/>
      <c r="L243" s="275"/>
      <c r="M243" s="275"/>
      <c r="N243" s="275"/>
      <c r="O243" s="276"/>
      <c r="P243" s="50"/>
      <c r="Q243" s="50"/>
      <c r="R243" s="50"/>
      <c r="S243" s="50"/>
      <c r="T243" s="50"/>
    </row>
    <row r="244" spans="1:20" ht="60.75" customHeight="1">
      <c r="A244" s="270"/>
      <c r="B244" s="271"/>
      <c r="C244" s="76"/>
      <c r="D244" s="63" t="s">
        <v>270</v>
      </c>
      <c r="E244" s="54"/>
      <c r="F244" s="54"/>
      <c r="G244" s="54"/>
      <c r="H244" s="277"/>
      <c r="I244" s="278"/>
      <c r="J244" s="278"/>
      <c r="K244" s="278"/>
      <c r="L244" s="278"/>
      <c r="M244" s="278"/>
      <c r="N244" s="278"/>
      <c r="O244" s="279"/>
      <c r="P244" s="55"/>
      <c r="Q244" s="55"/>
      <c r="R244" s="55"/>
      <c r="S244" s="55"/>
      <c r="T244" s="55"/>
    </row>
    <row r="245" spans="1:20" ht="60.75" customHeight="1">
      <c r="A245" s="270"/>
      <c r="B245" s="271"/>
      <c r="C245" s="77"/>
      <c r="D245" s="64" t="s">
        <v>271</v>
      </c>
      <c r="E245" s="54"/>
      <c r="F245" s="54"/>
      <c r="G245" s="54"/>
      <c r="H245" s="277"/>
      <c r="I245" s="278"/>
      <c r="J245" s="278"/>
      <c r="K245" s="278"/>
      <c r="L245" s="278"/>
      <c r="M245" s="278"/>
      <c r="N245" s="278"/>
      <c r="O245" s="279"/>
      <c r="P245" s="55"/>
      <c r="Q245" s="55"/>
      <c r="R245" s="55"/>
      <c r="S245" s="55"/>
      <c r="T245" s="55"/>
    </row>
    <row r="246" spans="1:20" ht="51.75" customHeight="1" thickBot="1">
      <c r="A246" s="272"/>
      <c r="B246" s="273"/>
      <c r="C246" s="56"/>
      <c r="D246" s="57" t="s">
        <v>487</v>
      </c>
      <c r="E246" s="58"/>
      <c r="F246" s="58"/>
      <c r="G246" s="58"/>
      <c r="H246" s="280"/>
      <c r="I246" s="281"/>
      <c r="J246" s="281"/>
      <c r="K246" s="281"/>
      <c r="L246" s="281"/>
      <c r="M246" s="281"/>
      <c r="N246" s="281"/>
      <c r="O246" s="282"/>
      <c r="P246" s="59"/>
      <c r="Q246" s="59"/>
      <c r="R246" s="59"/>
      <c r="S246" s="59"/>
      <c r="T246" s="59"/>
    </row>
    <row r="247" spans="1:20" s="37" customFormat="1" ht="6.75" customHeight="1" thickBot="1" thickTop="1">
      <c r="A247" s="257"/>
      <c r="B247" s="258"/>
      <c r="C247" s="258"/>
      <c r="D247" s="258"/>
      <c r="E247" s="258"/>
      <c r="F247" s="258"/>
      <c r="G247" s="258"/>
      <c r="H247" s="258"/>
      <c r="I247" s="258"/>
      <c r="J247" s="258"/>
      <c r="K247" s="258"/>
      <c r="L247" s="258"/>
      <c r="M247" s="258"/>
      <c r="N247" s="258"/>
      <c r="O247" s="258"/>
      <c r="P247" s="258"/>
      <c r="Q247" s="258"/>
      <c r="R247" s="258"/>
      <c r="S247" s="258"/>
      <c r="T247" s="259"/>
    </row>
    <row r="248" spans="1:24" s="61" customFormat="1" ht="24.75" customHeight="1" thickBot="1" thickTop="1">
      <c r="A248" s="260" t="s">
        <v>509</v>
      </c>
      <c r="B248" s="261"/>
      <c r="C248" s="261"/>
      <c r="D248" s="261"/>
      <c r="E248" s="36">
        <f>COUNTIF('隠しシート（記入不要）'!CC3:CD3,"1")</f>
        <v>0</v>
      </c>
      <c r="F248" s="36">
        <f>COUNTIF('隠しシート（記入不要）'!CC3:CD3,"2")</f>
        <v>0</v>
      </c>
      <c r="G248" s="36">
        <f>COUNTIF('隠しシート（記入不要）'!CC3:CD3,"3")</f>
        <v>0</v>
      </c>
      <c r="H248" s="2"/>
      <c r="I248" s="2"/>
      <c r="J248" s="3"/>
      <c r="K248" s="3"/>
      <c r="L248" s="3"/>
      <c r="M248" s="3"/>
      <c r="N248" s="3"/>
      <c r="O248" s="3"/>
      <c r="P248" s="4"/>
      <c r="Q248" s="4"/>
      <c r="R248" s="4"/>
      <c r="S248" s="4"/>
      <c r="T248" s="1"/>
      <c r="U248" s="60"/>
      <c r="V248" s="60"/>
      <c r="W248" s="60"/>
      <c r="X248" s="60"/>
    </row>
    <row r="249" spans="1:20" ht="24.75" customHeight="1" thickBot="1" thickTop="1">
      <c r="A249" s="46"/>
      <c r="B249" s="262" t="s">
        <v>521</v>
      </c>
      <c r="C249" s="263"/>
      <c r="D249" s="263"/>
      <c r="E249" s="263"/>
      <c r="F249" s="263"/>
      <c r="G249" s="263"/>
      <c r="H249" s="263"/>
      <c r="I249" s="263"/>
      <c r="J249" s="263"/>
      <c r="K249" s="263"/>
      <c r="L249" s="263"/>
      <c r="M249" s="263"/>
      <c r="N249" s="263"/>
      <c r="O249" s="263"/>
      <c r="P249" s="263"/>
      <c r="Q249" s="263"/>
      <c r="R249" s="263"/>
      <c r="S249" s="263"/>
      <c r="T249" s="264"/>
    </row>
    <row r="250" spans="1:20" s="37" customFormat="1" ht="6.75" customHeight="1" thickBot="1" thickTop="1">
      <c r="A250" s="257"/>
      <c r="B250" s="258"/>
      <c r="C250" s="258"/>
      <c r="D250" s="258"/>
      <c r="E250" s="258"/>
      <c r="F250" s="258"/>
      <c r="G250" s="258"/>
      <c r="H250" s="258"/>
      <c r="I250" s="258"/>
      <c r="J250" s="258"/>
      <c r="K250" s="258"/>
      <c r="L250" s="258"/>
      <c r="M250" s="258"/>
      <c r="N250" s="258"/>
      <c r="O250" s="258"/>
      <c r="P250" s="258"/>
      <c r="Q250" s="258"/>
      <c r="R250" s="258"/>
      <c r="S250" s="258"/>
      <c r="T250" s="259"/>
    </row>
    <row r="251" spans="1:20" ht="49.5" customHeight="1" thickTop="1">
      <c r="A251" s="268" t="s">
        <v>21</v>
      </c>
      <c r="B251" s="269"/>
      <c r="C251" s="76"/>
      <c r="D251" s="48" t="s">
        <v>272</v>
      </c>
      <c r="E251" s="49"/>
      <c r="F251" s="49"/>
      <c r="G251" s="49"/>
      <c r="H251" s="274"/>
      <c r="I251" s="275"/>
      <c r="J251" s="275"/>
      <c r="K251" s="275"/>
      <c r="L251" s="275"/>
      <c r="M251" s="275"/>
      <c r="N251" s="275"/>
      <c r="O251" s="276"/>
      <c r="P251" s="50"/>
      <c r="Q251" s="50"/>
      <c r="R251" s="50"/>
      <c r="S251" s="50"/>
      <c r="T251" s="50"/>
    </row>
    <row r="252" spans="1:20" ht="49.5" customHeight="1">
      <c r="A252" s="270"/>
      <c r="B252" s="271"/>
      <c r="C252" s="76"/>
      <c r="D252" s="63" t="s">
        <v>273</v>
      </c>
      <c r="E252" s="54"/>
      <c r="F252" s="54"/>
      <c r="G252" s="54"/>
      <c r="H252" s="277"/>
      <c r="I252" s="278"/>
      <c r="J252" s="278"/>
      <c r="K252" s="278"/>
      <c r="L252" s="278"/>
      <c r="M252" s="278"/>
      <c r="N252" s="278"/>
      <c r="O252" s="279"/>
      <c r="P252" s="55"/>
      <c r="Q252" s="55"/>
      <c r="R252" s="55"/>
      <c r="S252" s="55"/>
      <c r="T252" s="55"/>
    </row>
    <row r="253" spans="1:20" ht="49.5" customHeight="1">
      <c r="A253" s="270"/>
      <c r="B253" s="271"/>
      <c r="C253" s="76"/>
      <c r="D253" s="63" t="s">
        <v>274</v>
      </c>
      <c r="E253" s="54"/>
      <c r="F253" s="54"/>
      <c r="G253" s="54"/>
      <c r="H253" s="277"/>
      <c r="I253" s="278"/>
      <c r="J253" s="278"/>
      <c r="K253" s="278"/>
      <c r="L253" s="278"/>
      <c r="M253" s="278"/>
      <c r="N253" s="278"/>
      <c r="O253" s="279"/>
      <c r="P253" s="55"/>
      <c r="Q253" s="55"/>
      <c r="R253" s="55"/>
      <c r="S253" s="55"/>
      <c r="T253" s="55"/>
    </row>
    <row r="254" spans="1:20" ht="49.5" customHeight="1">
      <c r="A254" s="270"/>
      <c r="B254" s="271"/>
      <c r="C254" s="76"/>
      <c r="D254" s="63" t="s">
        <v>275</v>
      </c>
      <c r="E254" s="54"/>
      <c r="F254" s="54"/>
      <c r="G254" s="54"/>
      <c r="H254" s="277"/>
      <c r="I254" s="278"/>
      <c r="J254" s="278"/>
      <c r="K254" s="278"/>
      <c r="L254" s="278"/>
      <c r="M254" s="278"/>
      <c r="N254" s="278"/>
      <c r="O254" s="279"/>
      <c r="P254" s="55"/>
      <c r="Q254" s="55"/>
      <c r="R254" s="55"/>
      <c r="S254" s="55"/>
      <c r="T254" s="55"/>
    </row>
    <row r="255" spans="1:20" ht="49.5" customHeight="1">
      <c r="A255" s="270"/>
      <c r="B255" s="271"/>
      <c r="C255" s="76"/>
      <c r="D255" s="63" t="s">
        <v>276</v>
      </c>
      <c r="E255" s="54"/>
      <c r="F255" s="54"/>
      <c r="G255" s="54"/>
      <c r="H255" s="277"/>
      <c r="I255" s="278"/>
      <c r="J255" s="278"/>
      <c r="K255" s="278"/>
      <c r="L255" s="278"/>
      <c r="M255" s="278"/>
      <c r="N255" s="278"/>
      <c r="O255" s="279"/>
      <c r="P255" s="55"/>
      <c r="Q255" s="55"/>
      <c r="R255" s="55"/>
      <c r="S255" s="55"/>
      <c r="T255" s="55"/>
    </row>
    <row r="256" spans="1:20" ht="49.5" customHeight="1">
      <c r="A256" s="270"/>
      <c r="B256" s="271"/>
      <c r="C256" s="77"/>
      <c r="D256" s="64" t="s">
        <v>277</v>
      </c>
      <c r="E256" s="54"/>
      <c r="F256" s="54"/>
      <c r="G256" s="54"/>
      <c r="H256" s="277"/>
      <c r="I256" s="278"/>
      <c r="J256" s="278"/>
      <c r="K256" s="278"/>
      <c r="L256" s="278"/>
      <c r="M256" s="278"/>
      <c r="N256" s="278"/>
      <c r="O256" s="279"/>
      <c r="P256" s="55"/>
      <c r="Q256" s="55"/>
      <c r="R256" s="55"/>
      <c r="S256" s="55"/>
      <c r="T256" s="55"/>
    </row>
    <row r="257" spans="1:20" ht="49.5" customHeight="1" thickBot="1">
      <c r="A257" s="272"/>
      <c r="B257" s="273"/>
      <c r="C257" s="56"/>
      <c r="D257" s="57" t="s">
        <v>487</v>
      </c>
      <c r="E257" s="58"/>
      <c r="F257" s="58"/>
      <c r="G257" s="58"/>
      <c r="H257" s="280"/>
      <c r="I257" s="281"/>
      <c r="J257" s="281"/>
      <c r="K257" s="281"/>
      <c r="L257" s="281"/>
      <c r="M257" s="281"/>
      <c r="N257" s="281"/>
      <c r="O257" s="282"/>
      <c r="P257" s="59"/>
      <c r="Q257" s="59"/>
      <c r="R257" s="59"/>
      <c r="S257" s="59"/>
      <c r="T257" s="59"/>
    </row>
    <row r="258" spans="1:20" s="37" customFormat="1" ht="6.75" customHeight="1" thickBot="1" thickTop="1">
      <c r="A258" s="257"/>
      <c r="B258" s="258"/>
      <c r="C258" s="258"/>
      <c r="D258" s="258"/>
      <c r="E258" s="258"/>
      <c r="F258" s="258"/>
      <c r="G258" s="258"/>
      <c r="H258" s="258"/>
      <c r="I258" s="258"/>
      <c r="J258" s="258"/>
      <c r="K258" s="258"/>
      <c r="L258" s="258"/>
      <c r="M258" s="258"/>
      <c r="N258" s="258"/>
      <c r="O258" s="258"/>
      <c r="P258" s="258"/>
      <c r="Q258" s="258"/>
      <c r="R258" s="258"/>
      <c r="S258" s="258"/>
      <c r="T258" s="259"/>
    </row>
    <row r="259" spans="1:20" s="37" customFormat="1" ht="49.5" customHeight="1" thickTop="1">
      <c r="A259" s="268" t="s">
        <v>22</v>
      </c>
      <c r="B259" s="283"/>
      <c r="C259" s="288" t="s">
        <v>309</v>
      </c>
      <c r="D259" s="289"/>
      <c r="E259" s="49"/>
      <c r="F259" s="49"/>
      <c r="G259" s="49"/>
      <c r="H259" s="274"/>
      <c r="I259" s="290"/>
      <c r="J259" s="290"/>
      <c r="K259" s="290"/>
      <c r="L259" s="290"/>
      <c r="M259" s="290"/>
      <c r="N259" s="290"/>
      <c r="O259" s="291"/>
      <c r="P259" s="50"/>
      <c r="Q259" s="50"/>
      <c r="R259" s="50"/>
      <c r="S259" s="50"/>
      <c r="T259" s="50"/>
    </row>
    <row r="260" spans="1:20" ht="49.5" customHeight="1">
      <c r="A260" s="284"/>
      <c r="B260" s="285"/>
      <c r="C260" s="78"/>
      <c r="D260" s="64" t="s">
        <v>278</v>
      </c>
      <c r="E260" s="54"/>
      <c r="F260" s="54"/>
      <c r="G260" s="54"/>
      <c r="H260" s="292"/>
      <c r="I260" s="293"/>
      <c r="J260" s="293"/>
      <c r="K260" s="293"/>
      <c r="L260" s="293"/>
      <c r="M260" s="293"/>
      <c r="N260" s="293"/>
      <c r="O260" s="294"/>
      <c r="P260" s="54"/>
      <c r="Q260" s="54"/>
      <c r="R260" s="54"/>
      <c r="S260" s="54"/>
      <c r="T260" s="54"/>
    </row>
    <row r="261" spans="1:20" ht="49.5" customHeight="1">
      <c r="A261" s="284"/>
      <c r="B261" s="285"/>
      <c r="C261" s="76"/>
      <c r="D261" s="63" t="s">
        <v>279</v>
      </c>
      <c r="E261" s="54"/>
      <c r="F261" s="54"/>
      <c r="G261" s="54"/>
      <c r="H261" s="292"/>
      <c r="I261" s="293"/>
      <c r="J261" s="293"/>
      <c r="K261" s="293"/>
      <c r="L261" s="293"/>
      <c r="M261" s="293"/>
      <c r="N261" s="293"/>
      <c r="O261" s="294"/>
      <c r="P261" s="55"/>
      <c r="Q261" s="55"/>
      <c r="R261" s="55"/>
      <c r="S261" s="55"/>
      <c r="T261" s="55"/>
    </row>
    <row r="262" spans="1:20" ht="49.5" customHeight="1">
      <c r="A262" s="284"/>
      <c r="B262" s="285"/>
      <c r="C262" s="76"/>
      <c r="D262" s="63" t="s">
        <v>280</v>
      </c>
      <c r="E262" s="54"/>
      <c r="F262" s="54"/>
      <c r="G262" s="54"/>
      <c r="H262" s="292"/>
      <c r="I262" s="293"/>
      <c r="J262" s="293"/>
      <c r="K262" s="293"/>
      <c r="L262" s="293"/>
      <c r="M262" s="293"/>
      <c r="N262" s="293"/>
      <c r="O262" s="294"/>
      <c r="P262" s="55"/>
      <c r="Q262" s="55"/>
      <c r="R262" s="55"/>
      <c r="S262" s="55"/>
      <c r="T262" s="55"/>
    </row>
    <row r="263" spans="1:20" ht="49.5" customHeight="1">
      <c r="A263" s="284"/>
      <c r="B263" s="285"/>
      <c r="C263" s="76"/>
      <c r="D263" s="63" t="s">
        <v>281</v>
      </c>
      <c r="E263" s="54"/>
      <c r="F263" s="54"/>
      <c r="G263" s="54"/>
      <c r="H263" s="292"/>
      <c r="I263" s="293"/>
      <c r="J263" s="293"/>
      <c r="K263" s="293"/>
      <c r="L263" s="293"/>
      <c r="M263" s="293"/>
      <c r="N263" s="293"/>
      <c r="O263" s="294"/>
      <c r="P263" s="55"/>
      <c r="Q263" s="55"/>
      <c r="R263" s="55"/>
      <c r="S263" s="55"/>
      <c r="T263" s="55"/>
    </row>
    <row r="264" spans="1:20" ht="49.5" customHeight="1">
      <c r="A264" s="284"/>
      <c r="B264" s="285"/>
      <c r="C264" s="77"/>
      <c r="D264" s="64" t="s">
        <v>282</v>
      </c>
      <c r="E264" s="54"/>
      <c r="F264" s="54"/>
      <c r="G264" s="54"/>
      <c r="H264" s="292"/>
      <c r="I264" s="293"/>
      <c r="J264" s="293"/>
      <c r="K264" s="293"/>
      <c r="L264" s="293"/>
      <c r="M264" s="293"/>
      <c r="N264" s="293"/>
      <c r="O264" s="294"/>
      <c r="P264" s="55"/>
      <c r="Q264" s="55"/>
      <c r="R264" s="55"/>
      <c r="S264" s="55"/>
      <c r="T264" s="55"/>
    </row>
    <row r="265" spans="1:20" ht="49.5" customHeight="1" thickBot="1">
      <c r="A265" s="286"/>
      <c r="B265" s="287"/>
      <c r="C265" s="56"/>
      <c r="D265" s="57" t="s">
        <v>487</v>
      </c>
      <c r="E265" s="58"/>
      <c r="F265" s="58"/>
      <c r="G265" s="58"/>
      <c r="H265" s="295"/>
      <c r="I265" s="296"/>
      <c r="J265" s="296"/>
      <c r="K265" s="296"/>
      <c r="L265" s="296"/>
      <c r="M265" s="296"/>
      <c r="N265" s="296"/>
      <c r="O265" s="297"/>
      <c r="P265" s="59"/>
      <c r="Q265" s="59"/>
      <c r="R265" s="59"/>
      <c r="S265" s="59"/>
      <c r="T265" s="59"/>
    </row>
    <row r="266" spans="1:20" s="37" customFormat="1" ht="6.75" customHeight="1" thickBot="1" thickTop="1">
      <c r="A266" s="257"/>
      <c r="B266" s="258"/>
      <c r="C266" s="258"/>
      <c r="D266" s="258"/>
      <c r="E266" s="258"/>
      <c r="F266" s="258"/>
      <c r="G266" s="258"/>
      <c r="H266" s="258"/>
      <c r="I266" s="258"/>
      <c r="J266" s="258"/>
      <c r="K266" s="258"/>
      <c r="L266" s="258"/>
      <c r="M266" s="258"/>
      <c r="N266" s="258"/>
      <c r="O266" s="258"/>
      <c r="P266" s="258"/>
      <c r="Q266" s="258"/>
      <c r="R266" s="258"/>
      <c r="S266" s="258"/>
      <c r="T266" s="259"/>
    </row>
    <row r="267" spans="1:24" s="61" customFormat="1" ht="24.75" customHeight="1" thickBot="1" thickTop="1">
      <c r="A267" s="260" t="s">
        <v>522</v>
      </c>
      <c r="B267" s="261"/>
      <c r="C267" s="261"/>
      <c r="D267" s="261"/>
      <c r="E267" s="36">
        <f>COUNTIF('隠しシート（記入不要）'!CE3:CH3,"1")</f>
        <v>0</v>
      </c>
      <c r="F267" s="36">
        <f>COUNTIF('隠しシート（記入不要）'!CE3:CH3,"2")</f>
        <v>0</v>
      </c>
      <c r="G267" s="36">
        <f>COUNTIF('隠しシート（記入不要）'!CE3:CH3,"3")</f>
        <v>0</v>
      </c>
      <c r="H267" s="2"/>
      <c r="I267" s="2"/>
      <c r="J267" s="3"/>
      <c r="K267" s="3"/>
      <c r="L267" s="3"/>
      <c r="M267" s="3"/>
      <c r="N267" s="3"/>
      <c r="O267" s="3"/>
      <c r="P267" s="4"/>
      <c r="Q267" s="4"/>
      <c r="R267" s="4"/>
      <c r="S267" s="4"/>
      <c r="T267" s="1"/>
      <c r="U267" s="60"/>
      <c r="V267" s="60"/>
      <c r="W267" s="60"/>
      <c r="X267" s="60"/>
    </row>
    <row r="268" spans="1:20" ht="24.75" customHeight="1" thickBot="1" thickTop="1">
      <c r="A268" s="262" t="s">
        <v>368</v>
      </c>
      <c r="B268" s="263"/>
      <c r="C268" s="263"/>
      <c r="D268" s="263"/>
      <c r="E268" s="263"/>
      <c r="F268" s="263"/>
      <c r="G268" s="263"/>
      <c r="H268" s="263"/>
      <c r="I268" s="263"/>
      <c r="J268" s="263"/>
      <c r="K268" s="263"/>
      <c r="L268" s="263"/>
      <c r="M268" s="263"/>
      <c r="N268" s="263"/>
      <c r="O268" s="263"/>
      <c r="P268" s="263"/>
      <c r="Q268" s="263"/>
      <c r="R268" s="263"/>
      <c r="S268" s="263"/>
      <c r="T268" s="264"/>
    </row>
    <row r="269" spans="1:20" ht="24.75" customHeight="1" thickBot="1" thickTop="1">
      <c r="A269" s="46"/>
      <c r="B269" s="262" t="s">
        <v>382</v>
      </c>
      <c r="C269" s="263"/>
      <c r="D269" s="263"/>
      <c r="E269" s="263"/>
      <c r="F269" s="263"/>
      <c r="G269" s="263"/>
      <c r="H269" s="263"/>
      <c r="I269" s="263"/>
      <c r="J269" s="263"/>
      <c r="K269" s="263"/>
      <c r="L269" s="263"/>
      <c r="M269" s="263"/>
      <c r="N269" s="263"/>
      <c r="O269" s="263"/>
      <c r="P269" s="263"/>
      <c r="Q269" s="263"/>
      <c r="R269" s="263"/>
      <c r="S269" s="263"/>
      <c r="T269" s="264"/>
    </row>
    <row r="270" spans="1:20" s="37" customFormat="1" ht="6.75" customHeight="1" thickBot="1" thickTop="1">
      <c r="A270" s="257"/>
      <c r="B270" s="258"/>
      <c r="C270" s="258"/>
      <c r="D270" s="258"/>
      <c r="E270" s="258"/>
      <c r="F270" s="258"/>
      <c r="G270" s="258"/>
      <c r="H270" s="258"/>
      <c r="I270" s="258"/>
      <c r="J270" s="258"/>
      <c r="K270" s="258"/>
      <c r="L270" s="258"/>
      <c r="M270" s="258"/>
      <c r="N270" s="258"/>
      <c r="O270" s="258"/>
      <c r="P270" s="258"/>
      <c r="Q270" s="258"/>
      <c r="R270" s="258"/>
      <c r="S270" s="258"/>
      <c r="T270" s="259"/>
    </row>
    <row r="271" spans="1:20" ht="49.5" customHeight="1" thickTop="1">
      <c r="A271" s="268" t="s">
        <v>23</v>
      </c>
      <c r="B271" s="269"/>
      <c r="C271" s="76"/>
      <c r="D271" s="48" t="s">
        <v>288</v>
      </c>
      <c r="E271" s="49"/>
      <c r="F271" s="49"/>
      <c r="G271" s="49"/>
      <c r="H271" s="274"/>
      <c r="I271" s="275"/>
      <c r="J271" s="275"/>
      <c r="K271" s="275"/>
      <c r="L271" s="275"/>
      <c r="M271" s="275"/>
      <c r="N271" s="275"/>
      <c r="O271" s="276"/>
      <c r="P271" s="50"/>
      <c r="Q271" s="50"/>
      <c r="R271" s="50"/>
      <c r="S271" s="50"/>
      <c r="T271" s="50"/>
    </row>
    <row r="272" spans="1:20" ht="76.5" customHeight="1">
      <c r="A272" s="270"/>
      <c r="B272" s="271"/>
      <c r="C272" s="76"/>
      <c r="D272" s="63" t="s">
        <v>289</v>
      </c>
      <c r="E272" s="54"/>
      <c r="F272" s="54"/>
      <c r="G272" s="54"/>
      <c r="H272" s="277"/>
      <c r="I272" s="278"/>
      <c r="J272" s="278"/>
      <c r="K272" s="278"/>
      <c r="L272" s="278"/>
      <c r="M272" s="278"/>
      <c r="N272" s="278"/>
      <c r="O272" s="279"/>
      <c r="P272" s="55"/>
      <c r="Q272" s="55"/>
      <c r="R272" s="55"/>
      <c r="S272" s="55"/>
      <c r="T272" s="55"/>
    </row>
    <row r="273" spans="1:20" ht="77.25" customHeight="1">
      <c r="A273" s="270"/>
      <c r="B273" s="271"/>
      <c r="C273" s="76"/>
      <c r="D273" s="63" t="s">
        <v>290</v>
      </c>
      <c r="E273" s="54"/>
      <c r="F273" s="54"/>
      <c r="G273" s="54"/>
      <c r="H273" s="277"/>
      <c r="I273" s="278"/>
      <c r="J273" s="278"/>
      <c r="K273" s="278"/>
      <c r="L273" s="278"/>
      <c r="M273" s="278"/>
      <c r="N273" s="278"/>
      <c r="O273" s="279"/>
      <c r="P273" s="55"/>
      <c r="Q273" s="55"/>
      <c r="R273" s="55"/>
      <c r="S273" s="55"/>
      <c r="T273" s="55"/>
    </row>
    <row r="274" spans="1:20" ht="67.5" customHeight="1">
      <c r="A274" s="270"/>
      <c r="B274" s="271"/>
      <c r="C274" s="77"/>
      <c r="D274" s="64" t="s">
        <v>291</v>
      </c>
      <c r="E274" s="54"/>
      <c r="F274" s="54"/>
      <c r="G274" s="54"/>
      <c r="H274" s="277"/>
      <c r="I274" s="278"/>
      <c r="J274" s="278"/>
      <c r="K274" s="278"/>
      <c r="L274" s="278"/>
      <c r="M274" s="278"/>
      <c r="N274" s="278"/>
      <c r="O274" s="279"/>
      <c r="P274" s="55"/>
      <c r="Q274" s="55"/>
      <c r="R274" s="55"/>
      <c r="S274" s="55"/>
      <c r="T274" s="55"/>
    </row>
    <row r="275" spans="1:20" ht="49.5" customHeight="1" thickBot="1">
      <c r="A275" s="272"/>
      <c r="B275" s="273"/>
      <c r="C275" s="56"/>
      <c r="D275" s="57" t="s">
        <v>487</v>
      </c>
      <c r="E275" s="58"/>
      <c r="F275" s="58"/>
      <c r="G275" s="58"/>
      <c r="H275" s="280"/>
      <c r="I275" s="281"/>
      <c r="J275" s="281"/>
      <c r="K275" s="281"/>
      <c r="L275" s="281"/>
      <c r="M275" s="281"/>
      <c r="N275" s="281"/>
      <c r="O275" s="282"/>
      <c r="P275" s="59"/>
      <c r="Q275" s="59"/>
      <c r="R275" s="59"/>
      <c r="S275" s="59"/>
      <c r="T275" s="59"/>
    </row>
    <row r="276" spans="1:20" s="37" customFormat="1" ht="6.75" customHeight="1" thickBot="1" thickTop="1">
      <c r="A276" s="257"/>
      <c r="B276" s="258"/>
      <c r="C276" s="258"/>
      <c r="D276" s="258"/>
      <c r="E276" s="258"/>
      <c r="F276" s="258"/>
      <c r="G276" s="258"/>
      <c r="H276" s="258"/>
      <c r="I276" s="258"/>
      <c r="J276" s="258"/>
      <c r="K276" s="258"/>
      <c r="L276" s="258"/>
      <c r="M276" s="258"/>
      <c r="N276" s="258"/>
      <c r="O276" s="258"/>
      <c r="P276" s="258"/>
      <c r="Q276" s="258"/>
      <c r="R276" s="258"/>
      <c r="S276" s="258"/>
      <c r="T276" s="259"/>
    </row>
    <row r="277" spans="1:20" ht="77.25" customHeight="1" thickTop="1">
      <c r="A277" s="268" t="s">
        <v>24</v>
      </c>
      <c r="B277" s="269"/>
      <c r="C277" s="76"/>
      <c r="D277" s="48" t="s">
        <v>292</v>
      </c>
      <c r="E277" s="49"/>
      <c r="F277" s="49"/>
      <c r="G277" s="49"/>
      <c r="H277" s="274"/>
      <c r="I277" s="275"/>
      <c r="J277" s="275"/>
      <c r="K277" s="275"/>
      <c r="L277" s="275"/>
      <c r="M277" s="275"/>
      <c r="N277" s="275"/>
      <c r="O277" s="276"/>
      <c r="P277" s="50"/>
      <c r="Q277" s="50"/>
      <c r="R277" s="50"/>
      <c r="S277" s="50"/>
      <c r="T277" s="50"/>
    </row>
    <row r="278" spans="1:20" ht="77.25" customHeight="1">
      <c r="A278" s="270"/>
      <c r="B278" s="271"/>
      <c r="C278" s="77"/>
      <c r="D278" s="53" t="s">
        <v>293</v>
      </c>
      <c r="E278" s="54"/>
      <c r="F278" s="54"/>
      <c r="G278" s="54"/>
      <c r="H278" s="277"/>
      <c r="I278" s="278"/>
      <c r="J278" s="278"/>
      <c r="K278" s="278"/>
      <c r="L278" s="278"/>
      <c r="M278" s="278"/>
      <c r="N278" s="278"/>
      <c r="O278" s="279"/>
      <c r="P278" s="55"/>
      <c r="Q278" s="55"/>
      <c r="R278" s="55"/>
      <c r="S278" s="55"/>
      <c r="T278" s="55"/>
    </row>
    <row r="279" spans="1:20" ht="63.75" customHeight="1" thickBot="1">
      <c r="A279" s="272"/>
      <c r="B279" s="273"/>
      <c r="C279" s="56"/>
      <c r="D279" s="57" t="s">
        <v>487</v>
      </c>
      <c r="E279" s="58"/>
      <c r="F279" s="58"/>
      <c r="G279" s="58"/>
      <c r="H279" s="280"/>
      <c r="I279" s="281"/>
      <c r="J279" s="281"/>
      <c r="K279" s="281"/>
      <c r="L279" s="281"/>
      <c r="M279" s="281"/>
      <c r="N279" s="281"/>
      <c r="O279" s="282"/>
      <c r="P279" s="59"/>
      <c r="Q279" s="59"/>
      <c r="R279" s="59"/>
      <c r="S279" s="59"/>
      <c r="T279" s="59"/>
    </row>
    <row r="280" spans="1:20" s="37" customFormat="1" ht="6.75" customHeight="1" thickBot="1" thickTop="1">
      <c r="A280" s="257"/>
      <c r="B280" s="258"/>
      <c r="C280" s="258"/>
      <c r="D280" s="258"/>
      <c r="E280" s="258"/>
      <c r="F280" s="258"/>
      <c r="G280" s="258"/>
      <c r="H280" s="258"/>
      <c r="I280" s="258"/>
      <c r="J280" s="258"/>
      <c r="K280" s="258"/>
      <c r="L280" s="258"/>
      <c r="M280" s="258"/>
      <c r="N280" s="258"/>
      <c r="O280" s="258"/>
      <c r="P280" s="258"/>
      <c r="Q280" s="258"/>
      <c r="R280" s="258"/>
      <c r="S280" s="258"/>
      <c r="T280" s="259"/>
    </row>
    <row r="281" spans="1:24" s="61" customFormat="1" ht="24.75" customHeight="1" thickBot="1" thickTop="1">
      <c r="A281" s="260" t="s">
        <v>383</v>
      </c>
      <c r="B281" s="261"/>
      <c r="C281" s="261"/>
      <c r="D281" s="261"/>
      <c r="E281" s="36">
        <f>COUNTIF('隠しシート（記入不要）'!CI3:CL3,"1")</f>
        <v>0</v>
      </c>
      <c r="F281" s="36">
        <f>COUNTIF('隠しシート（記入不要）'!CI3:CL3,"2")</f>
        <v>0</v>
      </c>
      <c r="G281" s="36">
        <f>COUNTIF('隠しシート（記入不要）'!CI3:CL3,"3")</f>
        <v>0</v>
      </c>
      <c r="H281" s="2"/>
      <c r="I281" s="2"/>
      <c r="J281" s="3"/>
      <c r="K281" s="3"/>
      <c r="L281" s="3"/>
      <c r="M281" s="3"/>
      <c r="N281" s="3"/>
      <c r="O281" s="3"/>
      <c r="P281" s="4"/>
      <c r="Q281" s="4"/>
      <c r="R281" s="4"/>
      <c r="S281" s="4"/>
      <c r="T281" s="1"/>
      <c r="U281" s="60"/>
      <c r="V281" s="60"/>
      <c r="W281" s="60"/>
      <c r="X281" s="60"/>
    </row>
    <row r="282" spans="1:20" ht="24.75" customHeight="1" thickBot="1" thickTop="1">
      <c r="A282" s="46"/>
      <c r="B282" s="262" t="s">
        <v>384</v>
      </c>
      <c r="C282" s="263"/>
      <c r="D282" s="263"/>
      <c r="E282" s="263"/>
      <c r="F282" s="263"/>
      <c r="G282" s="263"/>
      <c r="H282" s="263"/>
      <c r="I282" s="263"/>
      <c r="J282" s="263"/>
      <c r="K282" s="263"/>
      <c r="L282" s="263"/>
      <c r="M282" s="263"/>
      <c r="N282" s="263"/>
      <c r="O282" s="263"/>
      <c r="P282" s="263"/>
      <c r="Q282" s="263"/>
      <c r="R282" s="263"/>
      <c r="S282" s="263"/>
      <c r="T282" s="264"/>
    </row>
    <row r="283" spans="1:20" s="37" customFormat="1" ht="6.75" customHeight="1" thickBot="1" thickTop="1">
      <c r="A283" s="257"/>
      <c r="B283" s="258"/>
      <c r="C283" s="258"/>
      <c r="D283" s="258"/>
      <c r="E283" s="258"/>
      <c r="F283" s="258"/>
      <c r="G283" s="258"/>
      <c r="H283" s="258"/>
      <c r="I283" s="258"/>
      <c r="J283" s="258"/>
      <c r="K283" s="258"/>
      <c r="L283" s="258"/>
      <c r="M283" s="258"/>
      <c r="N283" s="258"/>
      <c r="O283" s="258"/>
      <c r="P283" s="258"/>
      <c r="Q283" s="258"/>
      <c r="R283" s="258"/>
      <c r="S283" s="258"/>
      <c r="T283" s="259"/>
    </row>
    <row r="284" spans="1:20" ht="39.75" customHeight="1" thickTop="1">
      <c r="A284" s="268" t="s">
        <v>25</v>
      </c>
      <c r="B284" s="269"/>
      <c r="C284" s="76"/>
      <c r="D284" s="48" t="s">
        <v>294</v>
      </c>
      <c r="E284" s="49"/>
      <c r="F284" s="49"/>
      <c r="G284" s="49"/>
      <c r="H284" s="274"/>
      <c r="I284" s="275"/>
      <c r="J284" s="275"/>
      <c r="K284" s="275"/>
      <c r="L284" s="275"/>
      <c r="M284" s="275"/>
      <c r="N284" s="275"/>
      <c r="O284" s="276"/>
      <c r="P284" s="50"/>
      <c r="Q284" s="50"/>
      <c r="R284" s="50"/>
      <c r="S284" s="50"/>
      <c r="T284" s="50"/>
    </row>
    <row r="285" spans="1:20" ht="51.75" customHeight="1">
      <c r="A285" s="270"/>
      <c r="B285" s="271"/>
      <c r="C285" s="76"/>
      <c r="D285" s="63" t="s">
        <v>311</v>
      </c>
      <c r="E285" s="54"/>
      <c r="F285" s="54"/>
      <c r="G285" s="54"/>
      <c r="H285" s="277"/>
      <c r="I285" s="278"/>
      <c r="J285" s="278"/>
      <c r="K285" s="278"/>
      <c r="L285" s="278"/>
      <c r="M285" s="278"/>
      <c r="N285" s="278"/>
      <c r="O285" s="279"/>
      <c r="P285" s="55"/>
      <c r="Q285" s="55"/>
      <c r="R285" s="55"/>
      <c r="S285" s="55"/>
      <c r="T285" s="55"/>
    </row>
    <row r="286" spans="1:20" ht="51.75" customHeight="1">
      <c r="A286" s="270"/>
      <c r="B286" s="271"/>
      <c r="C286" s="77"/>
      <c r="D286" s="64" t="s">
        <v>312</v>
      </c>
      <c r="E286" s="54"/>
      <c r="F286" s="54"/>
      <c r="G286" s="54"/>
      <c r="H286" s="277"/>
      <c r="I286" s="278"/>
      <c r="J286" s="278"/>
      <c r="K286" s="278"/>
      <c r="L286" s="278"/>
      <c r="M286" s="278"/>
      <c r="N286" s="278"/>
      <c r="O286" s="279"/>
      <c r="P286" s="55"/>
      <c r="Q286" s="55"/>
      <c r="R286" s="55"/>
      <c r="S286" s="55"/>
      <c r="T286" s="55"/>
    </row>
    <row r="287" spans="1:20" ht="57.75" customHeight="1" thickBot="1">
      <c r="A287" s="272"/>
      <c r="B287" s="273"/>
      <c r="C287" s="56"/>
      <c r="D287" s="57" t="s">
        <v>487</v>
      </c>
      <c r="E287" s="58"/>
      <c r="F287" s="58"/>
      <c r="G287" s="58"/>
      <c r="H287" s="280"/>
      <c r="I287" s="281"/>
      <c r="J287" s="281"/>
      <c r="K287" s="281"/>
      <c r="L287" s="281"/>
      <c r="M287" s="281"/>
      <c r="N287" s="281"/>
      <c r="O287" s="282"/>
      <c r="P287" s="59"/>
      <c r="Q287" s="59"/>
      <c r="R287" s="59"/>
      <c r="S287" s="59"/>
      <c r="T287" s="59"/>
    </row>
    <row r="288" spans="1:20" s="37" customFormat="1" ht="6.75" customHeight="1" thickBot="1" thickTop="1">
      <c r="A288" s="257"/>
      <c r="B288" s="258"/>
      <c r="C288" s="258"/>
      <c r="D288" s="258"/>
      <c r="E288" s="258"/>
      <c r="F288" s="258"/>
      <c r="G288" s="258"/>
      <c r="H288" s="258"/>
      <c r="I288" s="258"/>
      <c r="J288" s="258"/>
      <c r="K288" s="258"/>
      <c r="L288" s="258"/>
      <c r="M288" s="258"/>
      <c r="N288" s="258"/>
      <c r="O288" s="258"/>
      <c r="P288" s="258"/>
      <c r="Q288" s="258"/>
      <c r="R288" s="258"/>
      <c r="S288" s="258"/>
      <c r="T288" s="259"/>
    </row>
    <row r="289" spans="1:20" ht="76.5" customHeight="1" thickTop="1">
      <c r="A289" s="268" t="s">
        <v>26</v>
      </c>
      <c r="B289" s="269"/>
      <c r="C289" s="77"/>
      <c r="D289" s="64" t="s">
        <v>313</v>
      </c>
      <c r="E289" s="49"/>
      <c r="F289" s="49"/>
      <c r="G289" s="49"/>
      <c r="H289" s="274"/>
      <c r="I289" s="275"/>
      <c r="J289" s="275"/>
      <c r="K289" s="275"/>
      <c r="L289" s="275"/>
      <c r="M289" s="275"/>
      <c r="N289" s="275"/>
      <c r="O289" s="276"/>
      <c r="P289" s="50"/>
      <c r="Q289" s="50"/>
      <c r="R289" s="50"/>
      <c r="S289" s="50"/>
      <c r="T289" s="50"/>
    </row>
    <row r="290" spans="1:20" ht="57.75" customHeight="1" thickBot="1">
      <c r="A290" s="272"/>
      <c r="B290" s="273"/>
      <c r="C290" s="56"/>
      <c r="D290" s="57" t="s">
        <v>487</v>
      </c>
      <c r="E290" s="58"/>
      <c r="F290" s="58"/>
      <c r="G290" s="58"/>
      <c r="H290" s="280"/>
      <c r="I290" s="281"/>
      <c r="J290" s="281"/>
      <c r="K290" s="281"/>
      <c r="L290" s="281"/>
      <c r="M290" s="281"/>
      <c r="N290" s="281"/>
      <c r="O290" s="282"/>
      <c r="P290" s="59"/>
      <c r="Q290" s="59"/>
      <c r="R290" s="59"/>
      <c r="S290" s="59"/>
      <c r="T290" s="59"/>
    </row>
    <row r="291" spans="1:20" s="37" customFormat="1" ht="6.75" customHeight="1" thickBot="1" thickTop="1">
      <c r="A291" s="257"/>
      <c r="B291" s="258"/>
      <c r="C291" s="258"/>
      <c r="D291" s="258"/>
      <c r="E291" s="258"/>
      <c r="F291" s="258"/>
      <c r="G291" s="258"/>
      <c r="H291" s="258"/>
      <c r="I291" s="258"/>
      <c r="J291" s="258"/>
      <c r="K291" s="258"/>
      <c r="L291" s="258"/>
      <c r="M291" s="258"/>
      <c r="N291" s="258"/>
      <c r="O291" s="258"/>
      <c r="P291" s="258"/>
      <c r="Q291" s="258"/>
      <c r="R291" s="258"/>
      <c r="S291" s="258"/>
      <c r="T291" s="259"/>
    </row>
    <row r="292" spans="1:20" ht="65.25" customHeight="1" thickTop="1">
      <c r="A292" s="268" t="s">
        <v>27</v>
      </c>
      <c r="B292" s="269"/>
      <c r="C292" s="76"/>
      <c r="D292" s="48" t="s">
        <v>314</v>
      </c>
      <c r="E292" s="49"/>
      <c r="F292" s="49"/>
      <c r="G292" s="49"/>
      <c r="H292" s="274"/>
      <c r="I292" s="275"/>
      <c r="J292" s="275"/>
      <c r="K292" s="275"/>
      <c r="L292" s="275"/>
      <c r="M292" s="275"/>
      <c r="N292" s="275"/>
      <c r="O292" s="276"/>
      <c r="P292" s="50"/>
      <c r="Q292" s="50"/>
      <c r="R292" s="50"/>
      <c r="S292" s="50"/>
      <c r="T292" s="50"/>
    </row>
    <row r="293" spans="1:20" ht="65.25" customHeight="1">
      <c r="A293" s="270"/>
      <c r="B293" s="271"/>
      <c r="C293" s="77"/>
      <c r="D293" s="53" t="s">
        <v>316</v>
      </c>
      <c r="E293" s="54"/>
      <c r="F293" s="54"/>
      <c r="G293" s="54"/>
      <c r="H293" s="277"/>
      <c r="I293" s="278"/>
      <c r="J293" s="278"/>
      <c r="K293" s="278"/>
      <c r="L293" s="278"/>
      <c r="M293" s="278"/>
      <c r="N293" s="278"/>
      <c r="O293" s="279"/>
      <c r="P293" s="55"/>
      <c r="Q293" s="55"/>
      <c r="R293" s="55"/>
      <c r="S293" s="55"/>
      <c r="T293" s="55"/>
    </row>
    <row r="294" spans="1:20" ht="54" customHeight="1" thickBot="1">
      <c r="A294" s="272"/>
      <c r="B294" s="273"/>
      <c r="C294" s="56"/>
      <c r="D294" s="57" t="s">
        <v>487</v>
      </c>
      <c r="E294" s="58"/>
      <c r="F294" s="58"/>
      <c r="G294" s="58"/>
      <c r="H294" s="280"/>
      <c r="I294" s="281"/>
      <c r="J294" s="281"/>
      <c r="K294" s="281"/>
      <c r="L294" s="281"/>
      <c r="M294" s="281"/>
      <c r="N294" s="281"/>
      <c r="O294" s="282"/>
      <c r="P294" s="59"/>
      <c r="Q294" s="59"/>
      <c r="R294" s="59"/>
      <c r="S294" s="59"/>
      <c r="T294" s="59"/>
    </row>
    <row r="295" spans="1:20" s="37" customFormat="1" ht="6.75" customHeight="1" thickBot="1" thickTop="1">
      <c r="A295" s="257"/>
      <c r="B295" s="258"/>
      <c r="C295" s="258"/>
      <c r="D295" s="258"/>
      <c r="E295" s="258"/>
      <c r="F295" s="258"/>
      <c r="G295" s="258"/>
      <c r="H295" s="258"/>
      <c r="I295" s="258"/>
      <c r="J295" s="258"/>
      <c r="K295" s="258"/>
      <c r="L295" s="258"/>
      <c r="M295" s="258"/>
      <c r="N295" s="258"/>
      <c r="O295" s="258"/>
      <c r="P295" s="258"/>
      <c r="Q295" s="258"/>
      <c r="R295" s="258"/>
      <c r="S295" s="258"/>
      <c r="T295" s="259"/>
    </row>
    <row r="296" spans="1:20" ht="76.5" customHeight="1" thickTop="1">
      <c r="A296" s="268" t="s">
        <v>28</v>
      </c>
      <c r="B296" s="269"/>
      <c r="C296" s="77"/>
      <c r="D296" s="64" t="s">
        <v>313</v>
      </c>
      <c r="E296" s="49"/>
      <c r="F296" s="49"/>
      <c r="G296" s="49"/>
      <c r="H296" s="274"/>
      <c r="I296" s="275"/>
      <c r="J296" s="275"/>
      <c r="K296" s="275"/>
      <c r="L296" s="275"/>
      <c r="M296" s="275"/>
      <c r="N296" s="275"/>
      <c r="O296" s="276"/>
      <c r="P296" s="50"/>
      <c r="Q296" s="50"/>
      <c r="R296" s="50"/>
      <c r="S296" s="50"/>
      <c r="T296" s="50"/>
    </row>
    <row r="297" spans="1:20" ht="54" customHeight="1" thickBot="1">
      <c r="A297" s="272"/>
      <c r="B297" s="273"/>
      <c r="C297" s="56"/>
      <c r="D297" s="57" t="s">
        <v>487</v>
      </c>
      <c r="E297" s="58"/>
      <c r="F297" s="58"/>
      <c r="G297" s="58"/>
      <c r="H297" s="280"/>
      <c r="I297" s="281"/>
      <c r="J297" s="281"/>
      <c r="K297" s="281"/>
      <c r="L297" s="281"/>
      <c r="M297" s="281"/>
      <c r="N297" s="281"/>
      <c r="O297" s="282"/>
      <c r="P297" s="59"/>
      <c r="Q297" s="59"/>
      <c r="R297" s="59"/>
      <c r="S297" s="59"/>
      <c r="T297" s="59"/>
    </row>
    <row r="298" spans="1:20" s="37" customFormat="1" ht="6.75" customHeight="1" thickBot="1" thickTop="1">
      <c r="A298" s="257"/>
      <c r="B298" s="258"/>
      <c r="C298" s="258"/>
      <c r="D298" s="258"/>
      <c r="E298" s="258"/>
      <c r="F298" s="258"/>
      <c r="G298" s="258"/>
      <c r="H298" s="258"/>
      <c r="I298" s="258"/>
      <c r="J298" s="258"/>
      <c r="K298" s="258"/>
      <c r="L298" s="258"/>
      <c r="M298" s="258"/>
      <c r="N298" s="258"/>
      <c r="O298" s="258"/>
      <c r="P298" s="258"/>
      <c r="Q298" s="258"/>
      <c r="R298" s="258"/>
      <c r="S298" s="258"/>
      <c r="T298" s="259"/>
    </row>
    <row r="299" spans="1:20" ht="49.5" customHeight="1" thickTop="1">
      <c r="A299" s="268" t="s">
        <v>29</v>
      </c>
      <c r="B299" s="269"/>
      <c r="C299" s="76"/>
      <c r="D299" s="48" t="s">
        <v>317</v>
      </c>
      <c r="E299" s="49"/>
      <c r="F299" s="49"/>
      <c r="G299" s="49"/>
      <c r="H299" s="274"/>
      <c r="I299" s="275"/>
      <c r="J299" s="275"/>
      <c r="K299" s="275"/>
      <c r="L299" s="275"/>
      <c r="M299" s="275"/>
      <c r="N299" s="275"/>
      <c r="O299" s="276"/>
      <c r="P299" s="50"/>
      <c r="Q299" s="50"/>
      <c r="R299" s="50"/>
      <c r="S299" s="50"/>
      <c r="T299" s="50"/>
    </row>
    <row r="300" spans="1:20" ht="49.5" customHeight="1">
      <c r="A300" s="270"/>
      <c r="B300" s="271"/>
      <c r="C300" s="76"/>
      <c r="D300" s="63" t="s">
        <v>318</v>
      </c>
      <c r="E300" s="54"/>
      <c r="F300" s="54"/>
      <c r="G300" s="54"/>
      <c r="H300" s="277"/>
      <c r="I300" s="278"/>
      <c r="J300" s="278"/>
      <c r="K300" s="278"/>
      <c r="L300" s="278"/>
      <c r="M300" s="278"/>
      <c r="N300" s="278"/>
      <c r="O300" s="279"/>
      <c r="P300" s="55"/>
      <c r="Q300" s="55"/>
      <c r="R300" s="55"/>
      <c r="S300" s="55"/>
      <c r="T300" s="55"/>
    </row>
    <row r="301" spans="1:20" ht="49.5" customHeight="1">
      <c r="A301" s="270"/>
      <c r="B301" s="271"/>
      <c r="C301" s="76"/>
      <c r="D301" s="63" t="s">
        <v>319</v>
      </c>
      <c r="E301" s="54"/>
      <c r="F301" s="54"/>
      <c r="G301" s="54"/>
      <c r="H301" s="277"/>
      <c r="I301" s="278"/>
      <c r="J301" s="278"/>
      <c r="K301" s="278"/>
      <c r="L301" s="278"/>
      <c r="M301" s="278"/>
      <c r="N301" s="278"/>
      <c r="O301" s="279"/>
      <c r="P301" s="55"/>
      <c r="Q301" s="55"/>
      <c r="R301" s="55"/>
      <c r="S301" s="55"/>
      <c r="T301" s="55"/>
    </row>
    <row r="302" spans="1:20" ht="49.5" customHeight="1">
      <c r="A302" s="270"/>
      <c r="B302" s="271"/>
      <c r="C302" s="77"/>
      <c r="D302" s="64" t="s">
        <v>320</v>
      </c>
      <c r="E302" s="54"/>
      <c r="F302" s="54"/>
      <c r="G302" s="54"/>
      <c r="H302" s="277"/>
      <c r="I302" s="278"/>
      <c r="J302" s="278"/>
      <c r="K302" s="278"/>
      <c r="L302" s="278"/>
      <c r="M302" s="278"/>
      <c r="N302" s="278"/>
      <c r="O302" s="279"/>
      <c r="P302" s="55"/>
      <c r="Q302" s="55"/>
      <c r="R302" s="55"/>
      <c r="S302" s="55"/>
      <c r="T302" s="55"/>
    </row>
    <row r="303" spans="1:20" ht="49.5" customHeight="1" thickBot="1">
      <c r="A303" s="272"/>
      <c r="B303" s="273"/>
      <c r="C303" s="56"/>
      <c r="D303" s="57" t="s">
        <v>487</v>
      </c>
      <c r="E303" s="58"/>
      <c r="F303" s="58"/>
      <c r="G303" s="58"/>
      <c r="H303" s="280"/>
      <c r="I303" s="281"/>
      <c r="J303" s="281"/>
      <c r="K303" s="281"/>
      <c r="L303" s="281"/>
      <c r="M303" s="281"/>
      <c r="N303" s="281"/>
      <c r="O303" s="282"/>
      <c r="P303" s="59"/>
      <c r="Q303" s="59"/>
      <c r="R303" s="59"/>
      <c r="S303" s="59"/>
      <c r="T303" s="59"/>
    </row>
    <row r="304" spans="1:20" s="37" customFormat="1" ht="6.75" customHeight="1" thickBot="1" thickTop="1">
      <c r="A304" s="257"/>
      <c r="B304" s="258"/>
      <c r="C304" s="258"/>
      <c r="D304" s="258"/>
      <c r="E304" s="258"/>
      <c r="F304" s="258"/>
      <c r="G304" s="258"/>
      <c r="H304" s="258"/>
      <c r="I304" s="258"/>
      <c r="J304" s="258"/>
      <c r="K304" s="258"/>
      <c r="L304" s="258"/>
      <c r="M304" s="258"/>
      <c r="N304" s="258"/>
      <c r="O304" s="258"/>
      <c r="P304" s="258"/>
      <c r="Q304" s="258"/>
      <c r="R304" s="258"/>
      <c r="S304" s="258"/>
      <c r="T304" s="259"/>
    </row>
    <row r="305" spans="1:20" ht="49.5" customHeight="1" thickTop="1">
      <c r="A305" s="268" t="s">
        <v>30</v>
      </c>
      <c r="B305" s="269"/>
      <c r="C305" s="77"/>
      <c r="D305" s="48" t="s">
        <v>321</v>
      </c>
      <c r="E305" s="49"/>
      <c r="F305" s="49"/>
      <c r="G305" s="49"/>
      <c r="H305" s="274"/>
      <c r="I305" s="275"/>
      <c r="J305" s="275"/>
      <c r="K305" s="275"/>
      <c r="L305" s="275"/>
      <c r="M305" s="275"/>
      <c r="N305" s="275"/>
      <c r="O305" s="276"/>
      <c r="P305" s="50"/>
      <c r="Q305" s="50"/>
      <c r="R305" s="50"/>
      <c r="S305" s="50"/>
      <c r="T305" s="50"/>
    </row>
    <row r="306" spans="1:20" ht="49.5" customHeight="1" thickBot="1">
      <c r="A306" s="272"/>
      <c r="B306" s="273"/>
      <c r="C306" s="56"/>
      <c r="D306" s="57" t="s">
        <v>487</v>
      </c>
      <c r="E306" s="58"/>
      <c r="F306" s="58"/>
      <c r="G306" s="58"/>
      <c r="H306" s="280"/>
      <c r="I306" s="281"/>
      <c r="J306" s="281"/>
      <c r="K306" s="281"/>
      <c r="L306" s="281"/>
      <c r="M306" s="281"/>
      <c r="N306" s="281"/>
      <c r="O306" s="282"/>
      <c r="P306" s="59"/>
      <c r="Q306" s="59"/>
      <c r="R306" s="59"/>
      <c r="S306" s="59"/>
      <c r="T306" s="59"/>
    </row>
    <row r="307" spans="1:20" s="37" customFormat="1" ht="6.75" customHeight="1" thickBot="1" thickTop="1">
      <c r="A307" s="257"/>
      <c r="B307" s="258"/>
      <c r="C307" s="258"/>
      <c r="D307" s="258"/>
      <c r="E307" s="258"/>
      <c r="F307" s="258"/>
      <c r="G307" s="258"/>
      <c r="H307" s="258"/>
      <c r="I307" s="258"/>
      <c r="J307" s="258"/>
      <c r="K307" s="258"/>
      <c r="L307" s="258"/>
      <c r="M307" s="258"/>
      <c r="N307" s="258"/>
      <c r="O307" s="258"/>
      <c r="P307" s="258"/>
      <c r="Q307" s="258"/>
      <c r="R307" s="258"/>
      <c r="S307" s="258"/>
      <c r="T307" s="259"/>
    </row>
    <row r="308" spans="1:24" s="61" customFormat="1" ht="24.75" customHeight="1" thickBot="1" thickTop="1">
      <c r="A308" s="260" t="s">
        <v>385</v>
      </c>
      <c r="B308" s="261"/>
      <c r="C308" s="261"/>
      <c r="D308" s="261"/>
      <c r="E308" s="36">
        <f>COUNTIF('隠しシート（記入不要）'!CM3:CX3,"1")</f>
        <v>0</v>
      </c>
      <c r="F308" s="36">
        <f>COUNTIF('隠しシート（記入不要）'!CM3:CX3,"2")</f>
        <v>0</v>
      </c>
      <c r="G308" s="36">
        <f>COUNTIF('隠しシート（記入不要）'!CM3:CX3,"3")</f>
        <v>0</v>
      </c>
      <c r="H308" s="2"/>
      <c r="I308" s="2"/>
      <c r="J308" s="3"/>
      <c r="K308" s="3"/>
      <c r="L308" s="3"/>
      <c r="M308" s="3"/>
      <c r="N308" s="3"/>
      <c r="O308" s="3"/>
      <c r="P308" s="4"/>
      <c r="Q308" s="4"/>
      <c r="R308" s="4"/>
      <c r="S308" s="4"/>
      <c r="T308" s="1"/>
      <c r="U308" s="60"/>
      <c r="V308" s="60"/>
      <c r="W308" s="60"/>
      <c r="X308" s="60"/>
    </row>
    <row r="309" spans="1:20" ht="24.75" customHeight="1" thickBot="1" thickTop="1">
      <c r="A309" s="46"/>
      <c r="B309" s="262" t="s">
        <v>386</v>
      </c>
      <c r="C309" s="263"/>
      <c r="D309" s="263"/>
      <c r="E309" s="263"/>
      <c r="F309" s="263"/>
      <c r="G309" s="263"/>
      <c r="H309" s="263"/>
      <c r="I309" s="263"/>
      <c r="J309" s="263"/>
      <c r="K309" s="263"/>
      <c r="L309" s="263"/>
      <c r="M309" s="263"/>
      <c r="N309" s="263"/>
      <c r="O309" s="263"/>
      <c r="P309" s="263"/>
      <c r="Q309" s="263"/>
      <c r="R309" s="263"/>
      <c r="S309" s="263"/>
      <c r="T309" s="264"/>
    </row>
    <row r="310" spans="1:20" s="37" customFormat="1" ht="6.75" customHeight="1" thickBot="1" thickTop="1">
      <c r="A310" s="257"/>
      <c r="B310" s="258"/>
      <c r="C310" s="258"/>
      <c r="D310" s="258"/>
      <c r="E310" s="258"/>
      <c r="F310" s="258"/>
      <c r="G310" s="258"/>
      <c r="H310" s="258"/>
      <c r="I310" s="258"/>
      <c r="J310" s="258"/>
      <c r="K310" s="258"/>
      <c r="L310" s="258"/>
      <c r="M310" s="258"/>
      <c r="N310" s="258"/>
      <c r="O310" s="258"/>
      <c r="P310" s="258"/>
      <c r="Q310" s="258"/>
      <c r="R310" s="258"/>
      <c r="S310" s="258"/>
      <c r="T310" s="259"/>
    </row>
    <row r="311" spans="1:20" ht="49.5" customHeight="1" thickTop="1">
      <c r="A311" s="268" t="s">
        <v>31</v>
      </c>
      <c r="B311" s="269"/>
      <c r="C311" s="333" t="s">
        <v>471</v>
      </c>
      <c r="D311" s="334"/>
      <c r="E311" s="49"/>
      <c r="F311" s="49"/>
      <c r="G311" s="49"/>
      <c r="H311" s="274"/>
      <c r="I311" s="275"/>
      <c r="J311" s="275"/>
      <c r="K311" s="275"/>
      <c r="L311" s="275"/>
      <c r="M311" s="275"/>
      <c r="N311" s="275"/>
      <c r="O311" s="276"/>
      <c r="P311" s="50"/>
      <c r="Q311" s="50"/>
      <c r="R311" s="50"/>
      <c r="S311" s="50"/>
      <c r="T311" s="50"/>
    </row>
    <row r="312" spans="1:20" ht="49.5" customHeight="1">
      <c r="A312" s="270"/>
      <c r="B312" s="271"/>
      <c r="C312" s="79"/>
      <c r="D312" s="80" t="s">
        <v>322</v>
      </c>
      <c r="E312" s="54"/>
      <c r="F312" s="54"/>
      <c r="G312" s="54"/>
      <c r="H312" s="277"/>
      <c r="I312" s="278"/>
      <c r="J312" s="278"/>
      <c r="K312" s="278"/>
      <c r="L312" s="278"/>
      <c r="M312" s="278"/>
      <c r="N312" s="278"/>
      <c r="O312" s="279"/>
      <c r="P312" s="55"/>
      <c r="Q312" s="55"/>
      <c r="R312" s="55"/>
      <c r="S312" s="55"/>
      <c r="T312" s="55"/>
    </row>
    <row r="313" spans="1:20" ht="49.5" customHeight="1">
      <c r="A313" s="270"/>
      <c r="B313" s="271"/>
      <c r="C313" s="76"/>
      <c r="D313" s="63" t="s">
        <v>323</v>
      </c>
      <c r="E313" s="54"/>
      <c r="F313" s="54"/>
      <c r="G313" s="54"/>
      <c r="H313" s="277"/>
      <c r="I313" s="278"/>
      <c r="J313" s="278"/>
      <c r="K313" s="278"/>
      <c r="L313" s="278"/>
      <c r="M313" s="278"/>
      <c r="N313" s="278"/>
      <c r="O313" s="279"/>
      <c r="P313" s="55"/>
      <c r="Q313" s="55"/>
      <c r="R313" s="55"/>
      <c r="S313" s="55"/>
      <c r="T313" s="55"/>
    </row>
    <row r="314" spans="1:20" ht="49.5" customHeight="1">
      <c r="A314" s="270"/>
      <c r="B314" s="271"/>
      <c r="C314" s="76"/>
      <c r="D314" s="63" t="s">
        <v>324</v>
      </c>
      <c r="E314" s="54"/>
      <c r="F314" s="54"/>
      <c r="G314" s="54"/>
      <c r="H314" s="277"/>
      <c r="I314" s="278"/>
      <c r="J314" s="278"/>
      <c r="K314" s="278"/>
      <c r="L314" s="278"/>
      <c r="M314" s="278"/>
      <c r="N314" s="278"/>
      <c r="O314" s="279"/>
      <c r="P314" s="55"/>
      <c r="Q314" s="55"/>
      <c r="R314" s="55"/>
      <c r="S314" s="55"/>
      <c r="T314" s="55"/>
    </row>
    <row r="315" spans="1:20" ht="49.5" customHeight="1">
      <c r="A315" s="270"/>
      <c r="B315" s="271"/>
      <c r="C315" s="76"/>
      <c r="D315" s="63" t="s">
        <v>325</v>
      </c>
      <c r="E315" s="54"/>
      <c r="F315" s="54"/>
      <c r="G315" s="54"/>
      <c r="H315" s="277"/>
      <c r="I315" s="278"/>
      <c r="J315" s="278"/>
      <c r="K315" s="278"/>
      <c r="L315" s="278"/>
      <c r="M315" s="278"/>
      <c r="N315" s="278"/>
      <c r="O315" s="279"/>
      <c r="P315" s="55"/>
      <c r="Q315" s="55"/>
      <c r="R315" s="55"/>
      <c r="S315" s="55"/>
      <c r="T315" s="55"/>
    </row>
    <row r="316" spans="1:20" ht="49.5" customHeight="1" thickBot="1">
      <c r="A316" s="272"/>
      <c r="B316" s="273"/>
      <c r="C316" s="74"/>
      <c r="D316" s="75" t="s">
        <v>487</v>
      </c>
      <c r="E316" s="58"/>
      <c r="F316" s="58"/>
      <c r="G316" s="58"/>
      <c r="H316" s="280"/>
      <c r="I316" s="281"/>
      <c r="J316" s="281"/>
      <c r="K316" s="281"/>
      <c r="L316" s="281"/>
      <c r="M316" s="281"/>
      <c r="N316" s="281"/>
      <c r="O316" s="282"/>
      <c r="P316" s="59"/>
      <c r="Q316" s="59"/>
      <c r="R316" s="59"/>
      <c r="S316" s="59"/>
      <c r="T316" s="59"/>
    </row>
    <row r="317" spans="1:20" s="37" customFormat="1" ht="6.75" customHeight="1" thickBot="1" thickTop="1">
      <c r="A317" s="257"/>
      <c r="B317" s="258"/>
      <c r="C317" s="258"/>
      <c r="D317" s="258"/>
      <c r="E317" s="258"/>
      <c r="F317" s="258"/>
      <c r="G317" s="258"/>
      <c r="H317" s="258"/>
      <c r="I317" s="258"/>
      <c r="J317" s="258"/>
      <c r="K317" s="258"/>
      <c r="L317" s="258"/>
      <c r="M317" s="258"/>
      <c r="N317" s="258"/>
      <c r="O317" s="258"/>
      <c r="P317" s="258"/>
      <c r="Q317" s="258"/>
      <c r="R317" s="258"/>
      <c r="S317" s="258"/>
      <c r="T317" s="259"/>
    </row>
    <row r="318" spans="1:24" s="61" customFormat="1" ht="24.75" customHeight="1" thickBot="1" thickTop="1">
      <c r="A318" s="260" t="s">
        <v>387</v>
      </c>
      <c r="B318" s="261"/>
      <c r="C318" s="261"/>
      <c r="D318" s="261"/>
      <c r="E318" s="36">
        <f>COUNTIF('隠しシート（記入不要）'!CY3:CZ3,"1")</f>
        <v>0</v>
      </c>
      <c r="F318" s="36">
        <f>COUNTIF('隠しシート（記入不要）'!CY3:CZ3,"2")</f>
        <v>0</v>
      </c>
      <c r="G318" s="36">
        <f>COUNTIF('隠しシート（記入不要）'!CY3:CZ3,"3")</f>
        <v>0</v>
      </c>
      <c r="H318" s="2"/>
      <c r="I318" s="2"/>
      <c r="J318" s="3"/>
      <c r="K318" s="3"/>
      <c r="L318" s="3"/>
      <c r="M318" s="3"/>
      <c r="N318" s="3"/>
      <c r="O318" s="3"/>
      <c r="P318" s="4"/>
      <c r="Q318" s="4"/>
      <c r="R318" s="4"/>
      <c r="S318" s="4"/>
      <c r="T318" s="1"/>
      <c r="U318" s="60"/>
      <c r="V318" s="60"/>
      <c r="W318" s="60"/>
      <c r="X318" s="60"/>
    </row>
    <row r="319" spans="1:20" ht="24.75" customHeight="1" thickBot="1" thickTop="1">
      <c r="A319" s="262" t="s">
        <v>388</v>
      </c>
      <c r="B319" s="263"/>
      <c r="C319" s="263"/>
      <c r="D319" s="263"/>
      <c r="E319" s="263"/>
      <c r="F319" s="263"/>
      <c r="G319" s="263"/>
      <c r="H319" s="263"/>
      <c r="I319" s="263"/>
      <c r="J319" s="263"/>
      <c r="K319" s="263"/>
      <c r="L319" s="263"/>
      <c r="M319" s="263"/>
      <c r="N319" s="263"/>
      <c r="O319" s="263"/>
      <c r="P319" s="263"/>
      <c r="Q319" s="263"/>
      <c r="R319" s="263"/>
      <c r="S319" s="263"/>
      <c r="T319" s="264"/>
    </row>
    <row r="320" spans="1:20" ht="24.75" customHeight="1" thickBot="1" thickTop="1">
      <c r="A320" s="81"/>
      <c r="B320" s="265" t="s">
        <v>389</v>
      </c>
      <c r="C320" s="266"/>
      <c r="D320" s="266"/>
      <c r="E320" s="266"/>
      <c r="F320" s="266"/>
      <c r="G320" s="266"/>
      <c r="H320" s="266"/>
      <c r="I320" s="266"/>
      <c r="J320" s="266"/>
      <c r="K320" s="266"/>
      <c r="L320" s="266"/>
      <c r="M320" s="266"/>
      <c r="N320" s="266"/>
      <c r="O320" s="266"/>
      <c r="P320" s="266"/>
      <c r="Q320" s="266"/>
      <c r="R320" s="266"/>
      <c r="S320" s="266"/>
      <c r="T320" s="267"/>
    </row>
    <row r="321" spans="1:20" s="37" customFormat="1" ht="6.75" customHeight="1" thickBot="1" thickTop="1">
      <c r="A321" s="257"/>
      <c r="B321" s="258"/>
      <c r="C321" s="258"/>
      <c r="D321" s="258"/>
      <c r="E321" s="258"/>
      <c r="F321" s="258"/>
      <c r="G321" s="258"/>
      <c r="H321" s="258"/>
      <c r="I321" s="258"/>
      <c r="J321" s="258"/>
      <c r="K321" s="258"/>
      <c r="L321" s="258"/>
      <c r="M321" s="258"/>
      <c r="N321" s="258"/>
      <c r="O321" s="258"/>
      <c r="P321" s="258"/>
      <c r="Q321" s="258"/>
      <c r="R321" s="258"/>
      <c r="S321" s="258"/>
      <c r="T321" s="259"/>
    </row>
    <row r="322" spans="1:20" ht="49.5" customHeight="1" thickTop="1">
      <c r="A322" s="268" t="s">
        <v>32</v>
      </c>
      <c r="B322" s="269"/>
      <c r="C322" s="76"/>
      <c r="D322" s="48" t="s">
        <v>326</v>
      </c>
      <c r="E322" s="49"/>
      <c r="F322" s="49"/>
      <c r="G322" s="49"/>
      <c r="H322" s="274"/>
      <c r="I322" s="275"/>
      <c r="J322" s="275"/>
      <c r="K322" s="275"/>
      <c r="L322" s="275"/>
      <c r="M322" s="275"/>
      <c r="N322" s="275"/>
      <c r="O322" s="276"/>
      <c r="P322" s="50"/>
      <c r="Q322" s="50"/>
      <c r="R322" s="50"/>
      <c r="S322" s="50"/>
      <c r="T322" s="50"/>
    </row>
    <row r="323" spans="1:20" ht="49.5" customHeight="1">
      <c r="A323" s="270"/>
      <c r="B323" s="271"/>
      <c r="C323" s="76"/>
      <c r="D323" s="63" t="s">
        <v>327</v>
      </c>
      <c r="E323" s="54"/>
      <c r="F323" s="54"/>
      <c r="G323" s="54"/>
      <c r="H323" s="277"/>
      <c r="I323" s="278"/>
      <c r="J323" s="278"/>
      <c r="K323" s="278"/>
      <c r="L323" s="278"/>
      <c r="M323" s="278"/>
      <c r="N323" s="278"/>
      <c r="O323" s="279"/>
      <c r="P323" s="55"/>
      <c r="Q323" s="55"/>
      <c r="R323" s="55"/>
      <c r="S323" s="55"/>
      <c r="T323" s="55"/>
    </row>
    <row r="324" spans="1:20" ht="49.5" customHeight="1">
      <c r="A324" s="270"/>
      <c r="B324" s="271"/>
      <c r="C324" s="76"/>
      <c r="D324" s="63" t="s">
        <v>328</v>
      </c>
      <c r="E324" s="54"/>
      <c r="F324" s="54"/>
      <c r="G324" s="54"/>
      <c r="H324" s="277"/>
      <c r="I324" s="278"/>
      <c r="J324" s="278"/>
      <c r="K324" s="278"/>
      <c r="L324" s="278"/>
      <c r="M324" s="278"/>
      <c r="N324" s="278"/>
      <c r="O324" s="279"/>
      <c r="P324" s="55"/>
      <c r="Q324" s="55"/>
      <c r="R324" s="55"/>
      <c r="S324" s="55"/>
      <c r="T324" s="55"/>
    </row>
    <row r="325" spans="1:20" ht="49.5" customHeight="1">
      <c r="A325" s="270"/>
      <c r="B325" s="271"/>
      <c r="C325" s="76"/>
      <c r="D325" s="63" t="s">
        <v>329</v>
      </c>
      <c r="E325" s="54"/>
      <c r="F325" s="54"/>
      <c r="G325" s="54"/>
      <c r="H325" s="277"/>
      <c r="I325" s="278"/>
      <c r="J325" s="278"/>
      <c r="K325" s="278"/>
      <c r="L325" s="278"/>
      <c r="M325" s="278"/>
      <c r="N325" s="278"/>
      <c r="O325" s="279"/>
      <c r="P325" s="55"/>
      <c r="Q325" s="55"/>
      <c r="R325" s="55"/>
      <c r="S325" s="55"/>
      <c r="T325" s="55"/>
    </row>
    <row r="326" spans="1:20" ht="49.5" customHeight="1">
      <c r="A326" s="270"/>
      <c r="B326" s="271"/>
      <c r="C326" s="77"/>
      <c r="D326" s="64" t="s">
        <v>333</v>
      </c>
      <c r="E326" s="54"/>
      <c r="F326" s="54"/>
      <c r="G326" s="54"/>
      <c r="H326" s="277"/>
      <c r="I326" s="278"/>
      <c r="J326" s="278"/>
      <c r="K326" s="278"/>
      <c r="L326" s="278"/>
      <c r="M326" s="278"/>
      <c r="N326" s="278"/>
      <c r="O326" s="279"/>
      <c r="P326" s="55"/>
      <c r="Q326" s="55"/>
      <c r="R326" s="55"/>
      <c r="S326" s="55"/>
      <c r="T326" s="55"/>
    </row>
    <row r="327" spans="1:20" ht="49.5" customHeight="1" thickBot="1">
      <c r="A327" s="272"/>
      <c r="B327" s="273"/>
      <c r="C327" s="56"/>
      <c r="D327" s="57" t="s">
        <v>487</v>
      </c>
      <c r="E327" s="58"/>
      <c r="F327" s="58"/>
      <c r="G327" s="58"/>
      <c r="H327" s="280"/>
      <c r="I327" s="281"/>
      <c r="J327" s="281"/>
      <c r="K327" s="281"/>
      <c r="L327" s="281"/>
      <c r="M327" s="281"/>
      <c r="N327" s="281"/>
      <c r="O327" s="282"/>
      <c r="P327" s="59"/>
      <c r="Q327" s="59"/>
      <c r="R327" s="59"/>
      <c r="S327" s="59"/>
      <c r="T327" s="59"/>
    </row>
    <row r="328" spans="1:20" s="37" customFormat="1" ht="6.75" customHeight="1" thickBot="1" thickTop="1">
      <c r="A328" s="257"/>
      <c r="B328" s="258"/>
      <c r="C328" s="258"/>
      <c r="D328" s="258"/>
      <c r="E328" s="258"/>
      <c r="F328" s="258"/>
      <c r="G328" s="258"/>
      <c r="H328" s="258"/>
      <c r="I328" s="258"/>
      <c r="J328" s="258"/>
      <c r="K328" s="258"/>
      <c r="L328" s="258"/>
      <c r="M328" s="258"/>
      <c r="N328" s="258"/>
      <c r="O328" s="258"/>
      <c r="P328" s="258"/>
      <c r="Q328" s="258"/>
      <c r="R328" s="258"/>
      <c r="S328" s="258"/>
      <c r="T328" s="259"/>
    </row>
    <row r="329" spans="1:20" ht="81" customHeight="1" thickTop="1">
      <c r="A329" s="268" t="s">
        <v>33</v>
      </c>
      <c r="B329" s="269"/>
      <c r="C329" s="76"/>
      <c r="D329" s="48" t="s">
        <v>334</v>
      </c>
      <c r="E329" s="49"/>
      <c r="F329" s="49"/>
      <c r="G329" s="49"/>
      <c r="H329" s="274"/>
      <c r="I329" s="275"/>
      <c r="J329" s="275"/>
      <c r="K329" s="275"/>
      <c r="L329" s="275"/>
      <c r="M329" s="275"/>
      <c r="N329" s="275"/>
      <c r="O329" s="276"/>
      <c r="P329" s="50"/>
      <c r="Q329" s="50"/>
      <c r="R329" s="50"/>
      <c r="S329" s="50"/>
      <c r="T329" s="50"/>
    </row>
    <row r="330" spans="1:20" ht="49.5" customHeight="1">
      <c r="A330" s="270"/>
      <c r="B330" s="271"/>
      <c r="C330" s="76"/>
      <c r="D330" s="63" t="s">
        <v>335</v>
      </c>
      <c r="E330" s="54"/>
      <c r="F330" s="54"/>
      <c r="G330" s="54"/>
      <c r="H330" s="277"/>
      <c r="I330" s="278"/>
      <c r="J330" s="278"/>
      <c r="K330" s="278"/>
      <c r="L330" s="278"/>
      <c r="M330" s="278"/>
      <c r="N330" s="278"/>
      <c r="O330" s="279"/>
      <c r="P330" s="55"/>
      <c r="Q330" s="55"/>
      <c r="R330" s="55"/>
      <c r="S330" s="55"/>
      <c r="T330" s="55"/>
    </row>
    <row r="331" spans="1:20" ht="67.5" customHeight="1">
      <c r="A331" s="270"/>
      <c r="B331" s="271"/>
      <c r="C331" s="76"/>
      <c r="D331" s="63" t="s">
        <v>336</v>
      </c>
      <c r="E331" s="54"/>
      <c r="F331" s="54"/>
      <c r="G331" s="54"/>
      <c r="H331" s="277"/>
      <c r="I331" s="278"/>
      <c r="J331" s="278"/>
      <c r="K331" s="278"/>
      <c r="L331" s="278"/>
      <c r="M331" s="278"/>
      <c r="N331" s="278"/>
      <c r="O331" s="279"/>
      <c r="P331" s="55"/>
      <c r="Q331" s="55"/>
      <c r="R331" s="55"/>
      <c r="S331" s="55"/>
      <c r="T331" s="55"/>
    </row>
    <row r="332" spans="1:20" ht="58.5" customHeight="1">
      <c r="A332" s="270"/>
      <c r="B332" s="271"/>
      <c r="C332" s="77"/>
      <c r="D332" s="64" t="s">
        <v>337</v>
      </c>
      <c r="E332" s="54"/>
      <c r="F332" s="54"/>
      <c r="G332" s="54"/>
      <c r="H332" s="277"/>
      <c r="I332" s="278"/>
      <c r="J332" s="278"/>
      <c r="K332" s="278"/>
      <c r="L332" s="278"/>
      <c r="M332" s="278"/>
      <c r="N332" s="278"/>
      <c r="O332" s="279"/>
      <c r="P332" s="55"/>
      <c r="Q332" s="55"/>
      <c r="R332" s="55"/>
      <c r="S332" s="55"/>
      <c r="T332" s="55"/>
    </row>
    <row r="333" spans="1:20" ht="49.5" customHeight="1" thickBot="1">
      <c r="A333" s="272"/>
      <c r="B333" s="273"/>
      <c r="C333" s="56"/>
      <c r="D333" s="57" t="s">
        <v>487</v>
      </c>
      <c r="E333" s="58"/>
      <c r="F333" s="58"/>
      <c r="G333" s="58"/>
      <c r="H333" s="280"/>
      <c r="I333" s="281"/>
      <c r="J333" s="281"/>
      <c r="K333" s="281"/>
      <c r="L333" s="281"/>
      <c r="M333" s="281"/>
      <c r="N333" s="281"/>
      <c r="O333" s="282"/>
      <c r="P333" s="59"/>
      <c r="Q333" s="59"/>
      <c r="R333" s="59"/>
      <c r="S333" s="59"/>
      <c r="T333" s="59"/>
    </row>
    <row r="334" spans="1:20" s="37" customFormat="1" ht="6.75" customHeight="1" thickBot="1" thickTop="1">
      <c r="A334" s="257"/>
      <c r="B334" s="258"/>
      <c r="C334" s="258"/>
      <c r="D334" s="258"/>
      <c r="E334" s="258"/>
      <c r="F334" s="258"/>
      <c r="G334" s="258"/>
      <c r="H334" s="258"/>
      <c r="I334" s="258"/>
      <c r="J334" s="258"/>
      <c r="K334" s="258"/>
      <c r="L334" s="258"/>
      <c r="M334" s="258"/>
      <c r="N334" s="258"/>
      <c r="O334" s="258"/>
      <c r="P334" s="258"/>
      <c r="Q334" s="258"/>
      <c r="R334" s="258"/>
      <c r="S334" s="258"/>
      <c r="T334" s="259"/>
    </row>
    <row r="335" spans="1:24" s="61" customFormat="1" ht="24.75" customHeight="1" thickBot="1" thickTop="1">
      <c r="A335" s="260" t="s">
        <v>390</v>
      </c>
      <c r="B335" s="261"/>
      <c r="C335" s="261"/>
      <c r="D335" s="261"/>
      <c r="E335" s="36">
        <f>COUNTIF('隠しシート（記入不要）'!DA3:DD3,"1")</f>
        <v>0</v>
      </c>
      <c r="F335" s="36">
        <f>COUNTIF('隠しシート（記入不要）'!DA3:DD3,"2")</f>
        <v>0</v>
      </c>
      <c r="G335" s="36">
        <f>COUNTIF('隠しシート（記入不要）'!DA3:DD3,"3")</f>
        <v>0</v>
      </c>
      <c r="H335" s="2"/>
      <c r="I335" s="2"/>
      <c r="J335" s="3"/>
      <c r="K335" s="3"/>
      <c r="L335" s="3"/>
      <c r="M335" s="3"/>
      <c r="N335" s="3"/>
      <c r="O335" s="3"/>
      <c r="P335" s="4"/>
      <c r="Q335" s="4"/>
      <c r="R335" s="4"/>
      <c r="S335" s="4"/>
      <c r="T335" s="1"/>
      <c r="U335" s="60"/>
      <c r="V335" s="60"/>
      <c r="W335" s="60"/>
      <c r="X335" s="60"/>
    </row>
    <row r="336" spans="1:20" ht="24.75" customHeight="1" thickBot="1" thickTop="1">
      <c r="A336" s="81"/>
      <c r="B336" s="265" t="s">
        <v>391</v>
      </c>
      <c r="C336" s="266"/>
      <c r="D336" s="266"/>
      <c r="E336" s="266"/>
      <c r="F336" s="266"/>
      <c r="G336" s="266"/>
      <c r="H336" s="266"/>
      <c r="I336" s="266"/>
      <c r="J336" s="266"/>
      <c r="K336" s="266"/>
      <c r="L336" s="266"/>
      <c r="M336" s="266"/>
      <c r="N336" s="266"/>
      <c r="O336" s="266"/>
      <c r="P336" s="266"/>
      <c r="Q336" s="266"/>
      <c r="R336" s="266"/>
      <c r="S336" s="266"/>
      <c r="T336" s="267"/>
    </row>
    <row r="337" spans="1:20" s="37" customFormat="1" ht="6.75" customHeight="1" thickBot="1" thickTop="1">
      <c r="A337" s="257"/>
      <c r="B337" s="258"/>
      <c r="C337" s="258"/>
      <c r="D337" s="258"/>
      <c r="E337" s="258"/>
      <c r="F337" s="258"/>
      <c r="G337" s="258"/>
      <c r="H337" s="258"/>
      <c r="I337" s="258"/>
      <c r="J337" s="258"/>
      <c r="K337" s="258"/>
      <c r="L337" s="258"/>
      <c r="M337" s="258"/>
      <c r="N337" s="258"/>
      <c r="O337" s="258"/>
      <c r="P337" s="258"/>
      <c r="Q337" s="258"/>
      <c r="R337" s="258"/>
      <c r="S337" s="258"/>
      <c r="T337" s="259"/>
    </row>
    <row r="338" spans="1:20" ht="49.5" customHeight="1" thickTop="1">
      <c r="A338" s="268" t="s">
        <v>34</v>
      </c>
      <c r="B338" s="269"/>
      <c r="C338" s="76"/>
      <c r="D338" s="48" t="s">
        <v>358</v>
      </c>
      <c r="E338" s="49"/>
      <c r="F338" s="49"/>
      <c r="G338" s="49"/>
      <c r="H338" s="274"/>
      <c r="I338" s="275"/>
      <c r="J338" s="275"/>
      <c r="K338" s="275"/>
      <c r="L338" s="275"/>
      <c r="M338" s="275"/>
      <c r="N338" s="275"/>
      <c r="O338" s="276"/>
      <c r="P338" s="50"/>
      <c r="Q338" s="50"/>
      <c r="R338" s="50"/>
      <c r="S338" s="50"/>
      <c r="T338" s="50"/>
    </row>
    <row r="339" spans="1:20" ht="49.5" customHeight="1">
      <c r="A339" s="270"/>
      <c r="B339" s="271"/>
      <c r="C339" s="76"/>
      <c r="D339" s="63" t="s">
        <v>359</v>
      </c>
      <c r="E339" s="54"/>
      <c r="F339" s="54"/>
      <c r="G339" s="54"/>
      <c r="H339" s="277"/>
      <c r="I339" s="278"/>
      <c r="J339" s="278"/>
      <c r="K339" s="278"/>
      <c r="L339" s="278"/>
      <c r="M339" s="278"/>
      <c r="N339" s="278"/>
      <c r="O339" s="279"/>
      <c r="P339" s="55"/>
      <c r="Q339" s="55"/>
      <c r="R339" s="55"/>
      <c r="S339" s="55"/>
      <c r="T339" s="55"/>
    </row>
    <row r="340" spans="1:20" ht="49.5" customHeight="1">
      <c r="A340" s="270"/>
      <c r="B340" s="271"/>
      <c r="C340" s="76"/>
      <c r="D340" s="63" t="s">
        <v>360</v>
      </c>
      <c r="E340" s="54"/>
      <c r="F340" s="54"/>
      <c r="G340" s="54"/>
      <c r="H340" s="277"/>
      <c r="I340" s="278"/>
      <c r="J340" s="278"/>
      <c r="K340" s="278"/>
      <c r="L340" s="278"/>
      <c r="M340" s="278"/>
      <c r="N340" s="278"/>
      <c r="O340" s="279"/>
      <c r="P340" s="55"/>
      <c r="Q340" s="55"/>
      <c r="R340" s="55"/>
      <c r="S340" s="55"/>
      <c r="T340" s="55"/>
    </row>
    <row r="341" spans="1:20" ht="49.5" customHeight="1">
      <c r="A341" s="270"/>
      <c r="B341" s="271"/>
      <c r="C341" s="76"/>
      <c r="D341" s="63" t="s">
        <v>361</v>
      </c>
      <c r="E341" s="54"/>
      <c r="F341" s="54"/>
      <c r="G341" s="54"/>
      <c r="H341" s="277"/>
      <c r="I341" s="278"/>
      <c r="J341" s="278"/>
      <c r="K341" s="278"/>
      <c r="L341" s="278"/>
      <c r="M341" s="278"/>
      <c r="N341" s="278"/>
      <c r="O341" s="279"/>
      <c r="P341" s="55"/>
      <c r="Q341" s="55"/>
      <c r="R341" s="55"/>
      <c r="S341" s="55"/>
      <c r="T341" s="55"/>
    </row>
    <row r="342" spans="1:20" ht="49.5" customHeight="1">
      <c r="A342" s="270"/>
      <c r="B342" s="271"/>
      <c r="C342" s="76"/>
      <c r="D342" s="63" t="s">
        <v>375</v>
      </c>
      <c r="E342" s="54"/>
      <c r="F342" s="54"/>
      <c r="G342" s="54"/>
      <c r="H342" s="277"/>
      <c r="I342" s="278"/>
      <c r="J342" s="278"/>
      <c r="K342" s="278"/>
      <c r="L342" s="278"/>
      <c r="M342" s="278"/>
      <c r="N342" s="278"/>
      <c r="O342" s="279"/>
      <c r="P342" s="55"/>
      <c r="Q342" s="55"/>
      <c r="R342" s="55"/>
      <c r="S342" s="55"/>
      <c r="T342" s="55"/>
    </row>
    <row r="343" spans="1:20" ht="49.5" customHeight="1">
      <c r="A343" s="270"/>
      <c r="B343" s="271"/>
      <c r="C343" s="77"/>
      <c r="D343" s="64" t="s">
        <v>362</v>
      </c>
      <c r="E343" s="54"/>
      <c r="F343" s="54"/>
      <c r="G343" s="54"/>
      <c r="H343" s="277"/>
      <c r="I343" s="278"/>
      <c r="J343" s="278"/>
      <c r="K343" s="278"/>
      <c r="L343" s="278"/>
      <c r="M343" s="278"/>
      <c r="N343" s="278"/>
      <c r="O343" s="279"/>
      <c r="P343" s="55"/>
      <c r="Q343" s="55"/>
      <c r="R343" s="55"/>
      <c r="S343" s="55"/>
      <c r="T343" s="55"/>
    </row>
    <row r="344" spans="1:20" ht="49.5" customHeight="1" thickBot="1">
      <c r="A344" s="272"/>
      <c r="B344" s="273"/>
      <c r="C344" s="56"/>
      <c r="D344" s="57" t="s">
        <v>487</v>
      </c>
      <c r="E344" s="58"/>
      <c r="F344" s="58"/>
      <c r="G344" s="58"/>
      <c r="H344" s="280"/>
      <c r="I344" s="281"/>
      <c r="J344" s="281"/>
      <c r="K344" s="281"/>
      <c r="L344" s="281"/>
      <c r="M344" s="281"/>
      <c r="N344" s="281"/>
      <c r="O344" s="282"/>
      <c r="P344" s="59"/>
      <c r="Q344" s="59"/>
      <c r="R344" s="59"/>
      <c r="S344" s="59"/>
      <c r="T344" s="59"/>
    </row>
    <row r="345" spans="1:20" s="37" customFormat="1" ht="6.75" customHeight="1" thickBot="1" thickTop="1">
      <c r="A345" s="257"/>
      <c r="B345" s="258"/>
      <c r="C345" s="258"/>
      <c r="D345" s="258"/>
      <c r="E345" s="258"/>
      <c r="F345" s="258"/>
      <c r="G345" s="258"/>
      <c r="H345" s="258"/>
      <c r="I345" s="258"/>
      <c r="J345" s="258"/>
      <c r="K345" s="258"/>
      <c r="L345" s="258"/>
      <c r="M345" s="258"/>
      <c r="N345" s="258"/>
      <c r="O345" s="258"/>
      <c r="P345" s="258"/>
      <c r="Q345" s="258"/>
      <c r="R345" s="258"/>
      <c r="S345" s="258"/>
      <c r="T345" s="259"/>
    </row>
    <row r="346" spans="1:20" ht="49.5" customHeight="1" thickTop="1">
      <c r="A346" s="268" t="s">
        <v>35</v>
      </c>
      <c r="B346" s="269"/>
      <c r="C346" s="76"/>
      <c r="D346" s="48" t="s">
        <v>363</v>
      </c>
      <c r="E346" s="49"/>
      <c r="F346" s="49"/>
      <c r="G346" s="49"/>
      <c r="H346" s="274"/>
      <c r="I346" s="275"/>
      <c r="J346" s="275"/>
      <c r="K346" s="275"/>
      <c r="L346" s="275"/>
      <c r="M346" s="275"/>
      <c r="N346" s="275"/>
      <c r="O346" s="276"/>
      <c r="P346" s="50"/>
      <c r="Q346" s="50"/>
      <c r="R346" s="50"/>
      <c r="S346" s="50"/>
      <c r="T346" s="50"/>
    </row>
    <row r="347" spans="1:20" ht="49.5" customHeight="1">
      <c r="A347" s="270"/>
      <c r="B347" s="271"/>
      <c r="C347" s="76"/>
      <c r="D347" s="63" t="s">
        <v>364</v>
      </c>
      <c r="E347" s="54"/>
      <c r="F347" s="54"/>
      <c r="G347" s="54"/>
      <c r="H347" s="277"/>
      <c r="I347" s="278"/>
      <c r="J347" s="278"/>
      <c r="K347" s="278"/>
      <c r="L347" s="278"/>
      <c r="M347" s="278"/>
      <c r="N347" s="278"/>
      <c r="O347" s="279"/>
      <c r="P347" s="55"/>
      <c r="Q347" s="55"/>
      <c r="R347" s="55"/>
      <c r="S347" s="55"/>
      <c r="T347" s="55"/>
    </row>
    <row r="348" spans="1:20" ht="49.5" customHeight="1">
      <c r="A348" s="270"/>
      <c r="B348" s="271"/>
      <c r="C348" s="76"/>
      <c r="D348" s="63" t="s">
        <v>365</v>
      </c>
      <c r="E348" s="54"/>
      <c r="F348" s="54"/>
      <c r="G348" s="54"/>
      <c r="H348" s="277"/>
      <c r="I348" s="278"/>
      <c r="J348" s="278"/>
      <c r="K348" s="278"/>
      <c r="L348" s="278"/>
      <c r="M348" s="278"/>
      <c r="N348" s="278"/>
      <c r="O348" s="279"/>
      <c r="P348" s="55"/>
      <c r="Q348" s="55"/>
      <c r="R348" s="55"/>
      <c r="S348" s="55"/>
      <c r="T348" s="55"/>
    </row>
    <row r="349" spans="1:20" ht="49.5" customHeight="1">
      <c r="A349" s="270"/>
      <c r="B349" s="271"/>
      <c r="C349" s="76"/>
      <c r="D349" s="63" t="s">
        <v>366</v>
      </c>
      <c r="E349" s="54"/>
      <c r="F349" s="54"/>
      <c r="G349" s="54"/>
      <c r="H349" s="277"/>
      <c r="I349" s="278"/>
      <c r="J349" s="278"/>
      <c r="K349" s="278"/>
      <c r="L349" s="278"/>
      <c r="M349" s="278"/>
      <c r="N349" s="278"/>
      <c r="O349" s="279"/>
      <c r="P349" s="55"/>
      <c r="Q349" s="55"/>
      <c r="R349" s="55"/>
      <c r="S349" s="55"/>
      <c r="T349" s="55"/>
    </row>
    <row r="350" spans="1:20" ht="49.5" customHeight="1">
      <c r="A350" s="270"/>
      <c r="B350" s="271"/>
      <c r="C350" s="76"/>
      <c r="D350" s="63" t="s">
        <v>367</v>
      </c>
      <c r="E350" s="54"/>
      <c r="F350" s="54"/>
      <c r="G350" s="54"/>
      <c r="H350" s="277"/>
      <c r="I350" s="278"/>
      <c r="J350" s="278"/>
      <c r="K350" s="278"/>
      <c r="L350" s="278"/>
      <c r="M350" s="278"/>
      <c r="N350" s="278"/>
      <c r="O350" s="279"/>
      <c r="P350" s="55"/>
      <c r="Q350" s="55"/>
      <c r="R350" s="55"/>
      <c r="S350" s="55"/>
      <c r="T350" s="55"/>
    </row>
    <row r="351" spans="1:20" ht="49.5" customHeight="1">
      <c r="A351" s="270"/>
      <c r="B351" s="271"/>
      <c r="C351" s="77"/>
      <c r="D351" s="64" t="s">
        <v>534</v>
      </c>
      <c r="E351" s="54"/>
      <c r="F351" s="54"/>
      <c r="G351" s="54"/>
      <c r="H351" s="277"/>
      <c r="I351" s="278"/>
      <c r="J351" s="278"/>
      <c r="K351" s="278"/>
      <c r="L351" s="278"/>
      <c r="M351" s="278"/>
      <c r="N351" s="278"/>
      <c r="O351" s="279"/>
      <c r="P351" s="55"/>
      <c r="Q351" s="55"/>
      <c r="R351" s="55"/>
      <c r="S351" s="55"/>
      <c r="T351" s="55"/>
    </row>
    <row r="352" spans="1:20" ht="49.5" customHeight="1" thickBot="1">
      <c r="A352" s="272"/>
      <c r="B352" s="273"/>
      <c r="C352" s="56"/>
      <c r="D352" s="57" t="s">
        <v>487</v>
      </c>
      <c r="E352" s="58"/>
      <c r="F352" s="58"/>
      <c r="G352" s="58"/>
      <c r="H352" s="280"/>
      <c r="I352" s="281"/>
      <c r="J352" s="281"/>
      <c r="K352" s="281"/>
      <c r="L352" s="281"/>
      <c r="M352" s="281"/>
      <c r="N352" s="281"/>
      <c r="O352" s="282"/>
      <c r="P352" s="59"/>
      <c r="Q352" s="59"/>
      <c r="R352" s="59"/>
      <c r="S352" s="59"/>
      <c r="T352" s="59"/>
    </row>
    <row r="353" spans="1:20" s="37" customFormat="1" ht="6.75" customHeight="1" thickBot="1" thickTop="1">
      <c r="A353" s="257"/>
      <c r="B353" s="258"/>
      <c r="C353" s="258"/>
      <c r="D353" s="258"/>
      <c r="E353" s="258"/>
      <c r="F353" s="258"/>
      <c r="G353" s="258"/>
      <c r="H353" s="258"/>
      <c r="I353" s="258"/>
      <c r="J353" s="258"/>
      <c r="K353" s="258"/>
      <c r="L353" s="258"/>
      <c r="M353" s="258"/>
      <c r="N353" s="258"/>
      <c r="O353" s="258"/>
      <c r="P353" s="258"/>
      <c r="Q353" s="258"/>
      <c r="R353" s="258"/>
      <c r="S353" s="258"/>
      <c r="T353" s="259"/>
    </row>
    <row r="354" spans="1:20" ht="72" customHeight="1" thickTop="1">
      <c r="A354" s="268" t="s">
        <v>36</v>
      </c>
      <c r="B354" s="269"/>
      <c r="C354" s="77"/>
      <c r="D354" s="48" t="s">
        <v>535</v>
      </c>
      <c r="E354" s="49"/>
      <c r="F354" s="49"/>
      <c r="G354" s="49"/>
      <c r="H354" s="274"/>
      <c r="I354" s="275"/>
      <c r="J354" s="275"/>
      <c r="K354" s="275"/>
      <c r="L354" s="275"/>
      <c r="M354" s="275"/>
      <c r="N354" s="275"/>
      <c r="O354" s="276"/>
      <c r="P354" s="50"/>
      <c r="Q354" s="50"/>
      <c r="R354" s="50"/>
      <c r="S354" s="50"/>
      <c r="T354" s="50"/>
    </row>
    <row r="355" spans="1:20" ht="49.5" customHeight="1" thickBot="1">
      <c r="A355" s="272"/>
      <c r="B355" s="273"/>
      <c r="C355" s="56"/>
      <c r="D355" s="57" t="s">
        <v>487</v>
      </c>
      <c r="E355" s="58"/>
      <c r="F355" s="58"/>
      <c r="G355" s="58"/>
      <c r="H355" s="280"/>
      <c r="I355" s="281"/>
      <c r="J355" s="281"/>
      <c r="K355" s="281"/>
      <c r="L355" s="281"/>
      <c r="M355" s="281"/>
      <c r="N355" s="281"/>
      <c r="O355" s="282"/>
      <c r="P355" s="59"/>
      <c r="Q355" s="59"/>
      <c r="R355" s="59"/>
      <c r="S355" s="59"/>
      <c r="T355" s="59"/>
    </row>
    <row r="356" spans="1:20" s="37" customFormat="1" ht="6.75" customHeight="1" thickBot="1" thickTop="1">
      <c r="A356" s="257"/>
      <c r="B356" s="258"/>
      <c r="C356" s="258"/>
      <c r="D356" s="258"/>
      <c r="E356" s="258"/>
      <c r="F356" s="258"/>
      <c r="G356" s="258"/>
      <c r="H356" s="258"/>
      <c r="I356" s="258"/>
      <c r="J356" s="258"/>
      <c r="K356" s="258"/>
      <c r="L356" s="258"/>
      <c r="M356" s="258"/>
      <c r="N356" s="258"/>
      <c r="O356" s="258"/>
      <c r="P356" s="258"/>
      <c r="Q356" s="258"/>
      <c r="R356" s="258"/>
      <c r="S356" s="258"/>
      <c r="T356" s="259"/>
    </row>
    <row r="357" spans="1:24" s="61" customFormat="1" ht="24.75" customHeight="1" thickBot="1" thickTop="1">
      <c r="A357" s="260" t="s">
        <v>392</v>
      </c>
      <c r="B357" s="261"/>
      <c r="C357" s="261"/>
      <c r="D357" s="261"/>
      <c r="E357" s="36">
        <f>COUNTIF('隠しシート（記入不要）'!DE3:DJ3,"1")</f>
        <v>0</v>
      </c>
      <c r="F357" s="36">
        <f>COUNTIF('隠しシート（記入不要）'!DE3:DJ3,"2")</f>
        <v>0</v>
      </c>
      <c r="G357" s="36">
        <f>COUNTIF('隠しシート（記入不要）'!DE3:DJ3,"3")</f>
        <v>0</v>
      </c>
      <c r="H357" s="2"/>
      <c r="I357" s="2"/>
      <c r="J357" s="3"/>
      <c r="K357" s="3"/>
      <c r="L357" s="3"/>
      <c r="M357" s="3"/>
      <c r="N357" s="3"/>
      <c r="O357" s="3"/>
      <c r="P357" s="4"/>
      <c r="Q357" s="4"/>
      <c r="R357" s="4"/>
      <c r="S357" s="4"/>
      <c r="T357" s="1"/>
      <c r="U357" s="60"/>
      <c r="V357" s="60"/>
      <c r="W357" s="60"/>
      <c r="X357" s="60"/>
    </row>
    <row r="358" spans="1:20" ht="24.75" customHeight="1" thickBot="1" thickTop="1">
      <c r="A358" s="262" t="s">
        <v>205</v>
      </c>
      <c r="B358" s="263"/>
      <c r="C358" s="263"/>
      <c r="D358" s="263"/>
      <c r="E358" s="263"/>
      <c r="F358" s="263"/>
      <c r="G358" s="263"/>
      <c r="H358" s="263"/>
      <c r="I358" s="263"/>
      <c r="J358" s="263"/>
      <c r="K358" s="263"/>
      <c r="L358" s="263"/>
      <c r="M358" s="263"/>
      <c r="N358" s="263"/>
      <c r="O358" s="263"/>
      <c r="P358" s="263"/>
      <c r="Q358" s="263"/>
      <c r="R358" s="263"/>
      <c r="S358" s="263"/>
      <c r="T358" s="264"/>
    </row>
    <row r="359" spans="1:20" ht="24.75" customHeight="1" thickBot="1" thickTop="1">
      <c r="A359" s="81"/>
      <c r="B359" s="265" t="s">
        <v>393</v>
      </c>
      <c r="C359" s="266"/>
      <c r="D359" s="266"/>
      <c r="E359" s="266"/>
      <c r="F359" s="266"/>
      <c r="G359" s="266"/>
      <c r="H359" s="266"/>
      <c r="I359" s="266"/>
      <c r="J359" s="266"/>
      <c r="K359" s="266"/>
      <c r="L359" s="266"/>
      <c r="M359" s="266"/>
      <c r="N359" s="266"/>
      <c r="O359" s="266"/>
      <c r="P359" s="266"/>
      <c r="Q359" s="266"/>
      <c r="R359" s="266"/>
      <c r="S359" s="266"/>
      <c r="T359" s="267"/>
    </row>
    <row r="360" spans="1:20" s="37" customFormat="1" ht="6.75" customHeight="1" thickBot="1" thickTop="1">
      <c r="A360" s="257"/>
      <c r="B360" s="258"/>
      <c r="C360" s="258"/>
      <c r="D360" s="258"/>
      <c r="E360" s="258"/>
      <c r="F360" s="258"/>
      <c r="G360" s="258"/>
      <c r="H360" s="258"/>
      <c r="I360" s="258"/>
      <c r="J360" s="258"/>
      <c r="K360" s="258"/>
      <c r="L360" s="258"/>
      <c r="M360" s="258"/>
      <c r="N360" s="258"/>
      <c r="O360" s="258"/>
      <c r="P360" s="258"/>
      <c r="Q360" s="258"/>
      <c r="R360" s="258"/>
      <c r="S360" s="258"/>
      <c r="T360" s="259"/>
    </row>
    <row r="361" spans="1:20" ht="64.5" customHeight="1" thickTop="1">
      <c r="A361" s="268" t="s">
        <v>37</v>
      </c>
      <c r="B361" s="269"/>
      <c r="C361" s="76"/>
      <c r="D361" s="48" t="s">
        <v>536</v>
      </c>
      <c r="E361" s="49"/>
      <c r="F361" s="49"/>
      <c r="G361" s="49"/>
      <c r="H361" s="274"/>
      <c r="I361" s="275"/>
      <c r="J361" s="275"/>
      <c r="K361" s="275"/>
      <c r="L361" s="275"/>
      <c r="M361" s="275"/>
      <c r="N361" s="275"/>
      <c r="O361" s="276"/>
      <c r="P361" s="50"/>
      <c r="Q361" s="50"/>
      <c r="R361" s="50"/>
      <c r="S361" s="50"/>
      <c r="T361" s="50"/>
    </row>
    <row r="362" spans="1:20" ht="64.5" customHeight="1">
      <c r="A362" s="270"/>
      <c r="B362" s="271"/>
      <c r="C362" s="77"/>
      <c r="D362" s="53" t="s">
        <v>537</v>
      </c>
      <c r="E362" s="54"/>
      <c r="F362" s="54"/>
      <c r="G362" s="54"/>
      <c r="H362" s="277"/>
      <c r="I362" s="278"/>
      <c r="J362" s="278"/>
      <c r="K362" s="278"/>
      <c r="L362" s="278"/>
      <c r="M362" s="278"/>
      <c r="N362" s="278"/>
      <c r="O362" s="279"/>
      <c r="P362" s="55"/>
      <c r="Q362" s="55"/>
      <c r="R362" s="55"/>
      <c r="S362" s="55"/>
      <c r="T362" s="55"/>
    </row>
    <row r="363" spans="1:20" ht="49.5" customHeight="1" thickBot="1">
      <c r="A363" s="272"/>
      <c r="B363" s="273"/>
      <c r="C363" s="56"/>
      <c r="D363" s="57" t="s">
        <v>487</v>
      </c>
      <c r="E363" s="58"/>
      <c r="F363" s="58"/>
      <c r="G363" s="58"/>
      <c r="H363" s="280"/>
      <c r="I363" s="281"/>
      <c r="J363" s="281"/>
      <c r="K363" s="281"/>
      <c r="L363" s="281"/>
      <c r="M363" s="281"/>
      <c r="N363" s="281"/>
      <c r="O363" s="282"/>
      <c r="P363" s="59"/>
      <c r="Q363" s="59"/>
      <c r="R363" s="59"/>
      <c r="S363" s="59"/>
      <c r="T363" s="59"/>
    </row>
    <row r="364" spans="1:20" s="37" customFormat="1" ht="6.75" customHeight="1" thickBot="1" thickTop="1">
      <c r="A364" s="257"/>
      <c r="B364" s="258"/>
      <c r="C364" s="258"/>
      <c r="D364" s="258"/>
      <c r="E364" s="258"/>
      <c r="F364" s="258"/>
      <c r="G364" s="258"/>
      <c r="H364" s="258"/>
      <c r="I364" s="258"/>
      <c r="J364" s="258"/>
      <c r="K364" s="258"/>
      <c r="L364" s="258"/>
      <c r="M364" s="258"/>
      <c r="N364" s="258"/>
      <c r="O364" s="258"/>
      <c r="P364" s="258"/>
      <c r="Q364" s="258"/>
      <c r="R364" s="258"/>
      <c r="S364" s="258"/>
      <c r="T364" s="259"/>
    </row>
    <row r="365" spans="1:20" ht="49.5" customHeight="1" thickTop="1">
      <c r="A365" s="268" t="s">
        <v>38</v>
      </c>
      <c r="B365" s="269"/>
      <c r="C365" s="82"/>
      <c r="D365" s="48" t="s">
        <v>538</v>
      </c>
      <c r="E365" s="49"/>
      <c r="F365" s="49"/>
      <c r="G365" s="49"/>
      <c r="H365" s="274"/>
      <c r="I365" s="275"/>
      <c r="J365" s="275"/>
      <c r="K365" s="275"/>
      <c r="L365" s="275"/>
      <c r="M365" s="275"/>
      <c r="N365" s="275"/>
      <c r="O365" s="276"/>
      <c r="P365" s="50"/>
      <c r="Q365" s="50"/>
      <c r="R365" s="50"/>
      <c r="S365" s="50"/>
      <c r="T365" s="50"/>
    </row>
    <row r="366" spans="1:20" ht="49.5" customHeight="1">
      <c r="A366" s="270"/>
      <c r="B366" s="271"/>
      <c r="C366" s="76"/>
      <c r="D366" s="63" t="s">
        <v>539</v>
      </c>
      <c r="E366" s="54"/>
      <c r="F366" s="54"/>
      <c r="G366" s="54"/>
      <c r="H366" s="277"/>
      <c r="I366" s="278"/>
      <c r="J366" s="278"/>
      <c r="K366" s="278"/>
      <c r="L366" s="278"/>
      <c r="M366" s="278"/>
      <c r="N366" s="278"/>
      <c r="O366" s="279"/>
      <c r="P366" s="55"/>
      <c r="Q366" s="55"/>
      <c r="R366" s="55"/>
      <c r="S366" s="55"/>
      <c r="T366" s="55"/>
    </row>
    <row r="367" spans="1:20" ht="49.5" customHeight="1">
      <c r="A367" s="270"/>
      <c r="B367" s="271"/>
      <c r="C367" s="77"/>
      <c r="D367" s="64" t="s">
        <v>540</v>
      </c>
      <c r="E367" s="54"/>
      <c r="F367" s="54"/>
      <c r="G367" s="54"/>
      <c r="H367" s="277"/>
      <c r="I367" s="278"/>
      <c r="J367" s="278"/>
      <c r="K367" s="278"/>
      <c r="L367" s="278"/>
      <c r="M367" s="278"/>
      <c r="N367" s="278"/>
      <c r="O367" s="279"/>
      <c r="P367" s="55"/>
      <c r="Q367" s="55"/>
      <c r="R367" s="55"/>
      <c r="S367" s="55"/>
      <c r="T367" s="55"/>
    </row>
    <row r="368" spans="1:20" ht="49.5" customHeight="1" thickBot="1">
      <c r="A368" s="272"/>
      <c r="B368" s="273"/>
      <c r="C368" s="56"/>
      <c r="D368" s="57" t="s">
        <v>487</v>
      </c>
      <c r="E368" s="58"/>
      <c r="F368" s="58"/>
      <c r="G368" s="58"/>
      <c r="H368" s="280"/>
      <c r="I368" s="281"/>
      <c r="J368" s="281"/>
      <c r="K368" s="281"/>
      <c r="L368" s="281"/>
      <c r="M368" s="281"/>
      <c r="N368" s="281"/>
      <c r="O368" s="282"/>
      <c r="P368" s="59"/>
      <c r="Q368" s="59"/>
      <c r="R368" s="59"/>
      <c r="S368" s="59"/>
      <c r="T368" s="59"/>
    </row>
    <row r="369" spans="1:20" s="37" customFormat="1" ht="6.75" customHeight="1" thickBot="1" thickTop="1">
      <c r="A369" s="257"/>
      <c r="B369" s="258"/>
      <c r="C369" s="258"/>
      <c r="D369" s="258"/>
      <c r="E369" s="258"/>
      <c r="F369" s="258"/>
      <c r="G369" s="258"/>
      <c r="H369" s="258"/>
      <c r="I369" s="258"/>
      <c r="J369" s="258"/>
      <c r="K369" s="258"/>
      <c r="L369" s="258"/>
      <c r="M369" s="258"/>
      <c r="N369" s="258"/>
      <c r="O369" s="258"/>
      <c r="P369" s="258"/>
      <c r="Q369" s="258"/>
      <c r="R369" s="258"/>
      <c r="S369" s="258"/>
      <c r="T369" s="259"/>
    </row>
    <row r="370" spans="1:24" s="61" customFormat="1" ht="24.75" customHeight="1" thickBot="1" thickTop="1">
      <c r="A370" s="260" t="s">
        <v>394</v>
      </c>
      <c r="B370" s="261"/>
      <c r="C370" s="261"/>
      <c r="D370" s="261"/>
      <c r="E370" s="36">
        <f>COUNTIF('隠しシート（記入不要）'!DK3:DN3,"1")</f>
        <v>0</v>
      </c>
      <c r="F370" s="36">
        <f>COUNTIF('隠しシート（記入不要）'!DK3:DN3,"2")</f>
        <v>0</v>
      </c>
      <c r="G370" s="36">
        <f>COUNTIF('隠しシート（記入不要）'!DK3:DN3,"3")</f>
        <v>0</v>
      </c>
      <c r="H370" s="2"/>
      <c r="I370" s="2"/>
      <c r="J370" s="3"/>
      <c r="K370" s="3"/>
      <c r="L370" s="3"/>
      <c r="M370" s="3"/>
      <c r="N370" s="3"/>
      <c r="O370" s="3"/>
      <c r="P370" s="4"/>
      <c r="Q370" s="4"/>
      <c r="R370" s="4"/>
      <c r="S370" s="4"/>
      <c r="T370" s="1"/>
      <c r="U370" s="60"/>
      <c r="V370" s="60"/>
      <c r="W370" s="60"/>
      <c r="X370" s="60"/>
    </row>
    <row r="371" spans="1:20" ht="33" customHeight="1" thickBot="1" thickTop="1">
      <c r="A371" s="368" t="s">
        <v>222</v>
      </c>
      <c r="B371" s="369"/>
      <c r="C371" s="369"/>
      <c r="D371" s="370"/>
      <c r="E371" s="86">
        <f>SUM(E370,E15,E24,E44,E53,E71,E88,E99,E110,E132,E162,E188,E205,E226,E240,E248,E267,E281,E308,E318,E335,E357)</f>
        <v>0</v>
      </c>
      <c r="F371" s="86">
        <f>SUM(F370,F15,F24,F44,F53,F71,F88,F99,F110,F132,F162,F188,F205,F226,F240,F248,F267,F281,F308,F318,F335,F357)</f>
        <v>0</v>
      </c>
      <c r="G371" s="86">
        <f>SUM(G370,G15,G24,G44,G53,G71,G88,G99,G110,G132,G162,G188,G205,G226,G240,G248,G267,G281,G308,G318,G335,G357)</f>
        <v>0</v>
      </c>
      <c r="H371" s="371"/>
      <c r="I371" s="371"/>
      <c r="J371" s="371"/>
      <c r="K371" s="371"/>
      <c r="L371" s="371"/>
      <c r="M371" s="371"/>
      <c r="N371" s="371"/>
      <c r="O371" s="371"/>
      <c r="P371" s="85"/>
      <c r="Q371" s="85"/>
      <c r="R371" s="85"/>
      <c r="S371" s="85"/>
      <c r="T371" s="85"/>
    </row>
    <row r="372" spans="1:20" ht="42.75" customHeight="1" hidden="1" thickBot="1" thickTop="1">
      <c r="A372" s="5"/>
      <c r="B372" s="5"/>
      <c r="C372" s="5"/>
      <c r="D372" s="5"/>
      <c r="E372" s="372">
        <f>SUM(E371:G371)</f>
        <v>0</v>
      </c>
      <c r="F372" s="373"/>
      <c r="G372" s="374"/>
      <c r="H372" s="5"/>
      <c r="I372" s="5"/>
      <c r="J372" s="5"/>
      <c r="K372" s="5"/>
      <c r="L372" s="5"/>
      <c r="M372" s="5"/>
      <c r="N372" s="5"/>
      <c r="O372" s="5"/>
      <c r="P372" s="5"/>
      <c r="Q372" s="5"/>
      <c r="R372" s="5"/>
      <c r="S372" s="5"/>
      <c r="T372" s="5"/>
    </row>
    <row r="373" spans="1:20" ht="14.25" thickTop="1">
      <c r="A373" s="5"/>
      <c r="B373" s="5"/>
      <c r="C373" s="5"/>
      <c r="D373" s="5"/>
      <c r="E373" s="5"/>
      <c r="F373" s="5"/>
      <c r="G373" s="5"/>
      <c r="H373" s="5"/>
      <c r="I373" s="5"/>
      <c r="J373" s="5"/>
      <c r="K373" s="5"/>
      <c r="L373" s="5"/>
      <c r="M373" s="5"/>
      <c r="N373" s="5"/>
      <c r="O373" s="5"/>
      <c r="P373" s="5"/>
      <c r="Q373" s="5"/>
      <c r="R373" s="5"/>
      <c r="S373" s="5"/>
      <c r="T373" s="5"/>
    </row>
    <row r="374" spans="1:20" ht="66" customHeight="1">
      <c r="A374" s="375" t="str">
        <f>IF(E372=59,"☆★評価実施お疲れ様でした。評価結果を見てみましょう。★☆",IF(AND(E372&gt;0,E372&lt;59),"（注）評価していない項目があります。下記に表示されている番号の項目を、再度確認してください。",IF(E372=0,"＊～＊～＊自己評価を実施してみましょう。＊～＊～＊")))</f>
        <v>＊～＊～＊自己評価を実施してみましょう。＊～＊～＊</v>
      </c>
      <c r="B374" s="375"/>
      <c r="C374" s="375"/>
      <c r="D374" s="375"/>
      <c r="E374" s="375"/>
      <c r="F374" s="375"/>
      <c r="G374" s="375"/>
      <c r="H374" s="375"/>
      <c r="I374" s="375"/>
      <c r="J374" s="375"/>
      <c r="K374" s="375"/>
      <c r="L374" s="375"/>
      <c r="M374" s="375"/>
      <c r="N374" s="375"/>
      <c r="O374" s="375"/>
      <c r="P374" s="375"/>
      <c r="Q374" s="375"/>
      <c r="R374" s="375"/>
      <c r="S374" s="375"/>
      <c r="T374" s="375"/>
    </row>
    <row r="375" spans="1:20" ht="13.5">
      <c r="A375" s="5"/>
      <c r="B375" s="5"/>
      <c r="C375" s="5"/>
      <c r="D375" s="5"/>
      <c r="E375" s="5"/>
      <c r="F375" s="5"/>
      <c r="G375" s="5"/>
      <c r="H375" s="365">
        <f>IF(E372=59,"",IF(E372=0,"",IF(AND(E372&gt;0,E372&lt;59),"評価がされていない項目の№↓")))</f>
      </c>
      <c r="I375" s="365"/>
      <c r="J375" s="365"/>
      <c r="K375" s="365"/>
      <c r="L375" s="365"/>
      <c r="M375" s="365"/>
      <c r="N375" s="365"/>
      <c r="O375" s="365"/>
      <c r="P375" s="365"/>
      <c r="Q375" s="365"/>
      <c r="R375" s="5"/>
      <c r="S375" s="5"/>
      <c r="T375" s="5"/>
    </row>
    <row r="376" spans="1:20" ht="13.5">
      <c r="A376" s="5"/>
      <c r="B376" s="5"/>
      <c r="C376" s="5"/>
      <c r="D376" s="5"/>
      <c r="E376" s="5"/>
      <c r="F376" s="5"/>
      <c r="G376" s="5"/>
      <c r="H376" s="365"/>
      <c r="I376" s="365"/>
      <c r="J376" s="365"/>
      <c r="K376" s="365"/>
      <c r="L376" s="365"/>
      <c r="M376" s="365"/>
      <c r="N376" s="365"/>
      <c r="O376" s="365"/>
      <c r="P376" s="365"/>
      <c r="Q376" s="365"/>
      <c r="R376" s="5"/>
      <c r="S376" s="5"/>
      <c r="T376" s="5"/>
    </row>
    <row r="377" spans="1:20" ht="14.25" customHeight="1" thickBot="1">
      <c r="A377" s="5"/>
      <c r="B377" s="5"/>
      <c r="C377" s="367" t="s">
        <v>223</v>
      </c>
      <c r="D377" s="367"/>
      <c r="E377" s="367"/>
      <c r="F377" s="5"/>
      <c r="G377" s="5"/>
      <c r="H377" s="366"/>
      <c r="I377" s="366"/>
      <c r="J377" s="366"/>
      <c r="K377" s="366"/>
      <c r="L377" s="366"/>
      <c r="M377" s="366"/>
      <c r="N377" s="366"/>
      <c r="O377" s="366"/>
      <c r="P377" s="366"/>
      <c r="Q377" s="366"/>
      <c r="R377" s="5"/>
      <c r="S377" s="5"/>
      <c r="T377" s="5"/>
    </row>
    <row r="378" spans="1:20" ht="24.75" customHeight="1">
      <c r="A378" s="5"/>
      <c r="B378" s="5"/>
      <c r="C378" s="367"/>
      <c r="D378" s="367"/>
      <c r="E378" s="367"/>
      <c r="F378" s="5"/>
      <c r="G378" s="5"/>
      <c r="H378" s="338" t="str">
        <f>IF(H393=1,"1",IF(H393&lt;&gt;1,""))</f>
        <v>1</v>
      </c>
      <c r="I378" s="339"/>
      <c r="J378" s="340" t="str">
        <f>IF(J393=1,"2",IF(J393&lt;&gt;1,""))</f>
        <v>2</v>
      </c>
      <c r="K378" s="339"/>
      <c r="L378" s="340" t="str">
        <f>IF(L393=1,"3",IF(L393&lt;&gt;1,""))</f>
        <v>3</v>
      </c>
      <c r="M378" s="339"/>
      <c r="N378" s="340" t="str">
        <f>IF(N393=1,"4",IF(N393&lt;&gt;1,""))</f>
        <v>4</v>
      </c>
      <c r="O378" s="339"/>
      <c r="P378" s="340" t="str">
        <f>IF(P393=1,"5",IF(P393&lt;&gt;1,""))</f>
        <v>5</v>
      </c>
      <c r="Q378" s="376"/>
      <c r="R378" s="5"/>
      <c r="S378" s="5"/>
      <c r="T378" s="5"/>
    </row>
    <row r="379" spans="1:20" ht="24.75" customHeight="1">
      <c r="A379" s="5"/>
      <c r="B379" s="5"/>
      <c r="C379" s="367"/>
      <c r="D379" s="367"/>
      <c r="E379" s="367"/>
      <c r="F379" s="5"/>
      <c r="G379" s="5"/>
      <c r="H379" s="341" t="str">
        <f>IF(H394=1,"6",IF(H394&lt;&gt;1,""))</f>
        <v>6</v>
      </c>
      <c r="I379" s="336"/>
      <c r="J379" s="335" t="str">
        <f>IF(J394=1,"7",IF(J394&lt;&gt;1,""))</f>
        <v>7</v>
      </c>
      <c r="K379" s="336"/>
      <c r="L379" s="335" t="str">
        <f>IF(L394=1,"8",IF(L394&lt;&gt;1,""))</f>
        <v>8</v>
      </c>
      <c r="M379" s="336"/>
      <c r="N379" s="335" t="str">
        <f>IF(N394=1,"9",IF(N394&lt;&gt;1,""))</f>
        <v>9</v>
      </c>
      <c r="O379" s="336"/>
      <c r="P379" s="335" t="str">
        <f>IF(P394=1,"10",IF(P394&lt;&gt;1,""))</f>
        <v>10</v>
      </c>
      <c r="Q379" s="337"/>
      <c r="R379" s="5"/>
      <c r="S379" s="5"/>
      <c r="T379" s="5"/>
    </row>
    <row r="380" spans="1:20" ht="24.75" customHeight="1">
      <c r="A380" s="5"/>
      <c r="B380" s="5"/>
      <c r="C380" s="5"/>
      <c r="D380" s="5"/>
      <c r="E380" s="5"/>
      <c r="F380" s="5"/>
      <c r="G380" s="5"/>
      <c r="H380" s="341" t="str">
        <f>IF(H395=1,"11",IF(H395&lt;&gt;1,""))</f>
        <v>11</v>
      </c>
      <c r="I380" s="336"/>
      <c r="J380" s="335" t="str">
        <f>IF(J395=1,"12",IF(J395&lt;&gt;1,""))</f>
        <v>12</v>
      </c>
      <c r="K380" s="336"/>
      <c r="L380" s="335" t="str">
        <f>IF(L395=1,"13",IF(L395&lt;&gt;1,""))</f>
        <v>13</v>
      </c>
      <c r="M380" s="336"/>
      <c r="N380" s="335" t="str">
        <f>IF(N395=1,"14",IF(N395&lt;&gt;1,""))</f>
        <v>14</v>
      </c>
      <c r="O380" s="336"/>
      <c r="P380" s="335" t="str">
        <f>IF(P395=1,"15",IF(P395&lt;&gt;1,""))</f>
        <v>15</v>
      </c>
      <c r="Q380" s="337"/>
      <c r="R380" s="5"/>
      <c r="S380" s="5"/>
      <c r="T380" s="5"/>
    </row>
    <row r="381" spans="1:20" ht="24.75" customHeight="1">
      <c r="A381" s="5"/>
      <c r="B381" s="5"/>
      <c r="C381" s="5"/>
      <c r="D381" s="5"/>
      <c r="E381" s="5"/>
      <c r="F381" s="5"/>
      <c r="G381" s="5"/>
      <c r="H381" s="341" t="str">
        <f>IF(H396=1,"16",IF(H396&lt;&gt;1,""))</f>
        <v>16</v>
      </c>
      <c r="I381" s="336"/>
      <c r="J381" s="335" t="str">
        <f>IF(J396=1,"17",IF(J396&lt;&gt;1,""))</f>
        <v>17</v>
      </c>
      <c r="K381" s="336"/>
      <c r="L381" s="335" t="str">
        <f>IF(L396=1,"18",IF(L396&lt;&gt;1,""))</f>
        <v>18</v>
      </c>
      <c r="M381" s="336"/>
      <c r="N381" s="335" t="str">
        <f>IF(N396=1,"19",IF(N396&lt;&gt;1,""))</f>
        <v>19</v>
      </c>
      <c r="O381" s="336"/>
      <c r="P381" s="335" t="str">
        <f>IF(P396=1,"20",IF(P396&lt;&gt;1,""))</f>
        <v>20</v>
      </c>
      <c r="Q381" s="337"/>
      <c r="R381" s="5"/>
      <c r="S381" s="5"/>
      <c r="T381" s="5"/>
    </row>
    <row r="382" spans="1:20" ht="24.75" customHeight="1">
      <c r="A382" s="5"/>
      <c r="B382" s="5"/>
      <c r="C382" s="5"/>
      <c r="D382" s="5"/>
      <c r="E382" s="5"/>
      <c r="F382" s="5"/>
      <c r="G382" s="5"/>
      <c r="H382" s="341" t="str">
        <f>IF(H397=1,"21",IF(H397&lt;&gt;1,""))</f>
        <v>21</v>
      </c>
      <c r="I382" s="336"/>
      <c r="J382" s="335" t="str">
        <f>IF(J397=1,"22",IF(J397&lt;&gt;1,""))</f>
        <v>22</v>
      </c>
      <c r="K382" s="336"/>
      <c r="L382" s="335" t="str">
        <f>IF(L397=1,"23",IF(L397&lt;&gt;1,""))</f>
        <v>23</v>
      </c>
      <c r="M382" s="336"/>
      <c r="N382" s="335" t="str">
        <f>IF(N397=1,"24",IF(N397&lt;&gt;1,""))</f>
        <v>24</v>
      </c>
      <c r="O382" s="336"/>
      <c r="P382" s="335" t="str">
        <f>IF(P397=1,"25",IF(P397&lt;&gt;1,""))</f>
        <v>25</v>
      </c>
      <c r="Q382" s="337"/>
      <c r="R382" s="5"/>
      <c r="S382" s="5"/>
      <c r="T382" s="5"/>
    </row>
    <row r="383" spans="1:20" ht="24.75" customHeight="1">
      <c r="A383" s="5"/>
      <c r="B383" s="5"/>
      <c r="C383" s="5"/>
      <c r="D383" s="5"/>
      <c r="E383" s="5"/>
      <c r="F383" s="5"/>
      <c r="G383" s="5"/>
      <c r="H383" s="341" t="str">
        <f>IF(H398=1,"26",IF(H398&lt;&gt;1,""))</f>
        <v>26</v>
      </c>
      <c r="I383" s="336"/>
      <c r="J383" s="335" t="str">
        <f>IF(J398=1,"27",IF(J398&lt;&gt;1,""))</f>
        <v>27</v>
      </c>
      <c r="K383" s="336"/>
      <c r="L383" s="335" t="str">
        <f>IF(L398=1,"28",IF(L398&lt;&gt;1,""))</f>
        <v>28</v>
      </c>
      <c r="M383" s="336"/>
      <c r="N383" s="335" t="str">
        <f>IF(N398=1,"29",IF(N398&lt;&gt;1,""))</f>
        <v>29</v>
      </c>
      <c r="O383" s="336"/>
      <c r="P383" s="335" t="str">
        <f>IF(P398=1,"30",IF(P398&lt;&gt;1,""))</f>
        <v>30</v>
      </c>
      <c r="Q383" s="337"/>
      <c r="R383" s="5"/>
      <c r="S383" s="5"/>
      <c r="T383" s="5"/>
    </row>
    <row r="384" spans="1:20" ht="24.75" customHeight="1">
      <c r="A384" s="5"/>
      <c r="B384" s="5"/>
      <c r="C384" s="5"/>
      <c r="D384" s="5"/>
      <c r="E384" s="5"/>
      <c r="F384" s="5"/>
      <c r="G384" s="5"/>
      <c r="H384" s="341" t="str">
        <f>IF(H399=1,"31",IF(H399&lt;&gt;1,""))</f>
        <v>31</v>
      </c>
      <c r="I384" s="336"/>
      <c r="J384" s="335" t="str">
        <f>IF(J399=1,"32",IF(J399&lt;&gt;1,""))</f>
        <v>32</v>
      </c>
      <c r="K384" s="336"/>
      <c r="L384" s="335" t="str">
        <f>IF(L399=1,"33",IF(L399&lt;&gt;1,""))</f>
        <v>33</v>
      </c>
      <c r="M384" s="336"/>
      <c r="N384" s="335" t="str">
        <f>IF(N399=1,"34",IF(N399&lt;&gt;1,""))</f>
        <v>34</v>
      </c>
      <c r="O384" s="336"/>
      <c r="P384" s="335" t="str">
        <f>IF(P399=1,"35",IF(P399&lt;&gt;1,""))</f>
        <v>35</v>
      </c>
      <c r="Q384" s="337"/>
      <c r="R384" s="5"/>
      <c r="S384" s="5"/>
      <c r="T384" s="5"/>
    </row>
    <row r="385" spans="1:20" ht="24.75" customHeight="1">
      <c r="A385" s="5"/>
      <c r="B385" s="5"/>
      <c r="C385" s="5"/>
      <c r="D385" s="5"/>
      <c r="E385" s="5"/>
      <c r="F385" s="5"/>
      <c r="G385" s="5"/>
      <c r="H385" s="341" t="str">
        <f>IF(H400=1,"36",IF(H400&lt;&gt;1,""))</f>
        <v>36</v>
      </c>
      <c r="I385" s="336"/>
      <c r="J385" s="335" t="str">
        <f>IF(J400=1,"37",IF(J400&lt;&gt;1,""))</f>
        <v>37</v>
      </c>
      <c r="K385" s="336"/>
      <c r="L385" s="335" t="str">
        <f>IF(L400=1,"38",IF(L400&lt;&gt;1,""))</f>
        <v>38</v>
      </c>
      <c r="M385" s="336"/>
      <c r="N385" s="335" t="str">
        <f>IF(N400=1,"39",IF(N400&lt;&gt;1,""))</f>
        <v>39</v>
      </c>
      <c r="O385" s="336"/>
      <c r="P385" s="335" t="str">
        <f>IF(P400=1,"40",IF(P400&lt;&gt;1,""))</f>
        <v>40</v>
      </c>
      <c r="Q385" s="337"/>
      <c r="R385" s="5"/>
      <c r="S385" s="5"/>
      <c r="T385" s="5"/>
    </row>
    <row r="386" spans="1:20" ht="24.75" customHeight="1">
      <c r="A386" s="5"/>
      <c r="B386" s="5"/>
      <c r="C386" s="5"/>
      <c r="D386" s="5"/>
      <c r="E386" s="5"/>
      <c r="F386" s="5"/>
      <c r="G386" s="5"/>
      <c r="H386" s="341" t="str">
        <f>IF(H401=1,"41",IF(H401&lt;&gt;1,""))</f>
        <v>41</v>
      </c>
      <c r="I386" s="336"/>
      <c r="J386" s="335" t="str">
        <f>IF(J401=1,"42",IF(J401&lt;&gt;1,""))</f>
        <v>42</v>
      </c>
      <c r="K386" s="336"/>
      <c r="L386" s="335" t="str">
        <f>IF(L401=1,"43",IF(L401&lt;&gt;1,""))</f>
        <v>43</v>
      </c>
      <c r="M386" s="336"/>
      <c r="N386" s="335" t="str">
        <f>IF(N401=1,"44",IF(N401&lt;&gt;1,""))</f>
        <v>44</v>
      </c>
      <c r="O386" s="336"/>
      <c r="P386" s="335" t="str">
        <f>IF(P401=1,"45",IF(P401&lt;&gt;1,""))</f>
        <v>45</v>
      </c>
      <c r="Q386" s="337"/>
      <c r="R386" s="5"/>
      <c r="S386" s="5"/>
      <c r="T386" s="5"/>
    </row>
    <row r="387" spans="1:20" ht="24.75" customHeight="1">
      <c r="A387" s="5"/>
      <c r="B387" s="5"/>
      <c r="C387" s="5"/>
      <c r="D387" s="5"/>
      <c r="E387" s="5"/>
      <c r="F387" s="5"/>
      <c r="G387" s="5"/>
      <c r="H387" s="341" t="str">
        <f>IF(H402=1,"46",IF(H402&lt;&gt;1,""))</f>
        <v>46</v>
      </c>
      <c r="I387" s="336"/>
      <c r="J387" s="335" t="str">
        <f>IF(J402=1,"47",IF(J402&lt;&gt;1,""))</f>
        <v>47</v>
      </c>
      <c r="K387" s="336"/>
      <c r="L387" s="335" t="str">
        <f>IF(L402=1,"48",IF(L402&lt;&gt;1,""))</f>
        <v>48</v>
      </c>
      <c r="M387" s="336"/>
      <c r="N387" s="335" t="str">
        <f>IF(N402=1,"49",IF(N402&lt;&gt;1,""))</f>
        <v>49</v>
      </c>
      <c r="O387" s="336"/>
      <c r="P387" s="335" t="str">
        <f>IF(P402=1,"50",IF(P402&lt;&gt;1,""))</f>
        <v>50</v>
      </c>
      <c r="Q387" s="337"/>
      <c r="R387" s="5"/>
      <c r="S387" s="5"/>
      <c r="T387" s="5"/>
    </row>
    <row r="388" spans="1:20" ht="24.75" customHeight="1" thickBot="1">
      <c r="A388" s="5"/>
      <c r="B388" s="5"/>
      <c r="C388" s="5"/>
      <c r="D388" s="5"/>
      <c r="E388" s="5"/>
      <c r="F388" s="5"/>
      <c r="G388" s="5"/>
      <c r="H388" s="341" t="str">
        <f>IF(H403=1,"51",IF(H403&lt;&gt;1,""))</f>
        <v>51</v>
      </c>
      <c r="I388" s="336"/>
      <c r="J388" s="335" t="str">
        <f>IF(J403=1,"52",IF(J403&lt;&gt;1,""))</f>
        <v>52</v>
      </c>
      <c r="K388" s="336"/>
      <c r="L388" s="335" t="str">
        <f>IF(L403=1,"53",IF(L403&lt;&gt;1,""))</f>
        <v>53</v>
      </c>
      <c r="M388" s="336"/>
      <c r="N388" s="335" t="str">
        <f>IF(N403=1,"54",IF(N403&lt;&gt;1,""))</f>
        <v>54</v>
      </c>
      <c r="O388" s="336"/>
      <c r="P388" s="342" t="str">
        <f>IF(P403=1,"55",IF(P403&lt;&gt;1,""))</f>
        <v>55</v>
      </c>
      <c r="Q388" s="343"/>
      <c r="R388" s="5"/>
      <c r="S388" s="5"/>
      <c r="T388" s="5"/>
    </row>
    <row r="389" spans="1:20" ht="24.75" customHeight="1" thickBot="1">
      <c r="A389" s="5"/>
      <c r="B389" s="5"/>
      <c r="C389" s="5"/>
      <c r="D389" s="5"/>
      <c r="E389" s="5"/>
      <c r="F389" s="5"/>
      <c r="G389" s="5"/>
      <c r="H389" s="344" t="str">
        <f>IF(H404=1,"56",IF(H404&lt;&gt;1,""))</f>
        <v>56</v>
      </c>
      <c r="I389" s="345"/>
      <c r="J389" s="342" t="str">
        <f>IF(J404=1,"57",IF(J404&lt;&gt;1,""))</f>
        <v>57</v>
      </c>
      <c r="K389" s="345"/>
      <c r="L389" s="342" t="str">
        <f>IF(L404=1,"58",IF(L404&lt;&gt;1,""))</f>
        <v>58</v>
      </c>
      <c r="M389" s="345"/>
      <c r="N389" s="342" t="str">
        <f>IF(N404=1,"59",IF(N404&lt;&gt;1,""))</f>
        <v>59</v>
      </c>
      <c r="O389" s="346"/>
      <c r="P389" s="347">
        <f>IF(P404=1,"60",IF(P404&lt;&gt;1,""))</f>
      </c>
      <c r="Q389" s="348"/>
      <c r="R389" s="5"/>
      <c r="S389" s="5"/>
      <c r="T389" s="5"/>
    </row>
    <row r="390" spans="1:20" ht="30" customHeight="1">
      <c r="A390" s="5"/>
      <c r="B390" s="5"/>
      <c r="C390" s="5"/>
      <c r="D390" s="5"/>
      <c r="E390" s="5"/>
      <c r="F390" s="5"/>
      <c r="G390" s="5"/>
      <c r="H390" s="349"/>
      <c r="I390" s="349"/>
      <c r="J390" s="349"/>
      <c r="K390" s="349"/>
      <c r="L390" s="349"/>
      <c r="M390" s="349"/>
      <c r="N390" s="349"/>
      <c r="O390" s="349"/>
      <c r="P390" s="83"/>
      <c r="Q390" s="83"/>
      <c r="R390" s="5"/>
      <c r="S390" s="5"/>
      <c r="T390" s="5"/>
    </row>
    <row r="391" spans="1:20" ht="30" customHeight="1">
      <c r="A391" s="5"/>
      <c r="B391" s="5"/>
      <c r="C391" s="5"/>
      <c r="D391" s="5"/>
      <c r="E391" s="5"/>
      <c r="F391" s="5"/>
      <c r="G391" s="5"/>
      <c r="H391" s="350"/>
      <c r="I391" s="350"/>
      <c r="J391" s="350"/>
      <c r="K391" s="350"/>
      <c r="L391" s="350"/>
      <c r="M391" s="350"/>
      <c r="N391" s="350"/>
      <c r="O391" s="350"/>
      <c r="P391" s="83"/>
      <c r="Q391" s="83"/>
      <c r="R391" s="5"/>
      <c r="S391" s="5"/>
      <c r="T391" s="5"/>
    </row>
    <row r="392" spans="1:20" ht="30" customHeight="1">
      <c r="A392" s="5"/>
      <c r="B392" s="5"/>
      <c r="C392" s="5"/>
      <c r="D392" s="5"/>
      <c r="E392" s="5"/>
      <c r="F392" s="5"/>
      <c r="G392" s="5"/>
      <c r="H392" s="84"/>
      <c r="I392" s="84"/>
      <c r="J392" s="84"/>
      <c r="K392" s="84"/>
      <c r="L392" s="84"/>
      <c r="M392" s="84"/>
      <c r="N392" s="84"/>
      <c r="O392" s="84"/>
      <c r="P392" s="84"/>
      <c r="Q392" s="84"/>
      <c r="R392" s="5"/>
      <c r="S392" s="5"/>
      <c r="T392" s="5"/>
    </row>
    <row r="393" spans="1:20" ht="30" customHeight="1" hidden="1">
      <c r="A393" s="5"/>
      <c r="B393" s="5"/>
      <c r="C393" s="5"/>
      <c r="D393" s="5"/>
      <c r="E393" s="5"/>
      <c r="F393" s="5"/>
      <c r="G393" s="5"/>
      <c r="H393" s="356">
        <f>COUNTIF('隠しシート（記入不要）'!A3:B3,"0")</f>
        <v>1</v>
      </c>
      <c r="I393" s="357"/>
      <c r="J393" s="351">
        <f>COUNTIF('隠しシート（記入不要）'!C3:D3,"0")</f>
        <v>1</v>
      </c>
      <c r="K393" s="351"/>
      <c r="L393" s="351">
        <f>COUNTIF('隠しシート（記入不要）'!E3:F3,"0")</f>
        <v>1</v>
      </c>
      <c r="M393" s="351"/>
      <c r="N393" s="351">
        <f>COUNTIF('隠しシート（記入不要）'!G3:H3,"0")</f>
        <v>1</v>
      </c>
      <c r="O393" s="351"/>
      <c r="P393" s="351">
        <f>COUNTIF('隠しシート（記入不要）'!I3:J3,"0")</f>
        <v>1</v>
      </c>
      <c r="Q393" s="352"/>
      <c r="R393" s="5"/>
      <c r="S393" s="5"/>
      <c r="T393" s="5"/>
    </row>
    <row r="394" spans="1:20" ht="30" customHeight="1" hidden="1">
      <c r="A394" s="5"/>
      <c r="B394" s="5"/>
      <c r="C394" s="5"/>
      <c r="D394" s="5"/>
      <c r="E394" s="5"/>
      <c r="F394" s="5"/>
      <c r="G394" s="5"/>
      <c r="H394" s="353">
        <f>COUNTIF('隠しシート（記入不要）'!K3:L3,"0")</f>
        <v>1</v>
      </c>
      <c r="I394" s="354"/>
      <c r="J394" s="354">
        <f>COUNTIF('隠しシート（記入不要）'!M3:N3,"0")</f>
        <v>1</v>
      </c>
      <c r="K394" s="354"/>
      <c r="L394" s="354">
        <f>COUNTIF('隠しシート（記入不要）'!O3:P3,"0")</f>
        <v>1</v>
      </c>
      <c r="M394" s="354"/>
      <c r="N394" s="354">
        <f>COUNTIF('隠しシート（記入不要）'!Q3:R3,"0")</f>
        <v>1</v>
      </c>
      <c r="O394" s="354"/>
      <c r="P394" s="354">
        <f>COUNTIF('隠しシート（記入不要）'!S3:T3,"0")</f>
        <v>1</v>
      </c>
      <c r="Q394" s="355"/>
      <c r="R394" s="5"/>
      <c r="S394" s="5"/>
      <c r="T394" s="5"/>
    </row>
    <row r="395" spans="1:20" ht="30" customHeight="1" hidden="1">
      <c r="A395" s="5"/>
      <c r="B395" s="5"/>
      <c r="C395" s="5"/>
      <c r="D395" s="5"/>
      <c r="E395" s="5"/>
      <c r="F395" s="5"/>
      <c r="G395" s="5"/>
      <c r="H395" s="353">
        <f>COUNTIF('隠しシート（記入不要）'!U3:V3,"0")</f>
        <v>1</v>
      </c>
      <c r="I395" s="354"/>
      <c r="J395" s="354">
        <f>COUNTIF('隠しシート（記入不要）'!W3:X3,"0")</f>
        <v>1</v>
      </c>
      <c r="K395" s="354"/>
      <c r="L395" s="354">
        <f>COUNTIF('隠しシート（記入不要）'!Y3:Z3,"0")</f>
        <v>1</v>
      </c>
      <c r="M395" s="354"/>
      <c r="N395" s="354">
        <f>COUNTIF('隠しシート（記入不要）'!AA3:AB3,"0")</f>
        <v>1</v>
      </c>
      <c r="O395" s="354"/>
      <c r="P395" s="354">
        <f>COUNTIF('隠しシート（記入不要）'!AC3:AD3,"0")</f>
        <v>1</v>
      </c>
      <c r="Q395" s="355"/>
      <c r="R395" s="5"/>
      <c r="S395" s="5"/>
      <c r="T395" s="5"/>
    </row>
    <row r="396" spans="1:20" ht="30" customHeight="1" hidden="1">
      <c r="A396" s="5"/>
      <c r="B396" s="5"/>
      <c r="C396" s="5"/>
      <c r="D396" s="5"/>
      <c r="E396" s="5"/>
      <c r="F396" s="5"/>
      <c r="G396" s="5"/>
      <c r="H396" s="353">
        <f>COUNTIF('隠しシート（記入不要）'!AE3:AF3,"0")</f>
        <v>1</v>
      </c>
      <c r="I396" s="354"/>
      <c r="J396" s="354">
        <f>COUNTIF('隠しシート（記入不要）'!AG3:AH3,"0")</f>
        <v>1</v>
      </c>
      <c r="K396" s="354"/>
      <c r="L396" s="354">
        <f>COUNTIF('隠しシート（記入不要）'!AI3:AJ3,"0")</f>
        <v>1</v>
      </c>
      <c r="M396" s="354"/>
      <c r="N396" s="354">
        <f>COUNTIF('隠しシート（記入不要）'!AK3:AL3,"0")</f>
        <v>1</v>
      </c>
      <c r="O396" s="354"/>
      <c r="P396" s="354">
        <f>COUNTIF('隠しシート（記入不要）'!AM3:AN3,"0")</f>
        <v>1</v>
      </c>
      <c r="Q396" s="355"/>
      <c r="R396" s="5"/>
      <c r="S396" s="5"/>
      <c r="T396" s="5"/>
    </row>
    <row r="397" spans="1:20" ht="30" customHeight="1" hidden="1">
      <c r="A397" s="5"/>
      <c r="B397" s="5"/>
      <c r="C397" s="5"/>
      <c r="D397" s="5"/>
      <c r="E397" s="5"/>
      <c r="F397" s="5"/>
      <c r="G397" s="5"/>
      <c r="H397" s="353">
        <f>COUNTIF('隠しシート（記入不要）'!AO3:AP3,"0")</f>
        <v>1</v>
      </c>
      <c r="I397" s="354"/>
      <c r="J397" s="354">
        <f>COUNTIF('隠しシート（記入不要）'!AQ3:AR3,"0")</f>
        <v>1</v>
      </c>
      <c r="K397" s="354"/>
      <c r="L397" s="354">
        <f>COUNTIF('隠しシート（記入不要）'!AS3:AT3,"0")</f>
        <v>1</v>
      </c>
      <c r="M397" s="354"/>
      <c r="N397" s="354">
        <f>COUNTIF('隠しシート（記入不要）'!AU3:AV3,"0")</f>
        <v>1</v>
      </c>
      <c r="O397" s="354"/>
      <c r="P397" s="354">
        <f>COUNTIF('隠しシート（記入不要）'!AW3:AX3,"0")</f>
        <v>1</v>
      </c>
      <c r="Q397" s="355"/>
      <c r="R397" s="5"/>
      <c r="S397" s="5"/>
      <c r="T397" s="5"/>
    </row>
    <row r="398" spans="1:20" ht="30" customHeight="1" hidden="1">
      <c r="A398" s="5"/>
      <c r="B398" s="5"/>
      <c r="C398" s="5"/>
      <c r="D398" s="5"/>
      <c r="E398" s="5"/>
      <c r="F398" s="5"/>
      <c r="G398" s="5"/>
      <c r="H398" s="353">
        <f>COUNTIF('隠しシート（記入不要）'!AY3:AZ3,"0")</f>
        <v>1</v>
      </c>
      <c r="I398" s="354"/>
      <c r="J398" s="354">
        <f>COUNTIF('隠しシート（記入不要）'!BA3:BB3,"0")</f>
        <v>1</v>
      </c>
      <c r="K398" s="354"/>
      <c r="L398" s="354">
        <f>COUNTIF('隠しシート（記入不要）'!BC3:BD3,"0")</f>
        <v>1</v>
      </c>
      <c r="M398" s="354"/>
      <c r="N398" s="354">
        <f>COUNTIF('隠しシート（記入不要）'!BE3:BF3,"0")</f>
        <v>1</v>
      </c>
      <c r="O398" s="354"/>
      <c r="P398" s="354">
        <f>COUNTIF('隠しシート（記入不要）'!BG3:BH3,"0")</f>
        <v>1</v>
      </c>
      <c r="Q398" s="355"/>
      <c r="R398" s="5"/>
      <c r="S398" s="5"/>
      <c r="T398" s="5"/>
    </row>
    <row r="399" spans="1:20" ht="30" customHeight="1" hidden="1">
      <c r="A399" s="5"/>
      <c r="B399" s="5"/>
      <c r="C399" s="5"/>
      <c r="D399" s="5"/>
      <c r="E399" s="5"/>
      <c r="F399" s="5"/>
      <c r="G399" s="5"/>
      <c r="H399" s="353">
        <f>COUNTIF('隠しシート（記入不要）'!BI3:BJ3,"0")</f>
        <v>1</v>
      </c>
      <c r="I399" s="354"/>
      <c r="J399" s="354">
        <f>COUNTIF('隠しシート（記入不要）'!BK3:BL3,"0")</f>
        <v>1</v>
      </c>
      <c r="K399" s="354"/>
      <c r="L399" s="354">
        <f>COUNTIF('隠しシート（記入不要）'!BM3:BN3,"0")</f>
        <v>1</v>
      </c>
      <c r="M399" s="354"/>
      <c r="N399" s="354">
        <f>COUNTIF('隠しシート（記入不要）'!BO3:BP3,"0")</f>
        <v>1</v>
      </c>
      <c r="O399" s="354"/>
      <c r="P399" s="354">
        <f>COUNTIF('隠しシート（記入不要）'!BQ3:BR3,"0")</f>
        <v>1</v>
      </c>
      <c r="Q399" s="355"/>
      <c r="R399" s="5"/>
      <c r="S399" s="5"/>
      <c r="T399" s="5"/>
    </row>
    <row r="400" spans="1:20" ht="30" customHeight="1" hidden="1">
      <c r="A400" s="5"/>
      <c r="B400" s="5"/>
      <c r="C400" s="5"/>
      <c r="D400" s="5"/>
      <c r="E400" s="5"/>
      <c r="F400" s="5"/>
      <c r="G400" s="5"/>
      <c r="H400" s="353">
        <f>COUNTIF('隠しシート（記入不要）'!BS3:BT3,"0")</f>
        <v>1</v>
      </c>
      <c r="I400" s="354"/>
      <c r="J400" s="354">
        <f>COUNTIF('隠しシート（記入不要）'!BU3:BV3,"0")</f>
        <v>1</v>
      </c>
      <c r="K400" s="354"/>
      <c r="L400" s="354">
        <f>COUNTIF('隠しシート（記入不要）'!BW3:BX3,"0")</f>
        <v>1</v>
      </c>
      <c r="M400" s="354"/>
      <c r="N400" s="354">
        <f>COUNTIF('隠しシート（記入不要）'!BY3:BZ3,"0")</f>
        <v>1</v>
      </c>
      <c r="O400" s="354"/>
      <c r="P400" s="354">
        <f>COUNTIF('隠しシート（記入不要）'!CA3:CB3,"0")</f>
        <v>1</v>
      </c>
      <c r="Q400" s="355"/>
      <c r="R400" s="5"/>
      <c r="S400" s="5"/>
      <c r="T400" s="5"/>
    </row>
    <row r="401" spans="1:20" ht="30" customHeight="1" hidden="1">
      <c r="A401" s="5"/>
      <c r="B401" s="5"/>
      <c r="C401" s="5"/>
      <c r="D401" s="5"/>
      <c r="E401" s="5"/>
      <c r="F401" s="5"/>
      <c r="G401" s="5"/>
      <c r="H401" s="353">
        <f>COUNTIF('隠しシート（記入不要）'!CC3:CD3,"0")</f>
        <v>1</v>
      </c>
      <c r="I401" s="354"/>
      <c r="J401" s="354">
        <f>COUNTIF('隠しシート（記入不要）'!CE3:CF3,"0")</f>
        <v>1</v>
      </c>
      <c r="K401" s="354"/>
      <c r="L401" s="354">
        <f>COUNTIF('隠しシート（記入不要）'!CG3:CH3,"0")</f>
        <v>1</v>
      </c>
      <c r="M401" s="354"/>
      <c r="N401" s="354">
        <f>COUNTIF('隠しシート（記入不要）'!CI3:CJ3,"0")</f>
        <v>1</v>
      </c>
      <c r="O401" s="354"/>
      <c r="P401" s="354">
        <f>COUNTIF('隠しシート（記入不要）'!CK3:CL3,"0")</f>
        <v>1</v>
      </c>
      <c r="Q401" s="355"/>
      <c r="R401" s="5"/>
      <c r="S401" s="5"/>
      <c r="T401" s="5"/>
    </row>
    <row r="402" spans="1:20" ht="30" customHeight="1" hidden="1">
      <c r="A402" s="5"/>
      <c r="B402" s="5"/>
      <c r="C402" s="5"/>
      <c r="D402" s="5"/>
      <c r="E402" s="5"/>
      <c r="F402" s="5"/>
      <c r="G402" s="5"/>
      <c r="H402" s="353">
        <f>COUNTIF('隠しシート（記入不要）'!CM3:CN3,"0")</f>
        <v>1</v>
      </c>
      <c r="I402" s="354"/>
      <c r="J402" s="354">
        <f>COUNTIF('隠しシート（記入不要）'!CO3:CP3,"0")</f>
        <v>1</v>
      </c>
      <c r="K402" s="354"/>
      <c r="L402" s="354">
        <f>COUNTIF('隠しシート（記入不要）'!CQ3:CR3,"0")</f>
        <v>1</v>
      </c>
      <c r="M402" s="354"/>
      <c r="N402" s="354">
        <f>COUNTIF('隠しシート（記入不要）'!CS3:CT3,"0")</f>
        <v>1</v>
      </c>
      <c r="O402" s="354"/>
      <c r="P402" s="354">
        <f>COUNTIF('隠しシート（記入不要）'!CU3:CV3,"0")</f>
        <v>1</v>
      </c>
      <c r="Q402" s="355"/>
      <c r="R402" s="5"/>
      <c r="S402" s="5"/>
      <c r="T402" s="5"/>
    </row>
    <row r="403" spans="1:20" ht="30" customHeight="1" hidden="1" thickBot="1">
      <c r="A403" s="5"/>
      <c r="B403" s="5"/>
      <c r="C403" s="5"/>
      <c r="D403" s="5"/>
      <c r="E403" s="5"/>
      <c r="F403" s="5"/>
      <c r="G403" s="5"/>
      <c r="H403" s="353">
        <f>COUNTIF('隠しシート（記入不要）'!CW3:CX3,"0")</f>
        <v>1</v>
      </c>
      <c r="I403" s="354"/>
      <c r="J403" s="354">
        <f>COUNTIF('隠しシート（記入不要）'!CY3:CZ3,"0")</f>
        <v>1</v>
      </c>
      <c r="K403" s="354"/>
      <c r="L403" s="354">
        <f>COUNTIF('隠しシート（記入不要）'!DA3:DB3,"0")</f>
        <v>1</v>
      </c>
      <c r="M403" s="354"/>
      <c r="N403" s="354">
        <f>COUNTIF('隠しシート（記入不要）'!DC3:DD3,"0")</f>
        <v>1</v>
      </c>
      <c r="O403" s="354"/>
      <c r="P403" s="358">
        <f>COUNTIF('隠しシート（記入不要）'!DE3:DF3,"0")</f>
        <v>1</v>
      </c>
      <c r="Q403" s="359"/>
      <c r="R403" s="5"/>
      <c r="S403" s="5"/>
      <c r="T403" s="5"/>
    </row>
    <row r="404" spans="1:20" ht="30" customHeight="1" hidden="1" thickBot="1">
      <c r="A404" s="5"/>
      <c r="B404" s="5"/>
      <c r="C404" s="5"/>
      <c r="D404" s="5"/>
      <c r="E404" s="5"/>
      <c r="F404" s="5"/>
      <c r="G404" s="5"/>
      <c r="H404" s="360">
        <f>COUNTIF('隠しシート（記入不要）'!DG3:DH3,"0")</f>
        <v>1</v>
      </c>
      <c r="I404" s="361"/>
      <c r="J404" s="361">
        <f>COUNTIF('隠しシート（記入不要）'!DI3:DJ3,"0")</f>
        <v>1</v>
      </c>
      <c r="K404" s="361"/>
      <c r="L404" s="361">
        <f>COUNTIF('隠しシート（記入不要）'!DK3:DL3,"0")</f>
        <v>1</v>
      </c>
      <c r="M404" s="361"/>
      <c r="N404" s="361">
        <f>COUNTIF('隠しシート（記入不要）'!DM3:DN3,"0")</f>
        <v>1</v>
      </c>
      <c r="O404" s="362"/>
      <c r="P404" s="363"/>
      <c r="Q404" s="364"/>
      <c r="R404" s="5"/>
      <c r="S404" s="5"/>
      <c r="T404" s="5"/>
    </row>
    <row r="405" spans="1:20" ht="13.5">
      <c r="A405" s="5"/>
      <c r="B405" s="5"/>
      <c r="C405" s="5"/>
      <c r="D405" s="5"/>
      <c r="E405" s="5"/>
      <c r="F405" s="5"/>
      <c r="G405" s="5"/>
      <c r="H405" s="5"/>
      <c r="I405" s="5"/>
      <c r="J405" s="5"/>
      <c r="K405" s="5"/>
      <c r="L405" s="5"/>
      <c r="M405" s="5"/>
      <c r="N405" s="5"/>
      <c r="O405" s="5"/>
      <c r="P405" s="5"/>
      <c r="Q405" s="5"/>
      <c r="R405" s="5"/>
      <c r="S405" s="5"/>
      <c r="T405" s="5"/>
    </row>
    <row r="406" spans="1:20" ht="13.5">
      <c r="A406" s="5"/>
      <c r="B406" s="5"/>
      <c r="C406" s="5"/>
      <c r="D406" s="5"/>
      <c r="E406" s="5"/>
      <c r="F406" s="5"/>
      <c r="G406" s="5"/>
      <c r="H406" s="5"/>
      <c r="I406" s="5"/>
      <c r="J406" s="5"/>
      <c r="K406" s="5"/>
      <c r="L406" s="5"/>
      <c r="M406" s="5"/>
      <c r="N406" s="5"/>
      <c r="O406" s="5"/>
      <c r="P406" s="5"/>
      <c r="Q406" s="5"/>
      <c r="R406" s="5"/>
      <c r="S406" s="5"/>
      <c r="T406" s="5"/>
    </row>
    <row r="407" spans="1:20" ht="13.5">
      <c r="A407" s="5"/>
      <c r="B407" s="5"/>
      <c r="C407" s="5"/>
      <c r="D407" s="5"/>
      <c r="E407" s="5"/>
      <c r="F407" s="5"/>
      <c r="G407" s="5"/>
      <c r="H407" s="5"/>
      <c r="I407" s="5"/>
      <c r="J407" s="5"/>
      <c r="K407" s="5"/>
      <c r="L407" s="5"/>
      <c r="M407" s="5"/>
      <c r="N407" s="5"/>
      <c r="O407" s="5"/>
      <c r="P407" s="5"/>
      <c r="Q407" s="5"/>
      <c r="R407" s="5"/>
      <c r="S407" s="5"/>
      <c r="T407" s="5"/>
    </row>
    <row r="408" spans="1:20" ht="13.5">
      <c r="A408" s="5"/>
      <c r="B408" s="5"/>
      <c r="C408" s="5"/>
      <c r="D408" s="5"/>
      <c r="E408" s="5"/>
      <c r="F408" s="5"/>
      <c r="G408" s="5"/>
      <c r="H408" s="5"/>
      <c r="I408" s="5"/>
      <c r="J408" s="5"/>
      <c r="K408" s="5"/>
      <c r="L408" s="5"/>
      <c r="M408" s="5"/>
      <c r="N408" s="5"/>
      <c r="O408" s="5"/>
      <c r="P408" s="5"/>
      <c r="Q408" s="5"/>
      <c r="R408" s="5"/>
      <c r="S408" s="5"/>
      <c r="T408" s="5"/>
    </row>
  </sheetData>
  <sheetProtection password="8ED9" sheet="1" objects="1" scenarios="1"/>
  <mergeCells count="397">
    <mergeCell ref="H375:Q377"/>
    <mergeCell ref="C377:E379"/>
    <mergeCell ref="A371:D371"/>
    <mergeCell ref="H371:O371"/>
    <mergeCell ref="E372:G372"/>
    <mergeCell ref="A374:T374"/>
    <mergeCell ref="P378:Q378"/>
    <mergeCell ref="H379:I379"/>
    <mergeCell ref="J379:K379"/>
    <mergeCell ref="L379:M379"/>
    <mergeCell ref="P403:Q403"/>
    <mergeCell ref="H404:I404"/>
    <mergeCell ref="J404:K404"/>
    <mergeCell ref="L404:M404"/>
    <mergeCell ref="N404:O404"/>
    <mergeCell ref="P404:Q404"/>
    <mergeCell ref="H403:I403"/>
    <mergeCell ref="J403:K403"/>
    <mergeCell ref="L403:M403"/>
    <mergeCell ref="N403:O403"/>
    <mergeCell ref="P401:Q401"/>
    <mergeCell ref="H402:I402"/>
    <mergeCell ref="J402:K402"/>
    <mergeCell ref="L402:M402"/>
    <mergeCell ref="N402:O402"/>
    <mergeCell ref="P402:Q402"/>
    <mergeCell ref="H401:I401"/>
    <mergeCell ref="J401:K401"/>
    <mergeCell ref="L401:M401"/>
    <mergeCell ref="N401:O401"/>
    <mergeCell ref="P399:Q399"/>
    <mergeCell ref="H400:I400"/>
    <mergeCell ref="J400:K400"/>
    <mergeCell ref="L400:M400"/>
    <mergeCell ref="N400:O400"/>
    <mergeCell ref="P400:Q400"/>
    <mergeCell ref="H399:I399"/>
    <mergeCell ref="J399:K399"/>
    <mergeCell ref="L399:M399"/>
    <mergeCell ref="N399:O399"/>
    <mergeCell ref="P397:Q397"/>
    <mergeCell ref="H398:I398"/>
    <mergeCell ref="J398:K398"/>
    <mergeCell ref="L398:M398"/>
    <mergeCell ref="N398:O398"/>
    <mergeCell ref="P398:Q398"/>
    <mergeCell ref="H397:I397"/>
    <mergeCell ref="J397:K397"/>
    <mergeCell ref="L397:M397"/>
    <mergeCell ref="N397:O397"/>
    <mergeCell ref="P395:Q395"/>
    <mergeCell ref="H396:I396"/>
    <mergeCell ref="J396:K396"/>
    <mergeCell ref="L396:M396"/>
    <mergeCell ref="N396:O396"/>
    <mergeCell ref="P396:Q396"/>
    <mergeCell ref="H395:I395"/>
    <mergeCell ref="J395:K395"/>
    <mergeCell ref="L395:M395"/>
    <mergeCell ref="N395:O395"/>
    <mergeCell ref="P393:Q393"/>
    <mergeCell ref="H394:I394"/>
    <mergeCell ref="J394:K394"/>
    <mergeCell ref="L394:M394"/>
    <mergeCell ref="N394:O394"/>
    <mergeCell ref="P394:Q394"/>
    <mergeCell ref="H393:I393"/>
    <mergeCell ref="J393:K393"/>
    <mergeCell ref="L393:M393"/>
    <mergeCell ref="N393:O393"/>
    <mergeCell ref="H391:I391"/>
    <mergeCell ref="J391:K391"/>
    <mergeCell ref="L391:M391"/>
    <mergeCell ref="N391:O391"/>
    <mergeCell ref="H390:I390"/>
    <mergeCell ref="J390:K390"/>
    <mergeCell ref="L390:M390"/>
    <mergeCell ref="N390:O390"/>
    <mergeCell ref="P388:Q388"/>
    <mergeCell ref="H389:I389"/>
    <mergeCell ref="J389:K389"/>
    <mergeCell ref="L389:M389"/>
    <mergeCell ref="N389:O389"/>
    <mergeCell ref="P389:Q389"/>
    <mergeCell ref="H388:I388"/>
    <mergeCell ref="J388:K388"/>
    <mergeCell ref="L388:M388"/>
    <mergeCell ref="N388:O388"/>
    <mergeCell ref="P386:Q386"/>
    <mergeCell ref="H387:I387"/>
    <mergeCell ref="J387:K387"/>
    <mergeCell ref="L387:M387"/>
    <mergeCell ref="N387:O387"/>
    <mergeCell ref="P387:Q387"/>
    <mergeCell ref="H386:I386"/>
    <mergeCell ref="J386:K386"/>
    <mergeCell ref="L386:M386"/>
    <mergeCell ref="N386:O386"/>
    <mergeCell ref="P384:Q384"/>
    <mergeCell ref="H385:I385"/>
    <mergeCell ref="J385:K385"/>
    <mergeCell ref="L385:M385"/>
    <mergeCell ref="N385:O385"/>
    <mergeCell ref="P385:Q385"/>
    <mergeCell ref="H384:I384"/>
    <mergeCell ref="J384:K384"/>
    <mergeCell ref="L384:M384"/>
    <mergeCell ref="N384:O384"/>
    <mergeCell ref="P382:Q382"/>
    <mergeCell ref="H383:I383"/>
    <mergeCell ref="J383:K383"/>
    <mergeCell ref="L383:M383"/>
    <mergeCell ref="N383:O383"/>
    <mergeCell ref="P383:Q383"/>
    <mergeCell ref="H382:I382"/>
    <mergeCell ref="J382:K382"/>
    <mergeCell ref="L382:M382"/>
    <mergeCell ref="N382:O382"/>
    <mergeCell ref="P380:Q380"/>
    <mergeCell ref="H381:I381"/>
    <mergeCell ref="J381:K381"/>
    <mergeCell ref="L381:M381"/>
    <mergeCell ref="N381:O381"/>
    <mergeCell ref="P381:Q381"/>
    <mergeCell ref="H380:I380"/>
    <mergeCell ref="J380:K380"/>
    <mergeCell ref="L380:M380"/>
    <mergeCell ref="N380:O380"/>
    <mergeCell ref="N379:O379"/>
    <mergeCell ref="P379:Q379"/>
    <mergeCell ref="H378:I378"/>
    <mergeCell ref="J378:K378"/>
    <mergeCell ref="L378:M378"/>
    <mergeCell ref="N378:O378"/>
    <mergeCell ref="A162:D162"/>
    <mergeCell ref="A188:D188"/>
    <mergeCell ref="A205:D205"/>
    <mergeCell ref="A204:T204"/>
    <mergeCell ref="B189:T189"/>
    <mergeCell ref="A190:T190"/>
    <mergeCell ref="A187:T187"/>
    <mergeCell ref="A200:T200"/>
    <mergeCell ref="A201:B203"/>
    <mergeCell ref="H201:O203"/>
    <mergeCell ref="A88:D88"/>
    <mergeCell ref="A99:D99"/>
    <mergeCell ref="A110:D110"/>
    <mergeCell ref="A132:D132"/>
    <mergeCell ref="A128:T128"/>
    <mergeCell ref="A131:T131"/>
    <mergeCell ref="A125:T125"/>
    <mergeCell ref="A122:B124"/>
    <mergeCell ref="H122:O124"/>
    <mergeCell ref="A121:T121"/>
    <mergeCell ref="A44:D44"/>
    <mergeCell ref="A53:D53"/>
    <mergeCell ref="A31:T31"/>
    <mergeCell ref="A35:T35"/>
    <mergeCell ref="H36:O38"/>
    <mergeCell ref="B46:T46"/>
    <mergeCell ref="A43:T43"/>
    <mergeCell ref="A45:T45"/>
    <mergeCell ref="A39:T39"/>
    <mergeCell ref="A40:B42"/>
    <mergeCell ref="A365:B368"/>
    <mergeCell ref="H361:O363"/>
    <mergeCell ref="H365:O368"/>
    <mergeCell ref="A126:B127"/>
    <mergeCell ref="H126:O127"/>
    <mergeCell ref="A129:B130"/>
    <mergeCell ref="H129:O130"/>
    <mergeCell ref="A139:B140"/>
    <mergeCell ref="H139:O140"/>
    <mergeCell ref="A233:B234"/>
    <mergeCell ref="B359:T359"/>
    <mergeCell ref="A360:T360"/>
    <mergeCell ref="A364:T364"/>
    <mergeCell ref="A361:B363"/>
    <mergeCell ref="A354:B355"/>
    <mergeCell ref="H354:O355"/>
    <mergeCell ref="A353:T353"/>
    <mergeCell ref="A356:T356"/>
    <mergeCell ref="A236:B238"/>
    <mergeCell ref="H236:O238"/>
    <mergeCell ref="A289:B290"/>
    <mergeCell ref="H289:O290"/>
    <mergeCell ref="H243:O246"/>
    <mergeCell ref="B249:T249"/>
    <mergeCell ref="A250:T250"/>
    <mergeCell ref="A251:B257"/>
    <mergeCell ref="H251:O257"/>
    <mergeCell ref="A288:T288"/>
    <mergeCell ref="A345:T345"/>
    <mergeCell ref="A346:B352"/>
    <mergeCell ref="H346:O352"/>
    <mergeCell ref="A305:B306"/>
    <mergeCell ref="H305:O306"/>
    <mergeCell ref="A334:T334"/>
    <mergeCell ref="B336:T336"/>
    <mergeCell ref="A337:T337"/>
    <mergeCell ref="A338:B344"/>
    <mergeCell ref="H338:O344"/>
    <mergeCell ref="A328:T328"/>
    <mergeCell ref="A329:B333"/>
    <mergeCell ref="H329:O333"/>
    <mergeCell ref="A322:B327"/>
    <mergeCell ref="H322:O327"/>
    <mergeCell ref="H299:O303"/>
    <mergeCell ref="A311:B316"/>
    <mergeCell ref="H311:O316"/>
    <mergeCell ref="A317:T317"/>
    <mergeCell ref="A307:T307"/>
    <mergeCell ref="B309:T309"/>
    <mergeCell ref="A310:T310"/>
    <mergeCell ref="A308:D308"/>
    <mergeCell ref="C311:D311"/>
    <mergeCell ref="A206:T206"/>
    <mergeCell ref="B207:T207"/>
    <mergeCell ref="A208:T208"/>
    <mergeCell ref="A225:T225"/>
    <mergeCell ref="A221:B224"/>
    <mergeCell ref="H221:O224"/>
    <mergeCell ref="A213:B219"/>
    <mergeCell ref="H213:O219"/>
    <mergeCell ref="H209:O211"/>
    <mergeCell ref="A209:B211"/>
    <mergeCell ref="A183:B186"/>
    <mergeCell ref="H183:O186"/>
    <mergeCell ref="A191:B196"/>
    <mergeCell ref="A197:B199"/>
    <mergeCell ref="H191:O196"/>
    <mergeCell ref="H197:O199"/>
    <mergeCell ref="A178:B181"/>
    <mergeCell ref="H178:O181"/>
    <mergeCell ref="A182:T182"/>
    <mergeCell ref="A171:T171"/>
    <mergeCell ref="A177:T177"/>
    <mergeCell ref="A172:B176"/>
    <mergeCell ref="H172:O176"/>
    <mergeCell ref="B163:T163"/>
    <mergeCell ref="A164:T164"/>
    <mergeCell ref="A165:B170"/>
    <mergeCell ref="H165:O170"/>
    <mergeCell ref="A158:B160"/>
    <mergeCell ref="H158:O160"/>
    <mergeCell ref="A161:T161"/>
    <mergeCell ref="A154:B156"/>
    <mergeCell ref="H154:O156"/>
    <mergeCell ref="A157:T157"/>
    <mergeCell ref="A142:B144"/>
    <mergeCell ref="H142:O144"/>
    <mergeCell ref="A141:T141"/>
    <mergeCell ref="A153:T153"/>
    <mergeCell ref="A150:B152"/>
    <mergeCell ref="H150:O152"/>
    <mergeCell ref="A145:T145"/>
    <mergeCell ref="A149:T149"/>
    <mergeCell ref="A146:B148"/>
    <mergeCell ref="H146:O148"/>
    <mergeCell ref="H113:O115"/>
    <mergeCell ref="A116:T116"/>
    <mergeCell ref="A138:T138"/>
    <mergeCell ref="B133:T133"/>
    <mergeCell ref="A134:T134"/>
    <mergeCell ref="A135:B137"/>
    <mergeCell ref="H135:O137"/>
    <mergeCell ref="B100:T100"/>
    <mergeCell ref="A101:T101"/>
    <mergeCell ref="A102:B108"/>
    <mergeCell ref="H102:O108"/>
    <mergeCell ref="A94:T94"/>
    <mergeCell ref="A98:T98"/>
    <mergeCell ref="A95:B97"/>
    <mergeCell ref="H95:O97"/>
    <mergeCell ref="B89:T89"/>
    <mergeCell ref="A91:B93"/>
    <mergeCell ref="H91:O93"/>
    <mergeCell ref="A90:T90"/>
    <mergeCell ref="A75:B79"/>
    <mergeCell ref="H75:O79"/>
    <mergeCell ref="A80:B82"/>
    <mergeCell ref="H80:O82"/>
    <mergeCell ref="A84:B86"/>
    <mergeCell ref="H84:O86"/>
    <mergeCell ref="A87:T87"/>
    <mergeCell ref="A83:T83"/>
    <mergeCell ref="A70:T70"/>
    <mergeCell ref="A72:T72"/>
    <mergeCell ref="B73:T73"/>
    <mergeCell ref="A74:T74"/>
    <mergeCell ref="A71:D71"/>
    <mergeCell ref="H48:O51"/>
    <mergeCell ref="A55:T55"/>
    <mergeCell ref="A64:T64"/>
    <mergeCell ref="A65:B69"/>
    <mergeCell ref="H65:O69"/>
    <mergeCell ref="A61:B63"/>
    <mergeCell ref="H61:O63"/>
    <mergeCell ref="B25:T25"/>
    <mergeCell ref="A26:T26"/>
    <mergeCell ref="A17:T17"/>
    <mergeCell ref="A60:T60"/>
    <mergeCell ref="A47:T47"/>
    <mergeCell ref="A52:T52"/>
    <mergeCell ref="B54:T54"/>
    <mergeCell ref="A56:B59"/>
    <mergeCell ref="H56:O59"/>
    <mergeCell ref="A48:B51"/>
    <mergeCell ref="A2:B3"/>
    <mergeCell ref="P2:T2"/>
    <mergeCell ref="A4:T4"/>
    <mergeCell ref="A27:B30"/>
    <mergeCell ref="A18:B22"/>
    <mergeCell ref="H18:O22"/>
    <mergeCell ref="A23:T23"/>
    <mergeCell ref="H27:O30"/>
    <mergeCell ref="A15:D15"/>
    <mergeCell ref="A24:D24"/>
    <mergeCell ref="A32:B34"/>
    <mergeCell ref="C2:D3"/>
    <mergeCell ref="E2:G2"/>
    <mergeCell ref="H2:O3"/>
    <mergeCell ref="B16:T16"/>
    <mergeCell ref="A14:T14"/>
    <mergeCell ref="B5:T5"/>
    <mergeCell ref="A7:B9"/>
    <mergeCell ref="A6:T6"/>
    <mergeCell ref="H7:O9"/>
    <mergeCell ref="H40:O42"/>
    <mergeCell ref="H32:O34"/>
    <mergeCell ref="A36:B38"/>
    <mergeCell ref="A212:T212"/>
    <mergeCell ref="A109:T109"/>
    <mergeCell ref="B111:T111"/>
    <mergeCell ref="A112:T112"/>
    <mergeCell ref="A117:B120"/>
    <mergeCell ref="H117:O120"/>
    <mergeCell ref="A113:B115"/>
    <mergeCell ref="A220:T220"/>
    <mergeCell ref="A229:B231"/>
    <mergeCell ref="H229:O231"/>
    <mergeCell ref="A232:T232"/>
    <mergeCell ref="A226:D226"/>
    <mergeCell ref="B227:T227"/>
    <mergeCell ref="A228:T228"/>
    <mergeCell ref="A235:T235"/>
    <mergeCell ref="H233:O234"/>
    <mergeCell ref="A247:T247"/>
    <mergeCell ref="A10:T10"/>
    <mergeCell ref="A11:B13"/>
    <mergeCell ref="H11:O13"/>
    <mergeCell ref="A239:T239"/>
    <mergeCell ref="B241:T241"/>
    <mergeCell ref="A242:T242"/>
    <mergeCell ref="A243:B246"/>
    <mergeCell ref="A240:D240"/>
    <mergeCell ref="A258:T258"/>
    <mergeCell ref="A248:D248"/>
    <mergeCell ref="A259:B265"/>
    <mergeCell ref="C259:D259"/>
    <mergeCell ref="H259:O265"/>
    <mergeCell ref="B282:T282"/>
    <mergeCell ref="A266:T266"/>
    <mergeCell ref="A268:T268"/>
    <mergeCell ref="B269:T269"/>
    <mergeCell ref="A270:T270"/>
    <mergeCell ref="A267:D267"/>
    <mergeCell ref="A291:T291"/>
    <mergeCell ref="A271:B275"/>
    <mergeCell ref="H271:O275"/>
    <mergeCell ref="A284:B287"/>
    <mergeCell ref="A276:T276"/>
    <mergeCell ref="A277:B279"/>
    <mergeCell ref="H277:O279"/>
    <mergeCell ref="A280:T280"/>
    <mergeCell ref="H284:O287"/>
    <mergeCell ref="A281:D281"/>
    <mergeCell ref="A321:T321"/>
    <mergeCell ref="A358:T358"/>
    <mergeCell ref="A292:B294"/>
    <mergeCell ref="H292:O294"/>
    <mergeCell ref="A295:T295"/>
    <mergeCell ref="A296:B297"/>
    <mergeCell ref="H296:O297"/>
    <mergeCell ref="A298:T298"/>
    <mergeCell ref="A304:T304"/>
    <mergeCell ref="A299:B303"/>
    <mergeCell ref="H1:J1"/>
    <mergeCell ref="K1:T1"/>
    <mergeCell ref="A283:T283"/>
    <mergeCell ref="A370:D370"/>
    <mergeCell ref="A318:D318"/>
    <mergeCell ref="A335:D335"/>
    <mergeCell ref="A357:D357"/>
    <mergeCell ref="A369:T369"/>
    <mergeCell ref="A319:T319"/>
    <mergeCell ref="B320:T320"/>
  </mergeCells>
  <conditionalFormatting sqref="H132:J132 H162:J162 H188:J188 H205:J205 H226:J226 H240:J240 H248:J248 H267:J267 H281:J281 H308:J308 H318:J318 H335:J335 H357:J357 H110:J110 H15:J15 H24:J24 H44:J44 H53:J53 H71:J71 H88:J88 H99:J99 H370:J370">
    <cfRule type="cellIs" priority="1" dxfId="0" operator="greaterThan" stopIfTrue="1">
      <formula>0</formula>
    </cfRule>
  </conditionalFormatting>
  <conditionalFormatting sqref="K379:K389 O379:P389 N379:N390 M379:M389 J379:J390 L379:L390 J391:O391 H379:H391">
    <cfRule type="cellIs" priority="2" dxfId="1" operator="equal" stopIfTrue="1">
      <formula>1</formula>
    </cfRule>
  </conditionalFormatting>
  <conditionalFormatting sqref="H378 P378 J378:L378 N378">
    <cfRule type="cellIs" priority="3" dxfId="2" operator="equal" stopIfTrue="1">
      <formula>1</formula>
    </cfRule>
  </conditionalFormatting>
  <conditionalFormatting sqref="E15:G15 E24:G24 E44:G44 E53:G53 E71:G71 E88:G88 E99:G99 E110:G110 E132:G132 E162:G162 E188:G188 E205:G205 E226:G226 E240:G240 E248:G248 E267:G267 E281:G281 E308:G308 E318:G318 E335:G335 E357:G357 E370:G371">
    <cfRule type="cellIs" priority="4" dxfId="3" operator="greaterThan" stopIfTrue="1">
      <formula>0</formula>
    </cfRule>
  </conditionalFormatting>
  <printOptions horizontalCentered="1"/>
  <pageMargins left="0.3937007874015748" right="0.3937007874015748" top="0.3937007874015748" bottom="0.31496062992125984" header="0.7086614173228347" footer="0.11811023622047245"/>
  <pageSetup horizontalDpi="600" verticalDpi="600" orientation="landscape" paperSize="9" r:id="rId3"/>
  <headerFooter alignWithMargins="0">
    <oddFooter>&amp;L&amp;"ＭＳ Ｐ明朝,標準"介護サービス自己評価基準書&amp;C&amp;"ＭＳ Ｐ明朝,標準"&amp;10&amp;P&amp;R&amp;"ＭＳ Ｐ明朝,標準"山梨県・山梨県介護サービス自己評価推進委員会</oddFooter>
  </headerFooter>
  <rowBreaks count="40" manualBreakCount="40">
    <brk id="15" max="19" man="1"/>
    <brk id="24" max="19" man="1"/>
    <brk id="30" max="19" man="1"/>
    <brk id="38" max="19" man="1"/>
    <brk id="44" max="19" man="1"/>
    <brk id="53" max="19" man="1"/>
    <brk id="59" max="19" man="1"/>
    <brk id="63" max="19" man="1"/>
    <brk id="71" max="19" man="1"/>
    <brk id="115" max="19" man="1"/>
    <brk id="124" max="19" man="1"/>
    <brk id="132" max="19" man="1"/>
    <brk id="140" max="19" man="1"/>
    <brk id="148" max="19" man="1"/>
    <brk id="156" max="19" man="1"/>
    <brk id="162" max="19" man="1"/>
    <brk id="170" max="19" man="1"/>
    <brk id="176" max="19" man="1"/>
    <brk id="196" max="19" man="1"/>
    <brk id="205" max="19" man="1"/>
    <brk id="211" max="19" man="1"/>
    <brk id="219" max="19" man="1"/>
    <brk id="226" max="19" man="1"/>
    <brk id="234" max="19" man="1"/>
    <brk id="240" max="19" man="1"/>
    <brk id="248" max="19" man="1"/>
    <brk id="257" max="19" man="1"/>
    <brk id="267" max="19" man="1"/>
    <brk id="275" max="19" man="1"/>
    <brk id="281" max="19" man="1"/>
    <brk id="290" max="19" man="1"/>
    <brk id="297" max="19" man="1"/>
    <brk id="308" max="19" man="1"/>
    <brk id="318" max="19" man="1"/>
    <brk id="327" max="19" man="1"/>
    <brk id="335" max="19" man="1"/>
    <brk id="344" max="19" man="1"/>
    <brk id="352" max="19" man="1"/>
    <brk id="363" max="19" man="1"/>
    <brk id="371" max="19" man="1"/>
  </rowBreaks>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45"/>
  </sheetPr>
  <dimension ref="A1:K168"/>
  <sheetViews>
    <sheetView view="pageBreakPreview" zoomScale="64" zoomScaleNormal="50" zoomScaleSheetLayoutView="64" workbookViewId="0" topLeftCell="A1">
      <pane ySplit="6" topLeftCell="BM7" activePane="bottomLeft" state="frozen"/>
      <selection pane="topLeft" activeCell="A1" sqref="A1"/>
      <selection pane="bottomLeft" activeCell="D2" sqref="D2"/>
    </sheetView>
  </sheetViews>
  <sheetFormatPr defaultColWidth="9.00390625" defaultRowHeight="54" customHeight="1"/>
  <cols>
    <col min="1" max="1" width="5.375" style="438" bestFit="1" customWidth="1"/>
    <col min="2" max="2" width="67.125" style="439" customWidth="1"/>
    <col min="3" max="10" width="14.625" style="418" customWidth="1"/>
    <col min="11" max="11" width="16.00390625" style="146" customWidth="1"/>
    <col min="12" max="16384" width="9.00390625" style="146" customWidth="1"/>
  </cols>
  <sheetData>
    <row r="1" spans="1:10" ht="33" customHeight="1" thickBot="1">
      <c r="A1" s="413"/>
      <c r="B1" s="414"/>
      <c r="C1" s="415"/>
      <c r="D1" s="415"/>
      <c r="E1" s="415"/>
      <c r="F1" s="415"/>
      <c r="G1" s="415"/>
      <c r="H1" s="415"/>
      <c r="I1" s="415"/>
      <c r="J1" s="415"/>
    </row>
    <row r="2" spans="1:10" s="418" customFormat="1" ht="49.5" customHeight="1" thickBot="1" thickTop="1">
      <c r="A2" s="416"/>
      <c r="B2" s="417" t="s">
        <v>209</v>
      </c>
      <c r="C2" s="415"/>
      <c r="D2" s="415"/>
      <c r="E2" s="415"/>
      <c r="F2" s="415"/>
      <c r="G2" s="415"/>
      <c r="H2" s="415"/>
      <c r="I2" s="415"/>
      <c r="J2" s="415"/>
    </row>
    <row r="3" spans="1:10" s="418" customFormat="1" ht="49.5" customHeight="1" thickTop="1">
      <c r="A3" s="416"/>
      <c r="B3" s="419"/>
      <c r="C3" s="415"/>
      <c r="D3" s="420" t="s">
        <v>443</v>
      </c>
      <c r="E3" s="420"/>
      <c r="F3" s="421">
        <f>IF('事業所概要'!B4="","",'事業所概要'!B4)</f>
      </c>
      <c r="G3" s="421"/>
      <c r="H3" s="421"/>
      <c r="I3" s="421"/>
      <c r="J3" s="421"/>
    </row>
    <row r="4" spans="1:10" ht="34.5" customHeight="1" thickBot="1">
      <c r="A4" s="413"/>
      <c r="B4" s="414"/>
      <c r="C4" s="415"/>
      <c r="D4" s="415"/>
      <c r="E4" s="415"/>
      <c r="F4" s="415"/>
      <c r="G4" s="415"/>
      <c r="H4" s="415"/>
      <c r="I4" s="415"/>
      <c r="J4" s="415"/>
    </row>
    <row r="5" spans="1:10" ht="54" customHeight="1" thickBot="1" thickTop="1">
      <c r="A5" s="422" t="s">
        <v>69</v>
      </c>
      <c r="B5" s="423" t="s">
        <v>211</v>
      </c>
      <c r="C5" s="422" t="s">
        <v>212</v>
      </c>
      <c r="D5" s="422"/>
      <c r="E5" s="422"/>
      <c r="F5" s="422" t="s">
        <v>213</v>
      </c>
      <c r="G5" s="422"/>
      <c r="H5" s="422"/>
      <c r="I5" s="422"/>
      <c r="J5" s="422"/>
    </row>
    <row r="6" spans="1:10" ht="54" customHeight="1" thickBot="1" thickTop="1">
      <c r="A6" s="422"/>
      <c r="B6" s="423"/>
      <c r="C6" s="424" t="s">
        <v>479</v>
      </c>
      <c r="D6" s="425" t="s">
        <v>480</v>
      </c>
      <c r="E6" s="426" t="s">
        <v>481</v>
      </c>
      <c r="F6" s="424" t="s">
        <v>482</v>
      </c>
      <c r="G6" s="425" t="s">
        <v>483</v>
      </c>
      <c r="H6" s="425" t="s">
        <v>484</v>
      </c>
      <c r="I6" s="427" t="s">
        <v>485</v>
      </c>
      <c r="J6" s="426" t="s">
        <v>486</v>
      </c>
    </row>
    <row r="7" spans="1:10" s="418" customFormat="1" ht="54.75" customHeight="1" thickBot="1" thickTop="1">
      <c r="A7" s="377" t="s">
        <v>214</v>
      </c>
      <c r="B7" s="378"/>
      <c r="C7" s="378"/>
      <c r="D7" s="378"/>
      <c r="E7" s="378"/>
      <c r="F7" s="378"/>
      <c r="G7" s="378"/>
      <c r="H7" s="378"/>
      <c r="I7" s="378"/>
      <c r="J7" s="379"/>
    </row>
    <row r="8" spans="1:10" s="418" customFormat="1" ht="54.75" customHeight="1" thickBot="1" thickTop="1">
      <c r="A8" s="377" t="s">
        <v>399</v>
      </c>
      <c r="B8" s="378"/>
      <c r="C8" s="378"/>
      <c r="D8" s="378"/>
      <c r="E8" s="378"/>
      <c r="F8" s="378"/>
      <c r="G8" s="378"/>
      <c r="H8" s="378"/>
      <c r="I8" s="378"/>
      <c r="J8" s="379"/>
    </row>
    <row r="9" spans="1:10" ht="54.75" customHeight="1" thickBot="1" thickTop="1">
      <c r="A9" s="428">
        <v>1</v>
      </c>
      <c r="B9" s="429" t="s">
        <v>215</v>
      </c>
      <c r="C9" s="430">
        <f aca="true" t="shared" si="0" ref="C9:J10">IF(D99=1,"●","")</f>
      </c>
      <c r="D9" s="431">
        <f t="shared" si="0"/>
      </c>
      <c r="E9" s="432">
        <f t="shared" si="0"/>
      </c>
      <c r="F9" s="433">
        <f t="shared" si="0"/>
      </c>
      <c r="G9" s="431">
        <f t="shared" si="0"/>
      </c>
      <c r="H9" s="431">
        <f t="shared" si="0"/>
      </c>
      <c r="I9" s="431">
        <f t="shared" si="0"/>
      </c>
      <c r="J9" s="432">
        <f t="shared" si="0"/>
      </c>
    </row>
    <row r="10" spans="1:10" ht="54.75" customHeight="1" thickBot="1" thickTop="1">
      <c r="A10" s="428">
        <v>2</v>
      </c>
      <c r="B10" s="429" t="s">
        <v>216</v>
      </c>
      <c r="C10" s="430">
        <f t="shared" si="0"/>
      </c>
      <c r="D10" s="431">
        <f t="shared" si="0"/>
      </c>
      <c r="E10" s="432">
        <f t="shared" si="0"/>
      </c>
      <c r="F10" s="433">
        <f t="shared" si="0"/>
      </c>
      <c r="G10" s="431">
        <f t="shared" si="0"/>
      </c>
      <c r="H10" s="431">
        <f t="shared" si="0"/>
      </c>
      <c r="I10" s="431">
        <f t="shared" si="0"/>
      </c>
      <c r="J10" s="432">
        <f t="shared" si="0"/>
      </c>
    </row>
    <row r="11" spans="1:10" ht="54.75" customHeight="1" thickBot="1" thickTop="1">
      <c r="A11" s="377" t="s">
        <v>70</v>
      </c>
      <c r="B11" s="378"/>
      <c r="C11" s="378"/>
      <c r="D11" s="378"/>
      <c r="E11" s="378"/>
      <c r="F11" s="378"/>
      <c r="G11" s="378"/>
      <c r="H11" s="378"/>
      <c r="I11" s="378"/>
      <c r="J11" s="379"/>
    </row>
    <row r="12" spans="1:10" ht="54.75" customHeight="1" thickBot="1" thickTop="1">
      <c r="A12" s="428">
        <v>3</v>
      </c>
      <c r="B12" s="429" t="s">
        <v>98</v>
      </c>
      <c r="C12" s="430">
        <f aca="true" t="shared" si="1" ref="C12:J12">IF(D101=1,"●","")</f>
      </c>
      <c r="D12" s="431">
        <f t="shared" si="1"/>
      </c>
      <c r="E12" s="432">
        <f t="shared" si="1"/>
      </c>
      <c r="F12" s="433">
        <f t="shared" si="1"/>
      </c>
      <c r="G12" s="431">
        <f t="shared" si="1"/>
      </c>
      <c r="H12" s="431">
        <f t="shared" si="1"/>
      </c>
      <c r="I12" s="431">
        <f t="shared" si="1"/>
      </c>
      <c r="J12" s="432">
        <f t="shared" si="1"/>
      </c>
    </row>
    <row r="13" spans="1:10" s="87" customFormat="1" ht="54.75" customHeight="1" thickBot="1" thickTop="1">
      <c r="A13" s="377" t="s">
        <v>469</v>
      </c>
      <c r="B13" s="378"/>
      <c r="C13" s="378"/>
      <c r="D13" s="378"/>
      <c r="E13" s="378"/>
      <c r="F13" s="378"/>
      <c r="G13" s="378"/>
      <c r="H13" s="378"/>
      <c r="I13" s="378"/>
      <c r="J13" s="379"/>
    </row>
    <row r="14" spans="1:10" ht="54.75" customHeight="1" thickBot="1" thickTop="1">
      <c r="A14" s="428">
        <v>4</v>
      </c>
      <c r="B14" s="429" t="s">
        <v>99</v>
      </c>
      <c r="C14" s="430">
        <f aca="true" t="shared" si="2" ref="C14:J16">IF(D102=1,"●","")</f>
      </c>
      <c r="D14" s="431">
        <f t="shared" si="2"/>
      </c>
      <c r="E14" s="432">
        <f t="shared" si="2"/>
      </c>
      <c r="F14" s="433">
        <f t="shared" si="2"/>
      </c>
      <c r="G14" s="431">
        <f t="shared" si="2"/>
      </c>
      <c r="H14" s="431">
        <f t="shared" si="2"/>
      </c>
      <c r="I14" s="431">
        <f t="shared" si="2"/>
      </c>
      <c r="J14" s="432">
        <f t="shared" si="2"/>
      </c>
    </row>
    <row r="15" spans="1:10" ht="54.75" customHeight="1" thickBot="1" thickTop="1">
      <c r="A15" s="428">
        <v>5</v>
      </c>
      <c r="B15" s="429" t="s">
        <v>71</v>
      </c>
      <c r="C15" s="430">
        <f t="shared" si="2"/>
      </c>
      <c r="D15" s="431">
        <f t="shared" si="2"/>
      </c>
      <c r="E15" s="432">
        <f t="shared" si="2"/>
      </c>
      <c r="F15" s="434">
        <f t="shared" si="2"/>
      </c>
      <c r="G15" s="431">
        <f t="shared" si="2"/>
      </c>
      <c r="H15" s="431">
        <f t="shared" si="2"/>
      </c>
      <c r="I15" s="431">
        <f t="shared" si="2"/>
      </c>
      <c r="J15" s="432">
        <f t="shared" si="2"/>
      </c>
    </row>
    <row r="16" spans="1:10" ht="54.75" customHeight="1" thickBot="1" thickTop="1">
      <c r="A16" s="428">
        <v>6</v>
      </c>
      <c r="B16" s="429" t="s">
        <v>401</v>
      </c>
      <c r="C16" s="430">
        <f t="shared" si="2"/>
      </c>
      <c r="D16" s="431">
        <f t="shared" si="2"/>
      </c>
      <c r="E16" s="432">
        <f t="shared" si="2"/>
      </c>
      <c r="F16" s="433">
        <f t="shared" si="2"/>
      </c>
      <c r="G16" s="431">
        <f t="shared" si="2"/>
      </c>
      <c r="H16" s="431">
        <f t="shared" si="2"/>
      </c>
      <c r="I16" s="431">
        <f t="shared" si="2"/>
      </c>
      <c r="J16" s="432">
        <f t="shared" si="2"/>
      </c>
    </row>
    <row r="17" spans="1:10" ht="54.75" customHeight="1" thickBot="1" thickTop="1">
      <c r="A17" s="428">
        <v>7</v>
      </c>
      <c r="B17" s="429" t="s">
        <v>402</v>
      </c>
      <c r="C17" s="430">
        <f aca="true" t="shared" si="3" ref="C17:J17">IF(D105=1,"●","")</f>
      </c>
      <c r="D17" s="431">
        <f t="shared" si="3"/>
      </c>
      <c r="E17" s="432">
        <f t="shared" si="3"/>
      </c>
      <c r="F17" s="433">
        <f t="shared" si="3"/>
      </c>
      <c r="G17" s="431">
        <f t="shared" si="3"/>
      </c>
      <c r="H17" s="431">
        <f t="shared" si="3"/>
      </c>
      <c r="I17" s="431">
        <f t="shared" si="3"/>
      </c>
      <c r="J17" s="432">
        <f t="shared" si="3"/>
      </c>
    </row>
    <row r="18" spans="1:10" s="88" customFormat="1" ht="54.75" customHeight="1" thickBot="1" thickTop="1">
      <c r="A18" s="377" t="s">
        <v>470</v>
      </c>
      <c r="B18" s="378"/>
      <c r="C18" s="378"/>
      <c r="D18" s="378"/>
      <c r="E18" s="378"/>
      <c r="F18" s="378"/>
      <c r="G18" s="378"/>
      <c r="H18" s="378"/>
      <c r="I18" s="378"/>
      <c r="J18" s="379"/>
    </row>
    <row r="19" spans="1:10" s="88" customFormat="1" ht="54.75" customHeight="1" thickBot="1" thickTop="1">
      <c r="A19" s="377" t="s">
        <v>491</v>
      </c>
      <c r="B19" s="378"/>
      <c r="C19" s="378"/>
      <c r="D19" s="378"/>
      <c r="E19" s="378"/>
      <c r="F19" s="378"/>
      <c r="G19" s="378"/>
      <c r="H19" s="378"/>
      <c r="I19" s="378"/>
      <c r="J19" s="379"/>
    </row>
    <row r="20" spans="1:10" ht="54.75" customHeight="1" thickBot="1" thickTop="1">
      <c r="A20" s="428">
        <v>8</v>
      </c>
      <c r="B20" s="429" t="s">
        <v>403</v>
      </c>
      <c r="C20" s="430">
        <f aca="true" t="shared" si="4" ref="C20:J20">IF(D106=1,"●","")</f>
      </c>
      <c r="D20" s="431">
        <f t="shared" si="4"/>
      </c>
      <c r="E20" s="432">
        <f t="shared" si="4"/>
      </c>
      <c r="F20" s="433">
        <f t="shared" si="4"/>
      </c>
      <c r="G20" s="431">
        <f t="shared" si="4"/>
      </c>
      <c r="H20" s="431">
        <f t="shared" si="4"/>
      </c>
      <c r="I20" s="431">
        <f t="shared" si="4"/>
      </c>
      <c r="J20" s="432">
        <f t="shared" si="4"/>
      </c>
    </row>
    <row r="21" spans="1:10" s="88" customFormat="1" ht="54.75" customHeight="1" thickBot="1" thickTop="1">
      <c r="A21" s="377" t="s">
        <v>493</v>
      </c>
      <c r="B21" s="378"/>
      <c r="C21" s="378"/>
      <c r="D21" s="378"/>
      <c r="E21" s="378"/>
      <c r="F21" s="378"/>
      <c r="G21" s="378"/>
      <c r="H21" s="378"/>
      <c r="I21" s="378"/>
      <c r="J21" s="379"/>
    </row>
    <row r="22" spans="1:10" ht="54.75" customHeight="1" thickBot="1" thickTop="1">
      <c r="A22" s="428">
        <v>9</v>
      </c>
      <c r="B22" s="429" t="s">
        <v>404</v>
      </c>
      <c r="C22" s="430">
        <f aca="true" t="shared" si="5" ref="C22:J24">IF(D107=1,"●","")</f>
      </c>
      <c r="D22" s="431">
        <f t="shared" si="5"/>
      </c>
      <c r="E22" s="432">
        <f t="shared" si="5"/>
      </c>
      <c r="F22" s="433">
        <f t="shared" si="5"/>
      </c>
      <c r="G22" s="431">
        <f t="shared" si="5"/>
      </c>
      <c r="H22" s="431">
        <f t="shared" si="5"/>
      </c>
      <c r="I22" s="431">
        <f t="shared" si="5"/>
      </c>
      <c r="J22" s="432">
        <f t="shared" si="5"/>
      </c>
    </row>
    <row r="23" spans="1:10" ht="54.75" customHeight="1" thickBot="1" thickTop="1">
      <c r="A23" s="428">
        <v>10</v>
      </c>
      <c r="B23" s="429" t="s">
        <v>405</v>
      </c>
      <c r="C23" s="430">
        <f t="shared" si="5"/>
      </c>
      <c r="D23" s="431">
        <f t="shared" si="5"/>
      </c>
      <c r="E23" s="432">
        <f t="shared" si="5"/>
      </c>
      <c r="F23" s="433">
        <f t="shared" si="5"/>
      </c>
      <c r="G23" s="431">
        <f t="shared" si="5"/>
      </c>
      <c r="H23" s="431">
        <f t="shared" si="5"/>
      </c>
      <c r="I23" s="431">
        <f t="shared" si="5"/>
      </c>
      <c r="J23" s="432">
        <f t="shared" si="5"/>
      </c>
    </row>
    <row r="24" spans="1:10" ht="54.75" customHeight="1" thickBot="1" thickTop="1">
      <c r="A24" s="428">
        <v>11</v>
      </c>
      <c r="B24" s="429" t="s">
        <v>406</v>
      </c>
      <c r="C24" s="430">
        <f t="shared" si="5"/>
      </c>
      <c r="D24" s="431">
        <f t="shared" si="5"/>
      </c>
      <c r="E24" s="432">
        <f t="shared" si="5"/>
      </c>
      <c r="F24" s="433">
        <f t="shared" si="5"/>
      </c>
      <c r="G24" s="431">
        <f t="shared" si="5"/>
      </c>
      <c r="H24" s="431">
        <f t="shared" si="5"/>
      </c>
      <c r="I24" s="431">
        <f t="shared" si="5"/>
      </c>
      <c r="J24" s="432">
        <f t="shared" si="5"/>
      </c>
    </row>
    <row r="25" spans="1:10" s="88" customFormat="1" ht="54.75" customHeight="1" thickBot="1" thickTop="1">
      <c r="A25" s="377" t="s">
        <v>495</v>
      </c>
      <c r="B25" s="378"/>
      <c r="C25" s="378"/>
      <c r="D25" s="378"/>
      <c r="E25" s="378"/>
      <c r="F25" s="378"/>
      <c r="G25" s="378"/>
      <c r="H25" s="378"/>
      <c r="I25" s="378"/>
      <c r="J25" s="379"/>
    </row>
    <row r="26" spans="1:10" s="88" customFormat="1" ht="54.75" customHeight="1" thickBot="1" thickTop="1">
      <c r="A26" s="377" t="s">
        <v>496</v>
      </c>
      <c r="B26" s="378"/>
      <c r="C26" s="378"/>
      <c r="D26" s="378"/>
      <c r="E26" s="378"/>
      <c r="F26" s="378"/>
      <c r="G26" s="378"/>
      <c r="H26" s="378"/>
      <c r="I26" s="378"/>
      <c r="J26" s="379"/>
    </row>
    <row r="27" spans="1:10" ht="54.75" customHeight="1" thickBot="1" thickTop="1">
      <c r="A27" s="428">
        <v>12</v>
      </c>
      <c r="B27" s="429" t="s">
        <v>407</v>
      </c>
      <c r="C27" s="430">
        <f aca="true" t="shared" si="6" ref="C27:J28">IF(D110=1,"●","")</f>
      </c>
      <c r="D27" s="431">
        <f t="shared" si="6"/>
      </c>
      <c r="E27" s="432">
        <f t="shared" si="6"/>
      </c>
      <c r="F27" s="433">
        <f t="shared" si="6"/>
      </c>
      <c r="G27" s="431">
        <f t="shared" si="6"/>
      </c>
      <c r="H27" s="431">
        <f t="shared" si="6"/>
      </c>
      <c r="I27" s="431">
        <f t="shared" si="6"/>
      </c>
      <c r="J27" s="432">
        <f t="shared" si="6"/>
      </c>
    </row>
    <row r="28" spans="1:10" ht="54.75" customHeight="1" thickBot="1" thickTop="1">
      <c r="A28" s="428">
        <v>13</v>
      </c>
      <c r="B28" s="429" t="s">
        <v>408</v>
      </c>
      <c r="C28" s="430">
        <f t="shared" si="6"/>
      </c>
      <c r="D28" s="431">
        <f t="shared" si="6"/>
      </c>
      <c r="E28" s="432">
        <f t="shared" si="6"/>
      </c>
      <c r="F28" s="433">
        <f t="shared" si="6"/>
      </c>
      <c r="G28" s="431">
        <f t="shared" si="6"/>
      </c>
      <c r="H28" s="431">
        <f t="shared" si="6"/>
      </c>
      <c r="I28" s="431">
        <f t="shared" si="6"/>
      </c>
      <c r="J28" s="432">
        <f t="shared" si="6"/>
      </c>
    </row>
    <row r="29" spans="1:10" s="88" customFormat="1" ht="54.75" customHeight="1" thickBot="1" thickTop="1">
      <c r="A29" s="377" t="s">
        <v>498</v>
      </c>
      <c r="B29" s="378"/>
      <c r="C29" s="378"/>
      <c r="D29" s="378"/>
      <c r="E29" s="378"/>
      <c r="F29" s="378"/>
      <c r="G29" s="378"/>
      <c r="H29" s="378"/>
      <c r="I29" s="378"/>
      <c r="J29" s="379"/>
    </row>
    <row r="30" spans="1:10" ht="54.75" customHeight="1" thickBot="1" thickTop="1">
      <c r="A30" s="428">
        <v>14</v>
      </c>
      <c r="B30" s="429" t="s">
        <v>409</v>
      </c>
      <c r="C30" s="430">
        <f aca="true" t="shared" si="7" ref="C30:J30">IF(D112=1,"●","")</f>
      </c>
      <c r="D30" s="431">
        <f t="shared" si="7"/>
      </c>
      <c r="E30" s="432">
        <f t="shared" si="7"/>
      </c>
      <c r="F30" s="433">
        <f t="shared" si="7"/>
      </c>
      <c r="G30" s="431">
        <f t="shared" si="7"/>
      </c>
      <c r="H30" s="431">
        <f t="shared" si="7"/>
      </c>
      <c r="I30" s="431">
        <f t="shared" si="7"/>
      </c>
      <c r="J30" s="432">
        <f t="shared" si="7"/>
      </c>
    </row>
    <row r="31" spans="1:10" ht="54.75" customHeight="1" thickBot="1" thickTop="1">
      <c r="A31" s="428">
        <v>15</v>
      </c>
      <c r="B31" s="429" t="s">
        <v>100</v>
      </c>
      <c r="C31" s="430">
        <f aca="true" t="shared" si="8" ref="C31:J31">IF(D113=1,"●","")</f>
      </c>
      <c r="D31" s="431">
        <f t="shared" si="8"/>
      </c>
      <c r="E31" s="432">
        <f t="shared" si="8"/>
      </c>
      <c r="F31" s="433">
        <f t="shared" si="8"/>
      </c>
      <c r="G31" s="431">
        <f t="shared" si="8"/>
      </c>
      <c r="H31" s="431">
        <f t="shared" si="8"/>
      </c>
      <c r="I31" s="431">
        <f t="shared" si="8"/>
      </c>
      <c r="J31" s="432">
        <f t="shared" si="8"/>
      </c>
    </row>
    <row r="32" spans="1:10" s="88" customFormat="1" ht="54.75" customHeight="1" thickBot="1" thickTop="1">
      <c r="A32" s="377" t="s">
        <v>501</v>
      </c>
      <c r="B32" s="378"/>
      <c r="C32" s="378"/>
      <c r="D32" s="378"/>
      <c r="E32" s="378"/>
      <c r="F32" s="378"/>
      <c r="G32" s="378"/>
      <c r="H32" s="378"/>
      <c r="I32" s="378"/>
      <c r="J32" s="379"/>
    </row>
    <row r="33" spans="1:10" ht="54.75" customHeight="1" thickBot="1" thickTop="1">
      <c r="A33" s="428">
        <v>16</v>
      </c>
      <c r="B33" s="429" t="s">
        <v>410</v>
      </c>
      <c r="C33" s="430">
        <f aca="true" t="shared" si="9" ref="C33:J33">IF(D114=1,"●","")</f>
      </c>
      <c r="D33" s="431">
        <f t="shared" si="9"/>
      </c>
      <c r="E33" s="432">
        <f t="shared" si="9"/>
      </c>
      <c r="F33" s="433">
        <f t="shared" si="9"/>
      </c>
      <c r="G33" s="431">
        <f t="shared" si="9"/>
      </c>
      <c r="H33" s="431">
        <f t="shared" si="9"/>
      </c>
      <c r="I33" s="431">
        <f t="shared" si="9"/>
      </c>
      <c r="J33" s="432">
        <f t="shared" si="9"/>
      </c>
    </row>
    <row r="34" spans="1:10" s="88" customFormat="1" ht="54.75" customHeight="1" thickBot="1" thickTop="1">
      <c r="A34" s="377" t="s">
        <v>411</v>
      </c>
      <c r="B34" s="378"/>
      <c r="C34" s="378"/>
      <c r="D34" s="378"/>
      <c r="E34" s="378"/>
      <c r="F34" s="378"/>
      <c r="G34" s="378"/>
      <c r="H34" s="378"/>
      <c r="I34" s="378"/>
      <c r="J34" s="379"/>
    </row>
    <row r="35" spans="1:10" ht="54.75" customHeight="1" thickBot="1" thickTop="1">
      <c r="A35" s="428">
        <v>17</v>
      </c>
      <c r="B35" s="429" t="s">
        <v>412</v>
      </c>
      <c r="C35" s="430">
        <f aca="true" t="shared" si="10" ref="C35:J35">IF(D115=1,"●","")</f>
      </c>
      <c r="D35" s="431">
        <f t="shared" si="10"/>
      </c>
      <c r="E35" s="432">
        <f t="shared" si="10"/>
      </c>
      <c r="F35" s="433">
        <f t="shared" si="10"/>
      </c>
      <c r="G35" s="431">
        <f t="shared" si="10"/>
      </c>
      <c r="H35" s="431">
        <f t="shared" si="10"/>
      </c>
      <c r="I35" s="431">
        <f t="shared" si="10"/>
      </c>
      <c r="J35" s="432">
        <f t="shared" si="10"/>
      </c>
    </row>
    <row r="36" spans="1:10" ht="54.75" customHeight="1" thickBot="1" thickTop="1">
      <c r="A36" s="428">
        <v>18</v>
      </c>
      <c r="B36" s="429" t="s">
        <v>413</v>
      </c>
      <c r="C36" s="430">
        <f aca="true" t="shared" si="11" ref="C36:J39">IF(D116=1,"●","")</f>
      </c>
      <c r="D36" s="431">
        <f t="shared" si="11"/>
      </c>
      <c r="E36" s="432">
        <f t="shared" si="11"/>
      </c>
      <c r="F36" s="433">
        <f t="shared" si="11"/>
      </c>
      <c r="G36" s="431">
        <f t="shared" si="11"/>
      </c>
      <c r="H36" s="431">
        <f t="shared" si="11"/>
      </c>
      <c r="I36" s="431">
        <f t="shared" si="11"/>
      </c>
      <c r="J36" s="432">
        <f t="shared" si="11"/>
      </c>
    </row>
    <row r="37" spans="1:10" ht="54.75" customHeight="1" thickBot="1" thickTop="1">
      <c r="A37" s="428">
        <v>19</v>
      </c>
      <c r="B37" s="429" t="s">
        <v>414</v>
      </c>
      <c r="C37" s="430">
        <f t="shared" si="11"/>
      </c>
      <c r="D37" s="431">
        <f t="shared" si="11"/>
      </c>
      <c r="E37" s="432">
        <f t="shared" si="11"/>
      </c>
      <c r="F37" s="433">
        <f t="shared" si="11"/>
      </c>
      <c r="G37" s="431">
        <f t="shared" si="11"/>
      </c>
      <c r="H37" s="431">
        <f t="shared" si="11"/>
      </c>
      <c r="I37" s="431">
        <f t="shared" si="11"/>
      </c>
      <c r="J37" s="432">
        <f t="shared" si="11"/>
      </c>
    </row>
    <row r="38" spans="1:10" ht="54.75" customHeight="1" thickBot="1" thickTop="1">
      <c r="A38" s="428">
        <v>20</v>
      </c>
      <c r="B38" s="429" t="s">
        <v>415</v>
      </c>
      <c r="C38" s="430">
        <f t="shared" si="11"/>
      </c>
      <c r="D38" s="431">
        <f t="shared" si="11"/>
      </c>
      <c r="E38" s="432">
        <f t="shared" si="11"/>
      </c>
      <c r="F38" s="433">
        <f t="shared" si="11"/>
      </c>
      <c r="G38" s="431">
        <f t="shared" si="11"/>
      </c>
      <c r="H38" s="431">
        <f t="shared" si="11"/>
      </c>
      <c r="I38" s="431">
        <f t="shared" si="11"/>
      </c>
      <c r="J38" s="432">
        <f t="shared" si="11"/>
      </c>
    </row>
    <row r="39" spans="1:10" ht="69" customHeight="1" thickBot="1" thickTop="1">
      <c r="A39" s="428">
        <v>21</v>
      </c>
      <c r="B39" s="429" t="s">
        <v>416</v>
      </c>
      <c r="C39" s="430">
        <f t="shared" si="11"/>
      </c>
      <c r="D39" s="431">
        <f t="shared" si="11"/>
      </c>
      <c r="E39" s="432">
        <f t="shared" si="11"/>
      </c>
      <c r="F39" s="433">
        <f t="shared" si="11"/>
      </c>
      <c r="G39" s="431">
        <f t="shared" si="11"/>
      </c>
      <c r="H39" s="431">
        <f t="shared" si="11"/>
      </c>
      <c r="I39" s="431">
        <f t="shared" si="11"/>
      </c>
      <c r="J39" s="432">
        <f t="shared" si="11"/>
      </c>
    </row>
    <row r="40" spans="1:10" s="88" customFormat="1" ht="54.75" customHeight="1" thickBot="1" thickTop="1">
      <c r="A40" s="377" t="s">
        <v>500</v>
      </c>
      <c r="B40" s="378"/>
      <c r="C40" s="378"/>
      <c r="D40" s="378"/>
      <c r="E40" s="378"/>
      <c r="F40" s="378"/>
      <c r="G40" s="378"/>
      <c r="H40" s="378"/>
      <c r="I40" s="378"/>
      <c r="J40" s="379"/>
    </row>
    <row r="41" spans="1:10" ht="54.75" customHeight="1" thickBot="1" thickTop="1">
      <c r="A41" s="428">
        <v>22</v>
      </c>
      <c r="B41" s="429" t="s">
        <v>417</v>
      </c>
      <c r="C41" s="430">
        <f aca="true" t="shared" si="12" ref="C41:J45">IF(D120=1,"●","")</f>
      </c>
      <c r="D41" s="431">
        <f t="shared" si="12"/>
      </c>
      <c r="E41" s="432">
        <f t="shared" si="12"/>
      </c>
      <c r="F41" s="433">
        <f t="shared" si="12"/>
      </c>
      <c r="G41" s="431">
        <f t="shared" si="12"/>
      </c>
      <c r="H41" s="431">
        <f t="shared" si="12"/>
      </c>
      <c r="I41" s="431">
        <f t="shared" si="12"/>
      </c>
      <c r="J41" s="432">
        <f t="shared" si="12"/>
      </c>
    </row>
    <row r="42" spans="1:10" ht="54.75" customHeight="1" thickBot="1" thickTop="1">
      <c r="A42" s="428">
        <v>23</v>
      </c>
      <c r="B42" s="429" t="s">
        <v>418</v>
      </c>
      <c r="C42" s="430">
        <f t="shared" si="12"/>
      </c>
      <c r="D42" s="431">
        <f t="shared" si="12"/>
      </c>
      <c r="E42" s="432">
        <f t="shared" si="12"/>
      </c>
      <c r="F42" s="433">
        <f t="shared" si="12"/>
      </c>
      <c r="G42" s="431">
        <f t="shared" si="12"/>
      </c>
      <c r="H42" s="431">
        <f t="shared" si="12"/>
      </c>
      <c r="I42" s="431">
        <f t="shared" si="12"/>
      </c>
      <c r="J42" s="432">
        <f t="shared" si="12"/>
      </c>
    </row>
    <row r="43" spans="1:10" ht="54.75" customHeight="1" thickBot="1" thickTop="1">
      <c r="A43" s="428">
        <v>24</v>
      </c>
      <c r="B43" s="429" t="s">
        <v>419</v>
      </c>
      <c r="C43" s="430">
        <f t="shared" si="12"/>
      </c>
      <c r="D43" s="431">
        <f t="shared" si="12"/>
      </c>
      <c r="E43" s="432">
        <f t="shared" si="12"/>
      </c>
      <c r="F43" s="433">
        <f t="shared" si="12"/>
      </c>
      <c r="G43" s="431">
        <f t="shared" si="12"/>
      </c>
      <c r="H43" s="431">
        <f t="shared" si="12"/>
      </c>
      <c r="I43" s="431">
        <f t="shared" si="12"/>
      </c>
      <c r="J43" s="432">
        <f t="shared" si="12"/>
      </c>
    </row>
    <row r="44" spans="1:10" ht="54.75" customHeight="1" thickBot="1" thickTop="1">
      <c r="A44" s="428">
        <v>25</v>
      </c>
      <c r="B44" s="429" t="s">
        <v>420</v>
      </c>
      <c r="C44" s="430">
        <f t="shared" si="12"/>
      </c>
      <c r="D44" s="431">
        <f t="shared" si="12"/>
      </c>
      <c r="E44" s="432">
        <f t="shared" si="12"/>
      </c>
      <c r="F44" s="433">
        <f t="shared" si="12"/>
      </c>
      <c r="G44" s="431">
        <f t="shared" si="12"/>
      </c>
      <c r="H44" s="431">
        <f t="shared" si="12"/>
      </c>
      <c r="I44" s="431">
        <f t="shared" si="12"/>
      </c>
      <c r="J44" s="432">
        <f t="shared" si="12"/>
      </c>
    </row>
    <row r="45" spans="1:10" ht="54.75" customHeight="1" thickBot="1" thickTop="1">
      <c r="A45" s="428">
        <v>26</v>
      </c>
      <c r="B45" s="429" t="s">
        <v>421</v>
      </c>
      <c r="C45" s="430">
        <f t="shared" si="12"/>
      </c>
      <c r="D45" s="431">
        <f t="shared" si="12"/>
      </c>
      <c r="E45" s="432">
        <f t="shared" si="12"/>
      </c>
      <c r="F45" s="433">
        <f t="shared" si="12"/>
      </c>
      <c r="G45" s="431">
        <f t="shared" si="12"/>
      </c>
      <c r="H45" s="431">
        <f t="shared" si="12"/>
      </c>
      <c r="I45" s="431">
        <f t="shared" si="12"/>
      </c>
      <c r="J45" s="432">
        <f t="shared" si="12"/>
      </c>
    </row>
    <row r="46" spans="1:10" ht="54.75" customHeight="1" thickBot="1" thickTop="1">
      <c r="A46" s="428">
        <v>27</v>
      </c>
      <c r="B46" s="429" t="s">
        <v>422</v>
      </c>
      <c r="C46" s="430">
        <f aca="true" t="shared" si="13" ref="C46:J46">IF(D125=1,"●","")</f>
      </c>
      <c r="D46" s="431">
        <f t="shared" si="13"/>
      </c>
      <c r="E46" s="432">
        <f t="shared" si="13"/>
      </c>
      <c r="F46" s="433">
        <f t="shared" si="13"/>
      </c>
      <c r="G46" s="431">
        <f t="shared" si="13"/>
      </c>
      <c r="H46" s="431">
        <f t="shared" si="13"/>
      </c>
      <c r="I46" s="431">
        <f t="shared" si="13"/>
      </c>
      <c r="J46" s="432">
        <f t="shared" si="13"/>
      </c>
    </row>
    <row r="47" spans="1:10" ht="54.75" customHeight="1" thickBot="1" thickTop="1">
      <c r="A47" s="428">
        <v>28</v>
      </c>
      <c r="B47" s="429" t="s">
        <v>423</v>
      </c>
      <c r="C47" s="430">
        <f aca="true" t="shared" si="14" ref="C47:J47">IF(D126=1,"●","")</f>
      </c>
      <c r="D47" s="431">
        <f t="shared" si="14"/>
      </c>
      <c r="E47" s="432">
        <f t="shared" si="14"/>
      </c>
      <c r="F47" s="433">
        <f t="shared" si="14"/>
      </c>
      <c r="G47" s="431">
        <f t="shared" si="14"/>
      </c>
      <c r="H47" s="431">
        <f t="shared" si="14"/>
      </c>
      <c r="I47" s="431">
        <f t="shared" si="14"/>
      </c>
      <c r="J47" s="432">
        <f t="shared" si="14"/>
      </c>
    </row>
    <row r="48" spans="1:10" s="88" customFormat="1" ht="54.75" customHeight="1" thickBot="1" thickTop="1">
      <c r="A48" s="377" t="s">
        <v>424</v>
      </c>
      <c r="B48" s="378"/>
      <c r="C48" s="378"/>
      <c r="D48" s="378"/>
      <c r="E48" s="378"/>
      <c r="F48" s="378"/>
      <c r="G48" s="378"/>
      <c r="H48" s="378"/>
      <c r="I48" s="378"/>
      <c r="J48" s="379"/>
    </row>
    <row r="49" spans="1:10" ht="54.75" customHeight="1" thickBot="1" thickTop="1">
      <c r="A49" s="428">
        <v>29</v>
      </c>
      <c r="B49" s="429" t="s">
        <v>101</v>
      </c>
      <c r="C49" s="430">
        <f aca="true" t="shared" si="15" ref="C49:J51">IF(D127=1,"●","")</f>
      </c>
      <c r="D49" s="431">
        <f t="shared" si="15"/>
      </c>
      <c r="E49" s="432">
        <f t="shared" si="15"/>
      </c>
      <c r="F49" s="433">
        <f>IF(G127=1,"●","")</f>
      </c>
      <c r="G49" s="431">
        <f t="shared" si="15"/>
      </c>
      <c r="H49" s="431">
        <f t="shared" si="15"/>
      </c>
      <c r="I49" s="431">
        <f t="shared" si="15"/>
      </c>
      <c r="J49" s="432">
        <f t="shared" si="15"/>
      </c>
    </row>
    <row r="50" spans="1:10" ht="54.75" customHeight="1" thickBot="1" thickTop="1">
      <c r="A50" s="428">
        <v>30</v>
      </c>
      <c r="B50" s="429" t="s">
        <v>425</v>
      </c>
      <c r="C50" s="430">
        <f t="shared" si="15"/>
      </c>
      <c r="D50" s="431">
        <f t="shared" si="15"/>
      </c>
      <c r="E50" s="432">
        <f t="shared" si="15"/>
      </c>
      <c r="F50" s="433">
        <f t="shared" si="15"/>
      </c>
      <c r="G50" s="431">
        <f t="shared" si="15"/>
      </c>
      <c r="H50" s="431">
        <f t="shared" si="15"/>
      </c>
      <c r="I50" s="431">
        <f t="shared" si="15"/>
      </c>
      <c r="J50" s="432">
        <f t="shared" si="15"/>
      </c>
    </row>
    <row r="51" spans="1:10" ht="54.75" customHeight="1" thickBot="1" thickTop="1">
      <c r="A51" s="428">
        <v>31</v>
      </c>
      <c r="B51" s="429" t="s">
        <v>426</v>
      </c>
      <c r="C51" s="430">
        <f t="shared" si="15"/>
      </c>
      <c r="D51" s="431">
        <f t="shared" si="15"/>
      </c>
      <c r="E51" s="432">
        <f t="shared" si="15"/>
      </c>
      <c r="F51" s="433">
        <f t="shared" si="15"/>
      </c>
      <c r="G51" s="431">
        <f t="shared" si="15"/>
      </c>
      <c r="H51" s="431">
        <f t="shared" si="15"/>
      </c>
      <c r="I51" s="431">
        <f t="shared" si="15"/>
      </c>
      <c r="J51" s="432">
        <f t="shared" si="15"/>
      </c>
    </row>
    <row r="52" spans="1:10" ht="54.75" customHeight="1" thickBot="1" thickTop="1">
      <c r="A52" s="428">
        <v>32</v>
      </c>
      <c r="B52" s="429" t="s">
        <v>427</v>
      </c>
      <c r="C52" s="430">
        <f aca="true" t="shared" si="16" ref="C52:J52">IF(D130=1,"●","")</f>
      </c>
      <c r="D52" s="431">
        <f t="shared" si="16"/>
      </c>
      <c r="E52" s="432">
        <f t="shared" si="16"/>
      </c>
      <c r="F52" s="433">
        <f t="shared" si="16"/>
      </c>
      <c r="G52" s="431">
        <f t="shared" si="16"/>
      </c>
      <c r="H52" s="431">
        <f t="shared" si="16"/>
      </c>
      <c r="I52" s="431">
        <f t="shared" si="16"/>
      </c>
      <c r="J52" s="432">
        <f t="shared" si="16"/>
      </c>
    </row>
    <row r="53" spans="1:10" s="88" customFormat="1" ht="54.75" customHeight="1" thickBot="1" thickTop="1">
      <c r="A53" s="377" t="s">
        <v>397</v>
      </c>
      <c r="B53" s="378"/>
      <c r="C53" s="378"/>
      <c r="D53" s="378"/>
      <c r="E53" s="378"/>
      <c r="F53" s="378"/>
      <c r="G53" s="378"/>
      <c r="H53" s="378"/>
      <c r="I53" s="378"/>
      <c r="J53" s="379"/>
    </row>
    <row r="54" spans="1:10" ht="54.75" customHeight="1" thickBot="1" thickTop="1">
      <c r="A54" s="428">
        <v>33</v>
      </c>
      <c r="B54" s="429" t="s">
        <v>428</v>
      </c>
      <c r="C54" s="430">
        <f aca="true" t="shared" si="17" ref="C54:J54">IF(D131=1,"●","")</f>
      </c>
      <c r="D54" s="431">
        <f t="shared" si="17"/>
      </c>
      <c r="E54" s="432">
        <f t="shared" si="17"/>
      </c>
      <c r="F54" s="433">
        <f t="shared" si="17"/>
      </c>
      <c r="G54" s="431">
        <f t="shared" si="17"/>
      </c>
      <c r="H54" s="431">
        <f t="shared" si="17"/>
      </c>
      <c r="I54" s="431">
        <f t="shared" si="17"/>
      </c>
      <c r="J54" s="432">
        <f t="shared" si="17"/>
      </c>
    </row>
    <row r="55" spans="1:10" ht="54.75" customHeight="1" thickBot="1" thickTop="1">
      <c r="A55" s="428">
        <v>34</v>
      </c>
      <c r="B55" s="429" t="s">
        <v>429</v>
      </c>
      <c r="C55" s="430">
        <f aca="true" t="shared" si="18" ref="C55:J55">IF(D132=1,"●","")</f>
      </c>
      <c r="D55" s="431">
        <f t="shared" si="18"/>
      </c>
      <c r="E55" s="432">
        <f t="shared" si="18"/>
      </c>
      <c r="F55" s="433">
        <f t="shared" si="18"/>
      </c>
      <c r="G55" s="431">
        <f t="shared" si="18"/>
      </c>
      <c r="H55" s="431">
        <f t="shared" si="18"/>
      </c>
      <c r="I55" s="431">
        <f t="shared" si="18"/>
      </c>
      <c r="J55" s="432">
        <f t="shared" si="18"/>
      </c>
    </row>
    <row r="56" spans="1:10" s="88" customFormat="1" ht="54.75" customHeight="1" thickBot="1" thickTop="1">
      <c r="A56" s="377" t="s">
        <v>503</v>
      </c>
      <c r="B56" s="378"/>
      <c r="C56" s="378"/>
      <c r="D56" s="378"/>
      <c r="E56" s="378"/>
      <c r="F56" s="378"/>
      <c r="G56" s="378"/>
      <c r="H56" s="378"/>
      <c r="I56" s="378"/>
      <c r="J56" s="379"/>
    </row>
    <row r="57" spans="1:10" s="88" customFormat="1" ht="54.75" customHeight="1" thickBot="1" thickTop="1">
      <c r="A57" s="377" t="s">
        <v>430</v>
      </c>
      <c r="B57" s="378"/>
      <c r="C57" s="378"/>
      <c r="D57" s="378"/>
      <c r="E57" s="378"/>
      <c r="F57" s="378"/>
      <c r="G57" s="378"/>
      <c r="H57" s="378"/>
      <c r="I57" s="378"/>
      <c r="J57" s="379"/>
    </row>
    <row r="58" spans="1:10" ht="54.75" customHeight="1" thickBot="1" thickTop="1">
      <c r="A58" s="428">
        <v>35</v>
      </c>
      <c r="B58" s="429" t="s">
        <v>102</v>
      </c>
      <c r="C58" s="430">
        <f aca="true" t="shared" si="19" ref="C58:J58">IF(D133=1,"●","")</f>
      </c>
      <c r="D58" s="431">
        <f t="shared" si="19"/>
      </c>
      <c r="E58" s="432">
        <f t="shared" si="19"/>
      </c>
      <c r="F58" s="433">
        <f t="shared" si="19"/>
      </c>
      <c r="G58" s="431">
        <f t="shared" si="19"/>
      </c>
      <c r="H58" s="431">
        <f t="shared" si="19"/>
      </c>
      <c r="I58" s="431">
        <f t="shared" si="19"/>
      </c>
      <c r="J58" s="432">
        <f t="shared" si="19"/>
      </c>
    </row>
    <row r="59" spans="1:10" ht="54.75" customHeight="1" thickBot="1" thickTop="1">
      <c r="A59" s="428">
        <v>36</v>
      </c>
      <c r="B59" s="429" t="s">
        <v>103</v>
      </c>
      <c r="C59" s="430">
        <f aca="true" t="shared" si="20" ref="C59:J60">IF(D134=1,"●","")</f>
      </c>
      <c r="D59" s="431">
        <f t="shared" si="20"/>
      </c>
      <c r="E59" s="432">
        <f t="shared" si="20"/>
      </c>
      <c r="F59" s="433">
        <f t="shared" si="20"/>
      </c>
      <c r="G59" s="431">
        <f t="shared" si="20"/>
      </c>
      <c r="H59" s="431">
        <f t="shared" si="20"/>
      </c>
      <c r="I59" s="431">
        <f t="shared" si="20"/>
      </c>
      <c r="J59" s="432">
        <f t="shared" si="20"/>
      </c>
    </row>
    <row r="60" spans="1:10" ht="54.75" customHeight="1" thickBot="1" thickTop="1">
      <c r="A60" s="428">
        <v>37</v>
      </c>
      <c r="B60" s="429" t="s">
        <v>104</v>
      </c>
      <c r="C60" s="430">
        <f t="shared" si="20"/>
      </c>
      <c r="D60" s="431">
        <f t="shared" si="20"/>
      </c>
      <c r="E60" s="432">
        <f t="shared" si="20"/>
      </c>
      <c r="F60" s="433">
        <f t="shared" si="20"/>
      </c>
      <c r="G60" s="431">
        <f t="shared" si="20"/>
      </c>
      <c r="H60" s="431">
        <f t="shared" si="20"/>
      </c>
      <c r="I60" s="431">
        <f t="shared" si="20"/>
      </c>
      <c r="J60" s="432">
        <f t="shared" si="20"/>
      </c>
    </row>
    <row r="61" spans="1:10" s="88" customFormat="1" ht="54.75" customHeight="1" thickBot="1" thickTop="1">
      <c r="A61" s="377" t="s">
        <v>72</v>
      </c>
      <c r="B61" s="378"/>
      <c r="C61" s="378"/>
      <c r="D61" s="378"/>
      <c r="E61" s="378"/>
      <c r="F61" s="378"/>
      <c r="G61" s="378"/>
      <c r="H61" s="378"/>
      <c r="I61" s="378"/>
      <c r="J61" s="379"/>
    </row>
    <row r="62" spans="1:10" ht="54.75" customHeight="1" thickBot="1" thickTop="1">
      <c r="A62" s="428">
        <v>38</v>
      </c>
      <c r="B62" s="429" t="s">
        <v>431</v>
      </c>
      <c r="C62" s="430">
        <f aca="true" t="shared" si="21" ref="C62:J63">IF(D136=1,"●","")</f>
      </c>
      <c r="D62" s="431">
        <f t="shared" si="21"/>
      </c>
      <c r="E62" s="432">
        <f t="shared" si="21"/>
      </c>
      <c r="F62" s="433">
        <f t="shared" si="21"/>
      </c>
      <c r="G62" s="431">
        <f t="shared" si="21"/>
      </c>
      <c r="H62" s="431">
        <f t="shared" si="21"/>
      </c>
      <c r="I62" s="431">
        <f t="shared" si="21"/>
      </c>
      <c r="J62" s="432">
        <f t="shared" si="21"/>
      </c>
    </row>
    <row r="63" spans="1:10" ht="54.75" customHeight="1" thickBot="1" thickTop="1">
      <c r="A63" s="428">
        <v>39</v>
      </c>
      <c r="B63" s="429" t="s">
        <v>105</v>
      </c>
      <c r="C63" s="430">
        <f t="shared" si="21"/>
      </c>
      <c r="D63" s="431">
        <f t="shared" si="21"/>
      </c>
      <c r="E63" s="432">
        <f t="shared" si="21"/>
      </c>
      <c r="F63" s="433">
        <f t="shared" si="21"/>
      </c>
      <c r="G63" s="431">
        <f t="shared" si="21"/>
      </c>
      <c r="H63" s="431">
        <f t="shared" si="21"/>
      </c>
      <c r="I63" s="431">
        <f t="shared" si="21"/>
      </c>
      <c r="J63" s="432">
        <f t="shared" si="21"/>
      </c>
    </row>
    <row r="64" spans="1:10" ht="54.75" customHeight="1" thickBot="1" thickTop="1">
      <c r="A64" s="428">
        <v>40</v>
      </c>
      <c r="B64" s="429" t="s">
        <v>106</v>
      </c>
      <c r="C64" s="430">
        <f aca="true" t="shared" si="22" ref="C64:J64">IF(D138=1,"●","")</f>
      </c>
      <c r="D64" s="431">
        <f t="shared" si="22"/>
      </c>
      <c r="E64" s="432">
        <f t="shared" si="22"/>
      </c>
      <c r="F64" s="433">
        <f t="shared" si="22"/>
      </c>
      <c r="G64" s="431">
        <f t="shared" si="22"/>
      </c>
      <c r="H64" s="431">
        <f t="shared" si="22"/>
      </c>
      <c r="I64" s="431">
        <f t="shared" si="22"/>
      </c>
      <c r="J64" s="432">
        <f t="shared" si="22"/>
      </c>
    </row>
    <row r="65" spans="1:10" s="88" customFormat="1" ht="54.75" customHeight="1" thickBot="1" thickTop="1">
      <c r="A65" s="377" t="s">
        <v>73</v>
      </c>
      <c r="B65" s="378"/>
      <c r="C65" s="378"/>
      <c r="D65" s="378"/>
      <c r="E65" s="378"/>
      <c r="F65" s="378"/>
      <c r="G65" s="378"/>
      <c r="H65" s="378"/>
      <c r="I65" s="378"/>
      <c r="J65" s="379"/>
    </row>
    <row r="66" spans="1:10" ht="54.75" customHeight="1" thickBot="1" thickTop="1">
      <c r="A66" s="428">
        <v>41</v>
      </c>
      <c r="B66" s="429" t="s">
        <v>107</v>
      </c>
      <c r="C66" s="430">
        <f aca="true" t="shared" si="23" ref="C66:J66">IF(D139=1,"●","")</f>
      </c>
      <c r="D66" s="431">
        <f t="shared" si="23"/>
      </c>
      <c r="E66" s="432">
        <f t="shared" si="23"/>
      </c>
      <c r="F66" s="433">
        <f t="shared" si="23"/>
      </c>
      <c r="G66" s="431">
        <f t="shared" si="23"/>
      </c>
      <c r="H66" s="431">
        <f t="shared" si="23"/>
      </c>
      <c r="I66" s="431">
        <f t="shared" si="23"/>
      </c>
      <c r="J66" s="432">
        <f t="shared" si="23"/>
      </c>
    </row>
    <row r="67" spans="1:10" s="88" customFormat="1" ht="54.75" customHeight="1" thickBot="1" thickTop="1">
      <c r="A67" s="377" t="s">
        <v>521</v>
      </c>
      <c r="B67" s="378"/>
      <c r="C67" s="378"/>
      <c r="D67" s="378"/>
      <c r="E67" s="378"/>
      <c r="F67" s="378"/>
      <c r="G67" s="378"/>
      <c r="H67" s="378"/>
      <c r="I67" s="378"/>
      <c r="J67" s="379"/>
    </row>
    <row r="68" spans="1:10" ht="54.75" customHeight="1" thickBot="1" thickTop="1">
      <c r="A68" s="428">
        <v>42</v>
      </c>
      <c r="B68" s="429" t="s">
        <v>432</v>
      </c>
      <c r="C68" s="430">
        <f aca="true" t="shared" si="24" ref="C68:J68">IF(D140=1,"●","")</f>
      </c>
      <c r="D68" s="431">
        <f t="shared" si="24"/>
      </c>
      <c r="E68" s="432">
        <f t="shared" si="24"/>
      </c>
      <c r="F68" s="433">
        <f t="shared" si="24"/>
      </c>
      <c r="G68" s="431">
        <f t="shared" si="24"/>
      </c>
      <c r="H68" s="431">
        <f t="shared" si="24"/>
      </c>
      <c r="I68" s="431">
        <f t="shared" si="24"/>
      </c>
      <c r="J68" s="432">
        <f t="shared" si="24"/>
      </c>
    </row>
    <row r="69" spans="1:10" ht="54.75" customHeight="1" thickBot="1" thickTop="1">
      <c r="A69" s="428">
        <v>43</v>
      </c>
      <c r="B69" s="429" t="s">
        <v>108</v>
      </c>
      <c r="C69" s="430">
        <f aca="true" t="shared" si="25" ref="C69:J69">IF(D141=1,"●","")</f>
      </c>
      <c r="D69" s="431">
        <f t="shared" si="25"/>
      </c>
      <c r="E69" s="432">
        <f t="shared" si="25"/>
      </c>
      <c r="F69" s="433">
        <f t="shared" si="25"/>
      </c>
      <c r="G69" s="431">
        <f t="shared" si="25"/>
      </c>
      <c r="H69" s="431">
        <f t="shared" si="25"/>
      </c>
      <c r="I69" s="431">
        <f t="shared" si="25"/>
      </c>
      <c r="J69" s="432">
        <f t="shared" si="25"/>
      </c>
    </row>
    <row r="70" spans="1:10" s="88" customFormat="1" ht="54.75" customHeight="1" thickBot="1" thickTop="1">
      <c r="A70" s="377" t="s">
        <v>74</v>
      </c>
      <c r="B70" s="378"/>
      <c r="C70" s="378"/>
      <c r="D70" s="378"/>
      <c r="E70" s="378"/>
      <c r="F70" s="378"/>
      <c r="G70" s="378"/>
      <c r="H70" s="378"/>
      <c r="I70" s="378"/>
      <c r="J70" s="379"/>
    </row>
    <row r="71" spans="1:10" s="88" customFormat="1" ht="54.75" customHeight="1" thickBot="1" thickTop="1">
      <c r="A71" s="377" t="s">
        <v>382</v>
      </c>
      <c r="B71" s="378"/>
      <c r="C71" s="378"/>
      <c r="D71" s="378"/>
      <c r="E71" s="378"/>
      <c r="F71" s="378"/>
      <c r="G71" s="378"/>
      <c r="H71" s="378"/>
      <c r="I71" s="378"/>
      <c r="J71" s="379"/>
    </row>
    <row r="72" spans="1:10" ht="54.75" customHeight="1" thickBot="1" thickTop="1">
      <c r="A72" s="428">
        <v>44</v>
      </c>
      <c r="B72" s="429" t="s">
        <v>109</v>
      </c>
      <c r="C72" s="430">
        <f aca="true" t="shared" si="26" ref="C72:J73">IF(D142=1,"●","")</f>
      </c>
      <c r="D72" s="431">
        <f t="shared" si="26"/>
      </c>
      <c r="E72" s="432">
        <f t="shared" si="26"/>
      </c>
      <c r="F72" s="433">
        <f t="shared" si="26"/>
      </c>
      <c r="G72" s="431">
        <f t="shared" si="26"/>
      </c>
      <c r="H72" s="431">
        <f t="shared" si="26"/>
      </c>
      <c r="I72" s="431">
        <f t="shared" si="26"/>
      </c>
      <c r="J72" s="432">
        <f t="shared" si="26"/>
      </c>
    </row>
    <row r="73" spans="1:10" ht="54.75" customHeight="1" thickBot="1" thickTop="1">
      <c r="A73" s="428">
        <v>45</v>
      </c>
      <c r="B73" s="429" t="s">
        <v>433</v>
      </c>
      <c r="C73" s="430">
        <f t="shared" si="26"/>
      </c>
      <c r="D73" s="431">
        <f t="shared" si="26"/>
      </c>
      <c r="E73" s="432">
        <f t="shared" si="26"/>
      </c>
      <c r="F73" s="433">
        <f t="shared" si="26"/>
      </c>
      <c r="G73" s="431">
        <f t="shared" si="26"/>
      </c>
      <c r="H73" s="431">
        <f t="shared" si="26"/>
      </c>
      <c r="I73" s="431">
        <f t="shared" si="26"/>
      </c>
      <c r="J73" s="432">
        <f t="shared" si="26"/>
      </c>
    </row>
    <row r="74" spans="1:10" s="88" customFormat="1" ht="54.75" customHeight="1" thickBot="1" thickTop="1">
      <c r="A74" s="377" t="s">
        <v>384</v>
      </c>
      <c r="B74" s="378"/>
      <c r="C74" s="378"/>
      <c r="D74" s="378"/>
      <c r="E74" s="378"/>
      <c r="F74" s="378"/>
      <c r="G74" s="378"/>
      <c r="H74" s="378"/>
      <c r="I74" s="378"/>
      <c r="J74" s="379"/>
    </row>
    <row r="75" spans="1:10" ht="54.75" customHeight="1" thickBot="1" thickTop="1">
      <c r="A75" s="428">
        <v>46</v>
      </c>
      <c r="B75" s="429" t="s">
        <v>110</v>
      </c>
      <c r="C75" s="430">
        <f aca="true" t="shared" si="27" ref="C75:J75">IF(D144=1,"●","")</f>
      </c>
      <c r="D75" s="431">
        <f t="shared" si="27"/>
      </c>
      <c r="E75" s="432">
        <f t="shared" si="27"/>
      </c>
      <c r="F75" s="433">
        <f t="shared" si="27"/>
      </c>
      <c r="G75" s="431">
        <f t="shared" si="27"/>
      </c>
      <c r="H75" s="431">
        <f t="shared" si="27"/>
      </c>
      <c r="I75" s="431">
        <f t="shared" si="27"/>
      </c>
      <c r="J75" s="432">
        <f t="shared" si="27"/>
      </c>
    </row>
    <row r="76" spans="1:10" ht="54.75" customHeight="1" thickBot="1" thickTop="1">
      <c r="A76" s="428">
        <v>47</v>
      </c>
      <c r="B76" s="429" t="s">
        <v>111</v>
      </c>
      <c r="C76" s="430">
        <f aca="true" t="shared" si="28" ref="C76:J77">IF(D145=1,"●","")</f>
      </c>
      <c r="D76" s="431">
        <f t="shared" si="28"/>
      </c>
      <c r="E76" s="432">
        <f t="shared" si="28"/>
      </c>
      <c r="F76" s="433">
        <f t="shared" si="28"/>
      </c>
      <c r="G76" s="431">
        <f t="shared" si="28"/>
      </c>
      <c r="H76" s="431">
        <f t="shared" si="28"/>
      </c>
      <c r="I76" s="431">
        <f t="shared" si="28"/>
      </c>
      <c r="J76" s="432">
        <f t="shared" si="28"/>
      </c>
    </row>
    <row r="77" spans="1:10" ht="54.75" customHeight="1" thickBot="1" thickTop="1">
      <c r="A77" s="428">
        <v>48</v>
      </c>
      <c r="B77" s="429" t="s">
        <v>206</v>
      </c>
      <c r="C77" s="430">
        <f t="shared" si="28"/>
      </c>
      <c r="D77" s="431">
        <f t="shared" si="28"/>
      </c>
      <c r="E77" s="432">
        <f t="shared" si="28"/>
      </c>
      <c r="F77" s="433">
        <f t="shared" si="28"/>
      </c>
      <c r="G77" s="431">
        <f t="shared" si="28"/>
      </c>
      <c r="H77" s="431">
        <f t="shared" si="28"/>
      </c>
      <c r="I77" s="431">
        <f t="shared" si="28"/>
      </c>
      <c r="J77" s="432">
        <f t="shared" si="28"/>
      </c>
    </row>
    <row r="78" spans="1:10" ht="54.75" customHeight="1" thickBot="1" thickTop="1">
      <c r="A78" s="428">
        <v>49</v>
      </c>
      <c r="B78" s="429" t="s">
        <v>111</v>
      </c>
      <c r="C78" s="430">
        <f aca="true" t="shared" si="29" ref="C78:J79">IF(D147=1,"●","")</f>
      </c>
      <c r="D78" s="431">
        <f t="shared" si="29"/>
      </c>
      <c r="E78" s="432">
        <f t="shared" si="29"/>
      </c>
      <c r="F78" s="433">
        <f t="shared" si="29"/>
      </c>
      <c r="G78" s="431">
        <f t="shared" si="29"/>
      </c>
      <c r="H78" s="431">
        <f t="shared" si="29"/>
      </c>
      <c r="I78" s="431">
        <f t="shared" si="29"/>
      </c>
      <c r="J78" s="432">
        <f t="shared" si="29"/>
      </c>
    </row>
    <row r="79" spans="1:10" ht="54.75" customHeight="1" thickBot="1" thickTop="1">
      <c r="A79" s="428">
        <v>50</v>
      </c>
      <c r="B79" s="429" t="s">
        <v>434</v>
      </c>
      <c r="C79" s="430">
        <f t="shared" si="29"/>
      </c>
      <c r="D79" s="431">
        <f t="shared" si="29"/>
      </c>
      <c r="E79" s="432">
        <f t="shared" si="29"/>
      </c>
      <c r="F79" s="433">
        <f t="shared" si="29"/>
      </c>
      <c r="G79" s="431">
        <f t="shared" si="29"/>
      </c>
      <c r="H79" s="431">
        <f t="shared" si="29"/>
      </c>
      <c r="I79" s="431">
        <f t="shared" si="29"/>
      </c>
      <c r="J79" s="432">
        <f t="shared" si="29"/>
      </c>
    </row>
    <row r="80" spans="1:10" ht="54.75" customHeight="1" thickBot="1" thickTop="1">
      <c r="A80" s="428">
        <v>51</v>
      </c>
      <c r="B80" s="429" t="s">
        <v>435</v>
      </c>
      <c r="C80" s="430">
        <f aca="true" t="shared" si="30" ref="C80:J80">IF(D149=1,"●","")</f>
      </c>
      <c r="D80" s="431">
        <f t="shared" si="30"/>
      </c>
      <c r="E80" s="432">
        <f t="shared" si="30"/>
      </c>
      <c r="F80" s="433">
        <f t="shared" si="30"/>
      </c>
      <c r="G80" s="431">
        <f t="shared" si="30"/>
      </c>
      <c r="H80" s="431">
        <f t="shared" si="30"/>
      </c>
      <c r="I80" s="431">
        <f t="shared" si="30"/>
      </c>
      <c r="J80" s="432">
        <f t="shared" si="30"/>
      </c>
    </row>
    <row r="81" spans="1:10" s="88" customFormat="1" ht="54.75" customHeight="1" thickBot="1" thickTop="1">
      <c r="A81" s="377" t="s">
        <v>386</v>
      </c>
      <c r="B81" s="378"/>
      <c r="C81" s="378"/>
      <c r="D81" s="378"/>
      <c r="E81" s="378"/>
      <c r="F81" s="378"/>
      <c r="G81" s="378"/>
      <c r="H81" s="378"/>
      <c r="I81" s="378"/>
      <c r="J81" s="379"/>
    </row>
    <row r="82" spans="1:10" ht="54.75" customHeight="1" thickBot="1" thickTop="1">
      <c r="A82" s="428">
        <v>52</v>
      </c>
      <c r="B82" s="429" t="s">
        <v>436</v>
      </c>
      <c r="C82" s="430">
        <f aca="true" t="shared" si="31" ref="C82:J82">IF(D150=1,"●","")</f>
      </c>
      <c r="D82" s="431">
        <f t="shared" si="31"/>
      </c>
      <c r="E82" s="432">
        <f t="shared" si="31"/>
      </c>
      <c r="F82" s="433">
        <f t="shared" si="31"/>
      </c>
      <c r="G82" s="431">
        <f t="shared" si="31"/>
      </c>
      <c r="H82" s="431">
        <f t="shared" si="31"/>
      </c>
      <c r="I82" s="431">
        <f t="shared" si="31"/>
      </c>
      <c r="J82" s="432">
        <f t="shared" si="31"/>
      </c>
    </row>
    <row r="83" spans="1:10" s="88" customFormat="1" ht="54.75" customHeight="1" thickBot="1" thickTop="1">
      <c r="A83" s="377" t="s">
        <v>75</v>
      </c>
      <c r="B83" s="378"/>
      <c r="C83" s="378"/>
      <c r="D83" s="378"/>
      <c r="E83" s="378"/>
      <c r="F83" s="378"/>
      <c r="G83" s="378"/>
      <c r="H83" s="378"/>
      <c r="I83" s="378"/>
      <c r="J83" s="379"/>
    </row>
    <row r="84" spans="1:10" s="88" customFormat="1" ht="54.75" customHeight="1" thickBot="1" thickTop="1">
      <c r="A84" s="377" t="s">
        <v>389</v>
      </c>
      <c r="B84" s="378"/>
      <c r="C84" s="378"/>
      <c r="D84" s="378"/>
      <c r="E84" s="378"/>
      <c r="F84" s="378"/>
      <c r="G84" s="378"/>
      <c r="H84" s="378"/>
      <c r="I84" s="378"/>
      <c r="J84" s="379"/>
    </row>
    <row r="85" spans="1:10" ht="54.75" customHeight="1" thickBot="1" thickTop="1">
      <c r="A85" s="428">
        <v>53</v>
      </c>
      <c r="B85" s="429" t="s">
        <v>207</v>
      </c>
      <c r="C85" s="430">
        <f aca="true" t="shared" si="32" ref="C85:J86">IF(D151=1,"●","")</f>
      </c>
      <c r="D85" s="431">
        <f t="shared" si="32"/>
      </c>
      <c r="E85" s="432">
        <f t="shared" si="32"/>
      </c>
      <c r="F85" s="433">
        <f t="shared" si="32"/>
      </c>
      <c r="G85" s="431">
        <f t="shared" si="32"/>
      </c>
      <c r="H85" s="431">
        <f t="shared" si="32"/>
      </c>
      <c r="I85" s="431">
        <f t="shared" si="32"/>
      </c>
      <c r="J85" s="432">
        <f t="shared" si="32"/>
      </c>
    </row>
    <row r="86" spans="1:10" ht="54.75" customHeight="1" thickBot="1" thickTop="1">
      <c r="A86" s="428">
        <v>54</v>
      </c>
      <c r="B86" s="429" t="s">
        <v>437</v>
      </c>
      <c r="C86" s="430">
        <f t="shared" si="32"/>
      </c>
      <c r="D86" s="431">
        <f t="shared" si="32"/>
      </c>
      <c r="E86" s="432">
        <f t="shared" si="32"/>
      </c>
      <c r="F86" s="433">
        <f t="shared" si="32"/>
      </c>
      <c r="G86" s="431">
        <f t="shared" si="32"/>
      </c>
      <c r="H86" s="431">
        <f t="shared" si="32"/>
      </c>
      <c r="I86" s="431">
        <f t="shared" si="32"/>
      </c>
      <c r="J86" s="432">
        <f t="shared" si="32"/>
      </c>
    </row>
    <row r="87" spans="1:10" s="88" customFormat="1" ht="54.75" customHeight="1" thickBot="1" thickTop="1">
      <c r="A87" s="377" t="s">
        <v>391</v>
      </c>
      <c r="B87" s="378"/>
      <c r="C87" s="378"/>
      <c r="D87" s="378"/>
      <c r="E87" s="378"/>
      <c r="F87" s="378"/>
      <c r="G87" s="378"/>
      <c r="H87" s="378"/>
      <c r="I87" s="378"/>
      <c r="J87" s="379"/>
    </row>
    <row r="88" spans="1:10" ht="54.75" customHeight="1" thickBot="1" thickTop="1">
      <c r="A88" s="428">
        <v>55</v>
      </c>
      <c r="B88" s="429" t="s">
        <v>438</v>
      </c>
      <c r="C88" s="430">
        <f aca="true" t="shared" si="33" ref="C88:J89">IF(D153=1,"●","")</f>
      </c>
      <c r="D88" s="431">
        <f t="shared" si="33"/>
      </c>
      <c r="E88" s="432">
        <f t="shared" si="33"/>
      </c>
      <c r="F88" s="433">
        <f t="shared" si="33"/>
      </c>
      <c r="G88" s="431">
        <f t="shared" si="33"/>
      </c>
      <c r="H88" s="431">
        <f t="shared" si="33"/>
      </c>
      <c r="I88" s="431">
        <f t="shared" si="33"/>
      </c>
      <c r="J88" s="432">
        <f t="shared" si="33"/>
      </c>
    </row>
    <row r="89" spans="1:10" ht="54.75" customHeight="1" thickBot="1" thickTop="1">
      <c r="A89" s="428">
        <v>56</v>
      </c>
      <c r="B89" s="429" t="s">
        <v>439</v>
      </c>
      <c r="C89" s="430">
        <f t="shared" si="33"/>
      </c>
      <c r="D89" s="431">
        <f t="shared" si="33"/>
      </c>
      <c r="E89" s="432">
        <f t="shared" si="33"/>
      </c>
      <c r="F89" s="433">
        <f t="shared" si="33"/>
      </c>
      <c r="G89" s="431">
        <f t="shared" si="33"/>
      </c>
      <c r="H89" s="431">
        <f t="shared" si="33"/>
      </c>
      <c r="I89" s="431">
        <f t="shared" si="33"/>
      </c>
      <c r="J89" s="432">
        <f t="shared" si="33"/>
      </c>
    </row>
    <row r="90" spans="1:10" ht="54.75" customHeight="1" thickBot="1" thickTop="1">
      <c r="A90" s="428">
        <v>57</v>
      </c>
      <c r="B90" s="429" t="s">
        <v>440</v>
      </c>
      <c r="C90" s="430">
        <f aca="true" t="shared" si="34" ref="C90:J90">IF(D155=1,"●","")</f>
      </c>
      <c r="D90" s="431">
        <f t="shared" si="34"/>
      </c>
      <c r="E90" s="432">
        <f t="shared" si="34"/>
      </c>
      <c r="F90" s="433">
        <f t="shared" si="34"/>
      </c>
      <c r="G90" s="431">
        <f t="shared" si="34"/>
      </c>
      <c r="H90" s="431">
        <f t="shared" si="34"/>
      </c>
      <c r="I90" s="431">
        <f t="shared" si="34"/>
      </c>
      <c r="J90" s="432">
        <f t="shared" si="34"/>
      </c>
    </row>
    <row r="91" spans="1:10" ht="54.75" customHeight="1" thickBot="1" thickTop="1">
      <c r="A91" s="435" t="s">
        <v>205</v>
      </c>
      <c r="B91" s="436"/>
      <c r="C91" s="436"/>
      <c r="D91" s="436"/>
      <c r="E91" s="436"/>
      <c r="F91" s="436"/>
      <c r="G91" s="436"/>
      <c r="H91" s="436"/>
      <c r="I91" s="436"/>
      <c r="J91" s="437"/>
    </row>
    <row r="92" spans="1:10" ht="54.75" customHeight="1" thickBot="1" thickTop="1">
      <c r="A92" s="435" t="s">
        <v>393</v>
      </c>
      <c r="B92" s="436"/>
      <c r="C92" s="436"/>
      <c r="D92" s="436"/>
      <c r="E92" s="436"/>
      <c r="F92" s="436"/>
      <c r="G92" s="436"/>
      <c r="H92" s="436"/>
      <c r="I92" s="436"/>
      <c r="J92" s="437"/>
    </row>
    <row r="93" spans="1:10" ht="54.75" customHeight="1" thickBot="1" thickTop="1">
      <c r="A93" s="428">
        <v>58</v>
      </c>
      <c r="B93" s="429" t="s">
        <v>208</v>
      </c>
      <c r="C93" s="430">
        <f aca="true" t="shared" si="35" ref="C93:J93">IF(D156=1,"●","")</f>
      </c>
      <c r="D93" s="431">
        <f t="shared" si="35"/>
      </c>
      <c r="E93" s="432">
        <f t="shared" si="35"/>
      </c>
      <c r="F93" s="433">
        <f t="shared" si="35"/>
      </c>
      <c r="G93" s="431">
        <f t="shared" si="35"/>
      </c>
      <c r="H93" s="431">
        <f t="shared" si="35"/>
      </c>
      <c r="I93" s="431">
        <f t="shared" si="35"/>
      </c>
      <c r="J93" s="432">
        <f t="shared" si="35"/>
      </c>
    </row>
    <row r="94" spans="1:10" ht="54.75" customHeight="1" thickBot="1" thickTop="1">
      <c r="A94" s="428">
        <v>59</v>
      </c>
      <c r="B94" s="429" t="s">
        <v>441</v>
      </c>
      <c r="C94" s="430">
        <f>IF(D157=1,"●","")</f>
      </c>
      <c r="D94" s="431">
        <f aca="true" t="shared" si="36" ref="D94:J94">IF(E157=1,"●","")</f>
      </c>
      <c r="E94" s="432">
        <f t="shared" si="36"/>
      </c>
      <c r="F94" s="433">
        <f t="shared" si="36"/>
      </c>
      <c r="G94" s="431">
        <f t="shared" si="36"/>
      </c>
      <c r="H94" s="431">
        <f t="shared" si="36"/>
      </c>
      <c r="I94" s="431">
        <f t="shared" si="36"/>
      </c>
      <c r="J94" s="432">
        <f t="shared" si="36"/>
      </c>
    </row>
    <row r="95" ht="54" customHeight="1" thickTop="1"/>
    <row r="96" spans="1:2" s="418" customFormat="1" ht="66.75" customHeight="1">
      <c r="A96" s="440"/>
      <c r="B96" s="441"/>
    </row>
    <row r="97" spans="1:2" s="418" customFormat="1" ht="66.75" customHeight="1">
      <c r="A97" s="440"/>
      <c r="B97" s="441"/>
    </row>
    <row r="98" spans="1:11" s="418" customFormat="1" ht="66.75" customHeight="1" hidden="1">
      <c r="A98" s="440"/>
      <c r="B98" s="440"/>
      <c r="D98" s="442" t="s">
        <v>76</v>
      </c>
      <c r="E98" s="442" t="s">
        <v>77</v>
      </c>
      <c r="F98" s="443" t="s">
        <v>78</v>
      </c>
      <c r="G98" s="444" t="s">
        <v>79</v>
      </c>
      <c r="H98" s="442" t="s">
        <v>80</v>
      </c>
      <c r="I98" s="442" t="s">
        <v>81</v>
      </c>
      <c r="J98" s="442" t="s">
        <v>82</v>
      </c>
      <c r="K98" s="442" t="s">
        <v>83</v>
      </c>
    </row>
    <row r="99" spans="1:11" s="448" customFormat="1" ht="66.75" customHeight="1" hidden="1">
      <c r="A99" s="438"/>
      <c r="B99" s="438"/>
      <c r="C99" s="445">
        <v>1</v>
      </c>
      <c r="D99" s="446">
        <f>COUNTIF('隠しシート（記入不要）'!A3:B3,1)</f>
        <v>0</v>
      </c>
      <c r="E99" s="446">
        <f>COUNTIF('隠しシート（記入不要）'!A3:B3,2)</f>
        <v>0</v>
      </c>
      <c r="F99" s="447">
        <f>COUNTIF('隠しシート（記入不要）'!A3:B3,3)</f>
        <v>0</v>
      </c>
      <c r="G99" s="446">
        <f>COUNTIF('隠しシート（記入不要）'!A4:B4,1)</f>
        <v>0</v>
      </c>
      <c r="H99" s="446">
        <f>COUNTIF('隠しシート（記入不要）'!A4:B4,2)</f>
        <v>0</v>
      </c>
      <c r="I99" s="446">
        <f>COUNTIF('隠しシート（記入不要）'!A4:B4,3)</f>
        <v>0</v>
      </c>
      <c r="J99" s="446">
        <f>COUNTIF('隠しシート（記入不要）'!A4:B4,4)</f>
        <v>0</v>
      </c>
      <c r="K99" s="446">
        <f>COUNTIF('隠しシート（記入不要）'!A4:B4,5)</f>
        <v>0</v>
      </c>
    </row>
    <row r="100" spans="1:11" s="448" customFormat="1" ht="66.75" customHeight="1" hidden="1">
      <c r="A100" s="438"/>
      <c r="B100" s="438"/>
      <c r="C100" s="445">
        <v>2</v>
      </c>
      <c r="D100" s="446">
        <f>COUNTIF('隠しシート（記入不要）'!C3:D3,1)</f>
        <v>0</v>
      </c>
      <c r="E100" s="446">
        <f>COUNTIF('隠しシート（記入不要）'!C3:D3,2)</f>
        <v>0</v>
      </c>
      <c r="F100" s="447">
        <f>COUNTIF('隠しシート（記入不要）'!C3:D3,3)</f>
        <v>0</v>
      </c>
      <c r="G100" s="446">
        <f>COUNTIF('隠しシート（記入不要）'!C4:D4,1)</f>
        <v>0</v>
      </c>
      <c r="H100" s="446">
        <f>COUNTIF('隠しシート（記入不要）'!C4:D4,2)</f>
        <v>0</v>
      </c>
      <c r="I100" s="446">
        <f>COUNTIF('隠しシート（記入不要）'!C4:D4,3)</f>
        <v>0</v>
      </c>
      <c r="J100" s="446">
        <f>COUNTIF('隠しシート（記入不要）'!C4:D4,4)</f>
        <v>0</v>
      </c>
      <c r="K100" s="449">
        <f>COUNTIF('隠しシート（記入不要）'!C4:D4,5)</f>
        <v>0</v>
      </c>
    </row>
    <row r="101" spans="1:11" s="448" customFormat="1" ht="66.75" customHeight="1" hidden="1">
      <c r="A101" s="438"/>
      <c r="B101" s="438"/>
      <c r="C101" s="445">
        <v>3</v>
      </c>
      <c r="D101" s="446">
        <f>COUNTIF('隠しシート（記入不要）'!E3:F3,1)</f>
        <v>0</v>
      </c>
      <c r="E101" s="446">
        <f>COUNTIF('隠しシート（記入不要）'!E3:F3,2)</f>
        <v>0</v>
      </c>
      <c r="F101" s="447">
        <f>COUNTIF('隠しシート（記入不要）'!E3:F3,3)</f>
        <v>0</v>
      </c>
      <c r="G101" s="446">
        <f>COUNTIF('隠しシート（記入不要）'!E4:F4,1)</f>
        <v>0</v>
      </c>
      <c r="H101" s="446">
        <f>COUNTIF('隠しシート（記入不要）'!E4:F4,2)</f>
        <v>0</v>
      </c>
      <c r="I101" s="446">
        <f>COUNTIF('隠しシート（記入不要）'!E4:F4,3)</f>
        <v>0</v>
      </c>
      <c r="J101" s="446">
        <f>COUNTIF('隠しシート（記入不要）'!E4:F4,4)</f>
        <v>0</v>
      </c>
      <c r="K101" s="446">
        <f>COUNTIF('隠しシート（記入不要）'!E4:F4,5)</f>
        <v>0</v>
      </c>
    </row>
    <row r="102" spans="1:11" s="448" customFormat="1" ht="66.75" customHeight="1" hidden="1">
      <c r="A102" s="438"/>
      <c r="B102" s="438"/>
      <c r="C102" s="445">
        <v>4</v>
      </c>
      <c r="D102" s="446">
        <f>COUNTIF('隠しシート（記入不要）'!G3:H3,1)</f>
        <v>0</v>
      </c>
      <c r="E102" s="446">
        <f>COUNTIF('隠しシート（記入不要）'!G3:H3,2)</f>
        <v>0</v>
      </c>
      <c r="F102" s="447">
        <f>COUNTIF('隠しシート（記入不要）'!G3:H3,3)</f>
        <v>0</v>
      </c>
      <c r="G102" s="446">
        <f>COUNTIF('隠しシート（記入不要）'!G4:H4,1)</f>
        <v>0</v>
      </c>
      <c r="H102" s="446">
        <f>COUNTIF('隠しシート（記入不要）'!G4:H4,2)</f>
        <v>0</v>
      </c>
      <c r="I102" s="446">
        <f>COUNTIF('隠しシート（記入不要）'!G4:H4,3)</f>
        <v>0</v>
      </c>
      <c r="J102" s="446">
        <f>COUNTIF('隠しシート（記入不要）'!G4:H4,4)</f>
        <v>0</v>
      </c>
      <c r="K102" s="446">
        <f>COUNTIF('隠しシート（記入不要）'!G4:H4,5)</f>
        <v>0</v>
      </c>
    </row>
    <row r="103" spans="1:11" s="448" customFormat="1" ht="66.75" customHeight="1" hidden="1">
      <c r="A103" s="438"/>
      <c r="B103" s="438"/>
      <c r="C103" s="445">
        <v>5</v>
      </c>
      <c r="D103" s="446">
        <f>COUNTIF('隠しシート（記入不要）'!I3:J3,1)</f>
        <v>0</v>
      </c>
      <c r="E103" s="446">
        <f>COUNTIF('隠しシート（記入不要）'!I3:J3,2)</f>
        <v>0</v>
      </c>
      <c r="F103" s="447">
        <f>COUNTIF('隠しシート（記入不要）'!I3:J3,3)</f>
        <v>0</v>
      </c>
      <c r="G103" s="446">
        <f>COUNTIF('隠しシート（記入不要）'!I4:J4,1)</f>
        <v>0</v>
      </c>
      <c r="H103" s="446">
        <f>COUNTIF('隠しシート（記入不要）'!I4:J4,2)</f>
        <v>0</v>
      </c>
      <c r="I103" s="446">
        <f>COUNTIF('隠しシート（記入不要）'!I4:J4,3)</f>
        <v>0</v>
      </c>
      <c r="J103" s="446">
        <f>COUNTIF('隠しシート（記入不要）'!I4:J4,4)</f>
        <v>0</v>
      </c>
      <c r="K103" s="446">
        <f>COUNTIF('隠しシート（記入不要）'!I4:J4,5)</f>
        <v>0</v>
      </c>
    </row>
    <row r="104" spans="1:11" s="448" customFormat="1" ht="66.75" customHeight="1" hidden="1">
      <c r="A104" s="438"/>
      <c r="B104" s="438"/>
      <c r="C104" s="445">
        <v>6</v>
      </c>
      <c r="D104" s="446">
        <f>COUNTIF('隠しシート（記入不要）'!K3:L3,1)</f>
        <v>0</v>
      </c>
      <c r="E104" s="446">
        <f>COUNTIF('隠しシート（記入不要）'!K3:L3,2)</f>
        <v>0</v>
      </c>
      <c r="F104" s="447">
        <f>COUNTIF('隠しシート（記入不要）'!K3:L3,3)</f>
        <v>0</v>
      </c>
      <c r="G104" s="446">
        <f>COUNTIF('隠しシート（記入不要）'!K4:L4,1)</f>
        <v>0</v>
      </c>
      <c r="H104" s="446">
        <f>COUNTIF('隠しシート（記入不要）'!K4:L4,2)</f>
        <v>0</v>
      </c>
      <c r="I104" s="446">
        <f>COUNTIF('隠しシート（記入不要）'!K4:L4,3)</f>
        <v>0</v>
      </c>
      <c r="J104" s="446">
        <f>COUNTIF('隠しシート（記入不要）'!K4:L4,4)</f>
        <v>0</v>
      </c>
      <c r="K104" s="446">
        <f>COUNTIF('隠しシート（記入不要）'!K4:L4,5)</f>
        <v>0</v>
      </c>
    </row>
    <row r="105" spans="1:11" s="448" customFormat="1" ht="66.75" customHeight="1" hidden="1">
      <c r="A105" s="438"/>
      <c r="B105" s="438"/>
      <c r="C105" s="445">
        <v>7</v>
      </c>
      <c r="D105" s="446">
        <f>COUNTIF('隠しシート（記入不要）'!M3:N3,1)</f>
        <v>0</v>
      </c>
      <c r="E105" s="446">
        <f>COUNTIF('隠しシート（記入不要）'!M3:N3,2)</f>
        <v>0</v>
      </c>
      <c r="F105" s="447">
        <f>COUNTIF('隠しシート（記入不要）'!M3:N3,3)</f>
        <v>0</v>
      </c>
      <c r="G105" s="446">
        <f>COUNTIF('隠しシート（記入不要）'!M4:N4,1)</f>
        <v>0</v>
      </c>
      <c r="H105" s="446">
        <f>COUNTIF('隠しシート（記入不要）'!M4:N4,2)</f>
        <v>0</v>
      </c>
      <c r="I105" s="446">
        <f>COUNTIF('隠しシート（記入不要）'!M4:N4,3)</f>
        <v>0</v>
      </c>
      <c r="J105" s="446">
        <f>COUNTIF('隠しシート（記入不要）'!M4:N4,4)</f>
        <v>0</v>
      </c>
      <c r="K105" s="446">
        <f>COUNTIF('隠しシート（記入不要）'!M4:N4,5)</f>
        <v>0</v>
      </c>
    </row>
    <row r="106" spans="1:11" s="448" customFormat="1" ht="66.75" customHeight="1" hidden="1">
      <c r="A106" s="438"/>
      <c r="B106" s="438"/>
      <c r="C106" s="445">
        <v>8</v>
      </c>
      <c r="D106" s="446">
        <f>COUNTIF('隠しシート（記入不要）'!O3:P3,1)</f>
        <v>0</v>
      </c>
      <c r="E106" s="446">
        <f>COUNTIF('隠しシート（記入不要）'!M3:N3,2)</f>
        <v>0</v>
      </c>
      <c r="F106" s="447">
        <f>COUNTIF('隠しシート（記入不要）'!M3:N3,3)</f>
        <v>0</v>
      </c>
      <c r="G106" s="446">
        <f>COUNTIF('隠しシート（記入不要）'!O4:P4,1)</f>
        <v>0</v>
      </c>
      <c r="H106" s="446">
        <f>COUNTIF('隠しシート（記入不要）'!O4:P4,2)</f>
        <v>0</v>
      </c>
      <c r="I106" s="446">
        <f>COUNTIF('隠しシート（記入不要）'!O4:P4,3)</f>
        <v>0</v>
      </c>
      <c r="J106" s="446">
        <f>COUNTIF('隠しシート（記入不要）'!O4:P4,4)</f>
        <v>0</v>
      </c>
      <c r="K106" s="446">
        <f>COUNTIF('隠しシート（記入不要）'!O4:P4,5)</f>
        <v>0</v>
      </c>
    </row>
    <row r="107" spans="1:11" s="448" customFormat="1" ht="66.75" customHeight="1" hidden="1">
      <c r="A107" s="438"/>
      <c r="B107" s="438"/>
      <c r="C107" s="445">
        <v>9</v>
      </c>
      <c r="D107" s="446">
        <f>COUNTIF('隠しシート（記入不要）'!Q3:R3,1)</f>
        <v>0</v>
      </c>
      <c r="E107" s="446">
        <f>COUNTIF('隠しシート（記入不要）'!Q3:R3,2)</f>
        <v>0</v>
      </c>
      <c r="F107" s="447">
        <f>COUNTIF('隠しシート（記入不要）'!Q3:R3,3)</f>
        <v>0</v>
      </c>
      <c r="G107" s="446">
        <f>COUNTIF('隠しシート（記入不要）'!Q4:R4,1)</f>
        <v>0</v>
      </c>
      <c r="H107" s="446">
        <f>COUNTIF('隠しシート（記入不要）'!Q4:R4,2)</f>
        <v>0</v>
      </c>
      <c r="I107" s="446">
        <f>COUNTIF('隠しシート（記入不要）'!Q4:R4,3)</f>
        <v>0</v>
      </c>
      <c r="J107" s="446">
        <f>COUNTIF('隠しシート（記入不要）'!Q4:R4,4)</f>
        <v>0</v>
      </c>
      <c r="K107" s="446">
        <f>COUNTIF('隠しシート（記入不要）'!Q4:R4,5)</f>
        <v>0</v>
      </c>
    </row>
    <row r="108" spans="1:11" s="448" customFormat="1" ht="66.75" customHeight="1" hidden="1">
      <c r="A108" s="438"/>
      <c r="B108" s="438"/>
      <c r="C108" s="445">
        <v>10</v>
      </c>
      <c r="D108" s="446">
        <f>COUNTIF('隠しシート（記入不要）'!S3:T3,1)</f>
        <v>0</v>
      </c>
      <c r="E108" s="446">
        <f>COUNTIF('隠しシート（記入不要）'!S3:T3,2)</f>
        <v>0</v>
      </c>
      <c r="F108" s="447">
        <f>COUNTIF('隠しシート（記入不要）'!S3:T3,3)</f>
        <v>0</v>
      </c>
      <c r="G108" s="446">
        <f>COUNTIF('隠しシート（記入不要）'!S4:T4,1)</f>
        <v>0</v>
      </c>
      <c r="H108" s="446">
        <f>COUNTIF('隠しシート（記入不要）'!S4:T4,2)</f>
        <v>0</v>
      </c>
      <c r="I108" s="446">
        <f>COUNTIF('隠しシート（記入不要）'!S4:T4,3)</f>
        <v>0</v>
      </c>
      <c r="J108" s="446">
        <f>COUNTIF('隠しシート（記入不要）'!S4:T4,4)</f>
        <v>0</v>
      </c>
      <c r="K108" s="446">
        <f>COUNTIF('隠しシート（記入不要）'!S4:T4,5)</f>
        <v>0</v>
      </c>
    </row>
    <row r="109" spans="1:11" s="448" customFormat="1" ht="66.75" customHeight="1" hidden="1">
      <c r="A109" s="438"/>
      <c r="B109" s="438"/>
      <c r="C109" s="445">
        <v>11</v>
      </c>
      <c r="D109" s="446">
        <f>COUNTIF('隠しシート（記入不要）'!U3:V3,1)</f>
        <v>0</v>
      </c>
      <c r="E109" s="446">
        <f>COUNTIF('隠しシート（記入不要）'!U3:V3,2)</f>
        <v>0</v>
      </c>
      <c r="F109" s="447">
        <f>COUNTIF('隠しシート（記入不要）'!U3:V3,3)</f>
        <v>0</v>
      </c>
      <c r="G109" s="446">
        <f>COUNTIF('隠しシート（記入不要）'!U4:V4,1)</f>
        <v>0</v>
      </c>
      <c r="H109" s="446">
        <f>COUNTIF('隠しシート（記入不要）'!U4:V4,2)</f>
        <v>0</v>
      </c>
      <c r="I109" s="446">
        <f>COUNTIF('隠しシート（記入不要）'!U4:V4,3)</f>
        <v>0</v>
      </c>
      <c r="J109" s="446">
        <f>COUNTIF('隠しシート（記入不要）'!U4:V4,4)</f>
        <v>0</v>
      </c>
      <c r="K109" s="446">
        <f>COUNTIF('隠しシート（記入不要）'!U4:V4,5)</f>
        <v>0</v>
      </c>
    </row>
    <row r="110" spans="1:11" s="448" customFormat="1" ht="66.75" customHeight="1" hidden="1">
      <c r="A110" s="438"/>
      <c r="B110" s="438"/>
      <c r="C110" s="445">
        <v>12</v>
      </c>
      <c r="D110" s="446">
        <f>COUNTIF('隠しシート（記入不要）'!W3:X3,1)</f>
        <v>0</v>
      </c>
      <c r="E110" s="446">
        <f>COUNTIF('隠しシート（記入不要）'!W3:X3,2)</f>
        <v>0</v>
      </c>
      <c r="F110" s="447">
        <f>COUNTIF('隠しシート（記入不要）'!W3:X3,3)</f>
        <v>0</v>
      </c>
      <c r="G110" s="446">
        <f>COUNTIF('隠しシート（記入不要）'!W4:X4,1)</f>
        <v>0</v>
      </c>
      <c r="H110" s="446">
        <f>COUNTIF('隠しシート（記入不要）'!W4:X4,2)</f>
        <v>0</v>
      </c>
      <c r="I110" s="446">
        <f>COUNTIF('隠しシート（記入不要）'!W4:X4,3)</f>
        <v>0</v>
      </c>
      <c r="J110" s="446">
        <f>COUNTIF('隠しシート（記入不要）'!W4:X4,4)</f>
        <v>0</v>
      </c>
      <c r="K110" s="446">
        <f>COUNTIF('隠しシート（記入不要）'!W4:X4,5)</f>
        <v>0</v>
      </c>
    </row>
    <row r="111" spans="1:11" s="448" customFormat="1" ht="66.75" customHeight="1" hidden="1">
      <c r="A111" s="438"/>
      <c r="B111" s="438"/>
      <c r="C111" s="445">
        <v>13</v>
      </c>
      <c r="D111" s="446">
        <f>COUNTIF('隠しシート（記入不要）'!Y3:Z3,1)</f>
        <v>0</v>
      </c>
      <c r="E111" s="446">
        <f>COUNTIF('隠しシート（記入不要）'!Y3:Z3,2)</f>
        <v>0</v>
      </c>
      <c r="F111" s="447">
        <f>COUNTIF('隠しシート（記入不要）'!Y3:Z3,3)</f>
        <v>0</v>
      </c>
      <c r="G111" s="446">
        <f>COUNTIF('隠しシート（記入不要）'!Y4:Z4,1)</f>
        <v>0</v>
      </c>
      <c r="H111" s="446">
        <f>COUNTIF('隠しシート（記入不要）'!Y4:Z4,2)</f>
        <v>0</v>
      </c>
      <c r="I111" s="446">
        <f>COUNTIF('隠しシート（記入不要）'!Y4:Z4,3)</f>
        <v>0</v>
      </c>
      <c r="J111" s="446">
        <f>COUNTIF('隠しシート（記入不要）'!Y4:Z4,4)</f>
        <v>0</v>
      </c>
      <c r="K111" s="446">
        <f>COUNTIF('隠しシート（記入不要）'!Y4:Z4,5)</f>
        <v>0</v>
      </c>
    </row>
    <row r="112" spans="1:11" s="448" customFormat="1" ht="66.75" customHeight="1" hidden="1">
      <c r="A112" s="438"/>
      <c r="B112" s="438"/>
      <c r="C112" s="445">
        <v>14</v>
      </c>
      <c r="D112" s="446">
        <f>COUNTIF('隠しシート（記入不要）'!AA3:AB3,1)</f>
        <v>0</v>
      </c>
      <c r="E112" s="446">
        <f>COUNTIF('隠しシート（記入不要）'!AA3:AB3,2)</f>
        <v>0</v>
      </c>
      <c r="F112" s="447">
        <f>COUNTIF('隠しシート（記入不要）'!AA3:AB3,3)</f>
        <v>0</v>
      </c>
      <c r="G112" s="446">
        <f>COUNTIF('隠しシート（記入不要）'!AA4:AB4,1)</f>
        <v>0</v>
      </c>
      <c r="H112" s="446">
        <f>COUNTIF('隠しシート（記入不要）'!AA4:AB4,2)</f>
        <v>0</v>
      </c>
      <c r="I112" s="446">
        <f>COUNTIF('隠しシート（記入不要）'!AA4:AB4,3)</f>
        <v>0</v>
      </c>
      <c r="J112" s="446">
        <f>COUNTIF('隠しシート（記入不要）'!AA4:AB4,4)</f>
        <v>0</v>
      </c>
      <c r="K112" s="446">
        <f>COUNTIF('隠しシート（記入不要）'!AA4:AB4,5)</f>
        <v>0</v>
      </c>
    </row>
    <row r="113" spans="1:11" s="448" customFormat="1" ht="66.75" customHeight="1" hidden="1">
      <c r="A113" s="438"/>
      <c r="B113" s="438"/>
      <c r="C113" s="445">
        <v>15</v>
      </c>
      <c r="D113" s="446">
        <f>COUNTIF('隠しシート（記入不要）'!AC3:AD3,1)</f>
        <v>0</v>
      </c>
      <c r="E113" s="446">
        <f>COUNTIF('隠しシート（記入不要）'!AC3:AD3,2)</f>
        <v>0</v>
      </c>
      <c r="F113" s="447">
        <f>COUNTIF('隠しシート（記入不要）'!AC3:AD3,3)</f>
        <v>0</v>
      </c>
      <c r="G113" s="446">
        <f>COUNTIF('隠しシート（記入不要）'!AC4:AD4,1)</f>
        <v>0</v>
      </c>
      <c r="H113" s="446">
        <f>COUNTIF('隠しシート（記入不要）'!AC4:AD4,2)</f>
        <v>0</v>
      </c>
      <c r="I113" s="446">
        <f>COUNTIF('隠しシート（記入不要）'!AC4:AD4,3)</f>
        <v>0</v>
      </c>
      <c r="J113" s="446">
        <f>COUNTIF('隠しシート（記入不要）'!AC4:AD4,4)</f>
        <v>0</v>
      </c>
      <c r="K113" s="446">
        <f>COUNTIF('隠しシート（記入不要）'!AC4:AD4,5)</f>
        <v>0</v>
      </c>
    </row>
    <row r="114" spans="1:11" s="448" customFormat="1" ht="66.75" customHeight="1" hidden="1">
      <c r="A114" s="438"/>
      <c r="B114" s="438"/>
      <c r="C114" s="445">
        <v>16</v>
      </c>
      <c r="D114" s="446">
        <f>COUNTIF('隠しシート（記入不要）'!AE3:AF3,1)</f>
        <v>0</v>
      </c>
      <c r="E114" s="446">
        <f>COUNTIF('隠しシート（記入不要）'!AE3:AF3,2)</f>
        <v>0</v>
      </c>
      <c r="F114" s="447">
        <f>COUNTIF('隠しシート（記入不要）'!AE3:AF3,3)</f>
        <v>0</v>
      </c>
      <c r="G114" s="446">
        <f>COUNTIF('隠しシート（記入不要）'!AE4:AF4,1)</f>
        <v>0</v>
      </c>
      <c r="H114" s="446">
        <f>COUNTIF('隠しシート（記入不要）'!AE4:AF4,2)</f>
        <v>0</v>
      </c>
      <c r="I114" s="446">
        <f>COUNTIF('隠しシート（記入不要）'!AE4:AF4,3)</f>
        <v>0</v>
      </c>
      <c r="J114" s="446">
        <f>COUNTIF('隠しシート（記入不要）'!AE4:AF4,4)</f>
        <v>0</v>
      </c>
      <c r="K114" s="446">
        <f>COUNTIF('隠しシート（記入不要）'!AE4:AF4,5)</f>
        <v>0</v>
      </c>
    </row>
    <row r="115" spans="1:11" s="448" customFormat="1" ht="66.75" customHeight="1" hidden="1">
      <c r="A115" s="438"/>
      <c r="B115" s="438"/>
      <c r="C115" s="445">
        <v>17</v>
      </c>
      <c r="D115" s="446">
        <f>COUNTIF('隠しシート（記入不要）'!AG3:AH3,1)</f>
        <v>0</v>
      </c>
      <c r="E115" s="446">
        <f>COUNTIF('隠しシート（記入不要）'!AG3:AH3,2)</f>
        <v>0</v>
      </c>
      <c r="F115" s="447">
        <f>COUNTIF('隠しシート（記入不要）'!AG3:AH3,3)</f>
        <v>0</v>
      </c>
      <c r="G115" s="446">
        <f>COUNTIF('隠しシート（記入不要）'!AG4:AH4,1)</f>
        <v>0</v>
      </c>
      <c r="H115" s="446">
        <f>COUNTIF('隠しシート（記入不要）'!AG4:AH4,2)</f>
        <v>0</v>
      </c>
      <c r="I115" s="446">
        <f>COUNTIF('隠しシート（記入不要）'!AG4:AH4,3)</f>
        <v>0</v>
      </c>
      <c r="J115" s="446">
        <f>COUNTIF('隠しシート（記入不要）'!AG4:AH4,4)</f>
        <v>0</v>
      </c>
      <c r="K115" s="446">
        <f>COUNTIF('隠しシート（記入不要）'!AG4:AH4,5)</f>
        <v>0</v>
      </c>
    </row>
    <row r="116" spans="1:11" s="448" customFormat="1" ht="66.75" customHeight="1" hidden="1">
      <c r="A116" s="438"/>
      <c r="B116" s="438"/>
      <c r="C116" s="445">
        <v>18</v>
      </c>
      <c r="D116" s="446">
        <f>COUNTIF('隠しシート（記入不要）'!AI3:AJ3,1)</f>
        <v>0</v>
      </c>
      <c r="E116" s="446">
        <f>COUNTIF('隠しシート（記入不要）'!AI3:AJ3,2)</f>
        <v>0</v>
      </c>
      <c r="F116" s="447">
        <f>COUNTIF('隠しシート（記入不要）'!AI3:AJ3,3)</f>
        <v>0</v>
      </c>
      <c r="G116" s="446">
        <f>COUNTIF('隠しシート（記入不要）'!AI4:AJ4,1)</f>
        <v>0</v>
      </c>
      <c r="H116" s="446">
        <f>COUNTIF('隠しシート（記入不要）'!AI4:AJ4,2)</f>
        <v>0</v>
      </c>
      <c r="I116" s="446">
        <f>COUNTIF('隠しシート（記入不要）'!AI4:AJ4,3)</f>
        <v>0</v>
      </c>
      <c r="J116" s="446">
        <f>COUNTIF('隠しシート（記入不要）'!AI4:AJ4,4)</f>
        <v>0</v>
      </c>
      <c r="K116" s="446">
        <f>COUNTIF('隠しシート（記入不要）'!AI4:AJ4,5)</f>
        <v>0</v>
      </c>
    </row>
    <row r="117" spans="1:11" s="448" customFormat="1" ht="66.75" customHeight="1" hidden="1">
      <c r="A117" s="438"/>
      <c r="B117" s="438"/>
      <c r="C117" s="445">
        <v>19</v>
      </c>
      <c r="D117" s="446">
        <f>COUNTIF('隠しシート（記入不要）'!AK3:AL3,1)</f>
        <v>0</v>
      </c>
      <c r="E117" s="446">
        <f>COUNTIF('隠しシート（記入不要）'!AK3:AL3,2)</f>
        <v>0</v>
      </c>
      <c r="F117" s="447">
        <f>COUNTIF('隠しシート（記入不要）'!AK3:AL3,3)</f>
        <v>0</v>
      </c>
      <c r="G117" s="446">
        <f>COUNTIF('隠しシート（記入不要）'!AK4:AL4,1)</f>
        <v>0</v>
      </c>
      <c r="H117" s="446">
        <f>COUNTIF('隠しシート（記入不要）'!AK4:AL4,2)</f>
        <v>0</v>
      </c>
      <c r="I117" s="446">
        <f>COUNTIF('隠しシート（記入不要）'!AK4:AL4,3)</f>
        <v>0</v>
      </c>
      <c r="J117" s="446">
        <f>COUNTIF('隠しシート（記入不要）'!AK4:AL4,4)</f>
        <v>0</v>
      </c>
      <c r="K117" s="446">
        <f>COUNTIF('隠しシート（記入不要）'!AK4:AL4,5)</f>
        <v>0</v>
      </c>
    </row>
    <row r="118" spans="1:11" s="448" customFormat="1" ht="66.75" customHeight="1" hidden="1">
      <c r="A118" s="438"/>
      <c r="B118" s="438"/>
      <c r="C118" s="445">
        <v>20</v>
      </c>
      <c r="D118" s="446">
        <f>COUNTIF('隠しシート（記入不要）'!AM3:AN3,1)</f>
        <v>0</v>
      </c>
      <c r="E118" s="446">
        <f>COUNTIF('隠しシート（記入不要）'!AM3:AN3,2)</f>
        <v>0</v>
      </c>
      <c r="F118" s="447">
        <f>COUNTIF('隠しシート（記入不要）'!AM3:AN3,3)</f>
        <v>0</v>
      </c>
      <c r="G118" s="446">
        <f>COUNTIF('隠しシート（記入不要）'!AM4:AN4,1)</f>
        <v>0</v>
      </c>
      <c r="H118" s="446">
        <f>COUNTIF('隠しシート（記入不要）'!AM4:AN4,2)</f>
        <v>0</v>
      </c>
      <c r="I118" s="446">
        <f>COUNTIF('隠しシート（記入不要）'!AM4:AN4,3)</f>
        <v>0</v>
      </c>
      <c r="J118" s="446">
        <f>COUNTIF('隠しシート（記入不要）'!AM4:AN4,4)</f>
        <v>0</v>
      </c>
      <c r="K118" s="446">
        <f>COUNTIF('隠しシート（記入不要）'!AM4:AN4,5)</f>
        <v>0</v>
      </c>
    </row>
    <row r="119" spans="1:11" s="448" customFormat="1" ht="66.75" customHeight="1" hidden="1">
      <c r="A119" s="438"/>
      <c r="B119" s="438"/>
      <c r="C119" s="445">
        <v>21</v>
      </c>
      <c r="D119" s="446">
        <f>COUNTIF('隠しシート（記入不要）'!AO3:AP3,1)</f>
        <v>0</v>
      </c>
      <c r="E119" s="446">
        <f>COUNTIF('隠しシート（記入不要）'!AO3:AP3,2)</f>
        <v>0</v>
      </c>
      <c r="F119" s="447">
        <f>COUNTIF('隠しシート（記入不要）'!AO3:AP3,3)</f>
        <v>0</v>
      </c>
      <c r="G119" s="446">
        <f>COUNTIF('隠しシート（記入不要）'!AO4:AP4,1)</f>
        <v>0</v>
      </c>
      <c r="H119" s="446">
        <f>COUNTIF('隠しシート（記入不要）'!AO4:AP4,2)</f>
        <v>0</v>
      </c>
      <c r="I119" s="446">
        <f>COUNTIF('隠しシート（記入不要）'!AO4:AP4,3)</f>
        <v>0</v>
      </c>
      <c r="J119" s="446">
        <f>COUNTIF('隠しシート（記入不要）'!AO4:AP4,4)</f>
        <v>0</v>
      </c>
      <c r="K119" s="446">
        <f>COUNTIF('隠しシート（記入不要）'!AO4:AP4,5)</f>
        <v>0</v>
      </c>
    </row>
    <row r="120" spans="1:11" s="448" customFormat="1" ht="66.75" customHeight="1" hidden="1">
      <c r="A120" s="438"/>
      <c r="B120" s="438"/>
      <c r="C120" s="445">
        <v>22</v>
      </c>
      <c r="D120" s="446">
        <f>COUNTIF('隠しシート（記入不要）'!AQ3:AR3,1)</f>
        <v>0</v>
      </c>
      <c r="E120" s="446">
        <f>COUNTIF('隠しシート（記入不要）'!AQ3:AR3,2)</f>
        <v>0</v>
      </c>
      <c r="F120" s="447">
        <f>COUNTIF('隠しシート（記入不要）'!AQ3:AR3,3)</f>
        <v>0</v>
      </c>
      <c r="G120" s="446">
        <f>COUNTIF('隠しシート（記入不要）'!AQ4:AR4,1)</f>
        <v>0</v>
      </c>
      <c r="H120" s="446">
        <f>COUNTIF('隠しシート（記入不要）'!AQ4:AR4,2)</f>
        <v>0</v>
      </c>
      <c r="I120" s="446">
        <f>COUNTIF('隠しシート（記入不要）'!AQ4:AR4,3)</f>
        <v>0</v>
      </c>
      <c r="J120" s="446">
        <f>COUNTIF('隠しシート（記入不要）'!AQ4:AR4,4)</f>
        <v>0</v>
      </c>
      <c r="K120" s="446">
        <f>COUNTIF('隠しシート（記入不要）'!AQ4:AR4,5)</f>
        <v>0</v>
      </c>
    </row>
    <row r="121" spans="1:11" s="448" customFormat="1" ht="66.75" customHeight="1" hidden="1">
      <c r="A121" s="438"/>
      <c r="B121" s="438"/>
      <c r="C121" s="445">
        <v>23</v>
      </c>
      <c r="D121" s="446">
        <f>COUNTIF('隠しシート（記入不要）'!AS3:AT3,1)</f>
        <v>0</v>
      </c>
      <c r="E121" s="446">
        <f>COUNTIF('隠しシート（記入不要）'!AS3:AT3,2)</f>
        <v>0</v>
      </c>
      <c r="F121" s="447">
        <f>COUNTIF('隠しシート（記入不要）'!AS3:AT3,3)</f>
        <v>0</v>
      </c>
      <c r="G121" s="446">
        <f>COUNTIF('隠しシート（記入不要）'!AS4:AT4,1)</f>
        <v>0</v>
      </c>
      <c r="H121" s="446">
        <f>COUNTIF('隠しシート（記入不要）'!AS4:AT4,2)</f>
        <v>0</v>
      </c>
      <c r="I121" s="446">
        <f>COUNTIF('隠しシート（記入不要）'!AS4:AT4,3)</f>
        <v>0</v>
      </c>
      <c r="J121" s="446">
        <f>COUNTIF('隠しシート（記入不要）'!AS4:AT4,4)</f>
        <v>0</v>
      </c>
      <c r="K121" s="446">
        <f>COUNTIF('隠しシート（記入不要）'!AS4:AT4,5)</f>
        <v>0</v>
      </c>
    </row>
    <row r="122" spans="1:11" s="448" customFormat="1" ht="66.75" customHeight="1" hidden="1">
      <c r="A122" s="438"/>
      <c r="B122" s="438"/>
      <c r="C122" s="445">
        <v>24</v>
      </c>
      <c r="D122" s="446">
        <f>COUNTIF('隠しシート（記入不要）'!AU3:AV3,1)</f>
        <v>0</v>
      </c>
      <c r="E122" s="446">
        <f>COUNTIF('隠しシート（記入不要）'!AU3:AV3,2)</f>
        <v>0</v>
      </c>
      <c r="F122" s="447">
        <f>COUNTIF('隠しシート（記入不要）'!AU3:AV3,3)</f>
        <v>0</v>
      </c>
      <c r="G122" s="446">
        <f>COUNTIF('隠しシート（記入不要）'!AU4:AV4,1)</f>
        <v>0</v>
      </c>
      <c r="H122" s="446">
        <f>COUNTIF('隠しシート（記入不要）'!AU4:AV4,2)</f>
        <v>0</v>
      </c>
      <c r="I122" s="446">
        <f>COUNTIF('隠しシート（記入不要）'!AU4:AV4,3)</f>
        <v>0</v>
      </c>
      <c r="J122" s="446">
        <f>COUNTIF('隠しシート（記入不要）'!AU4:AV4,4)</f>
        <v>0</v>
      </c>
      <c r="K122" s="446">
        <f>COUNTIF('隠しシート（記入不要）'!AU4:AV4,5)</f>
        <v>0</v>
      </c>
    </row>
    <row r="123" spans="1:11" s="448" customFormat="1" ht="66.75" customHeight="1" hidden="1">
      <c r="A123" s="438"/>
      <c r="B123" s="438"/>
      <c r="C123" s="445">
        <v>25</v>
      </c>
      <c r="D123" s="446">
        <f>COUNTIF('隠しシート（記入不要）'!AW3:AX3,1)</f>
        <v>0</v>
      </c>
      <c r="E123" s="446">
        <f>COUNTIF('隠しシート（記入不要）'!AW3:AX3,2)</f>
        <v>0</v>
      </c>
      <c r="F123" s="447">
        <f>COUNTIF('隠しシート（記入不要）'!AW3:AX3,3)</f>
        <v>0</v>
      </c>
      <c r="G123" s="446">
        <f>COUNTIF('隠しシート（記入不要）'!AW4:AX4,1)</f>
        <v>0</v>
      </c>
      <c r="H123" s="446">
        <f>COUNTIF('隠しシート（記入不要）'!AW4:AX4,2)</f>
        <v>0</v>
      </c>
      <c r="I123" s="446">
        <f>COUNTIF('隠しシート（記入不要）'!AW4:AX4,3)</f>
        <v>0</v>
      </c>
      <c r="J123" s="446">
        <f>COUNTIF('隠しシート（記入不要）'!AW4:AX4,4)</f>
        <v>0</v>
      </c>
      <c r="K123" s="446">
        <f>COUNTIF('隠しシート（記入不要）'!AW4:AX4,5)</f>
        <v>0</v>
      </c>
    </row>
    <row r="124" spans="1:11" s="448" customFormat="1" ht="66.75" customHeight="1" hidden="1">
      <c r="A124" s="438"/>
      <c r="B124" s="438"/>
      <c r="C124" s="445">
        <v>26</v>
      </c>
      <c r="D124" s="446">
        <f>COUNTIF('隠しシート（記入不要）'!AY3:AZ3,1)</f>
        <v>0</v>
      </c>
      <c r="E124" s="446">
        <f>COUNTIF('隠しシート（記入不要）'!AY3:AZ3,2)</f>
        <v>0</v>
      </c>
      <c r="F124" s="447">
        <f>COUNTIF('隠しシート（記入不要）'!AY3:AZ3,3)</f>
        <v>0</v>
      </c>
      <c r="G124" s="446">
        <f>COUNTIF('隠しシート（記入不要）'!AY4:AZ4,1)</f>
        <v>0</v>
      </c>
      <c r="H124" s="446">
        <f>COUNTIF('隠しシート（記入不要）'!AY4:AZ4,2)</f>
        <v>0</v>
      </c>
      <c r="I124" s="446">
        <f>COUNTIF('隠しシート（記入不要）'!AY4:AZ4,3)</f>
        <v>0</v>
      </c>
      <c r="J124" s="446">
        <f>COUNTIF('隠しシート（記入不要）'!AY4:AZ4,4)</f>
        <v>0</v>
      </c>
      <c r="K124" s="446">
        <f>COUNTIF('隠しシート（記入不要）'!AY4:AZ4,5)</f>
        <v>0</v>
      </c>
    </row>
    <row r="125" spans="1:11" s="448" customFormat="1" ht="66.75" customHeight="1" hidden="1">
      <c r="A125" s="438"/>
      <c r="B125" s="438"/>
      <c r="C125" s="445">
        <v>27</v>
      </c>
      <c r="D125" s="446">
        <f>COUNTIF('隠しシート（記入不要）'!BA3:BB3,1)</f>
        <v>0</v>
      </c>
      <c r="E125" s="446">
        <f>COUNTIF('隠しシート（記入不要）'!BA3:BB3,2)</f>
        <v>0</v>
      </c>
      <c r="F125" s="447">
        <f>COUNTIF('隠しシート（記入不要）'!BA3:BB3,3)</f>
        <v>0</v>
      </c>
      <c r="G125" s="446">
        <f>COUNTIF('隠しシート（記入不要）'!BA4:BB4,1)</f>
        <v>0</v>
      </c>
      <c r="H125" s="446">
        <f>COUNTIF('隠しシート（記入不要）'!BA4:BB4,2)</f>
        <v>0</v>
      </c>
      <c r="I125" s="446">
        <f>COUNTIF('隠しシート（記入不要）'!BA4:BB4,3)</f>
        <v>0</v>
      </c>
      <c r="J125" s="446">
        <f>COUNTIF('隠しシート（記入不要）'!BA4:BB4,4)</f>
        <v>0</v>
      </c>
      <c r="K125" s="446">
        <f>COUNTIF('隠しシート（記入不要）'!BA4:BB4,5)</f>
        <v>0</v>
      </c>
    </row>
    <row r="126" spans="1:11" s="448" customFormat="1" ht="66.75" customHeight="1" hidden="1">
      <c r="A126" s="438"/>
      <c r="B126" s="438"/>
      <c r="C126" s="445">
        <v>28</v>
      </c>
      <c r="D126" s="446">
        <f>COUNTIF('隠しシート（記入不要）'!BC3:BD3,1)</f>
        <v>0</v>
      </c>
      <c r="E126" s="446">
        <f>COUNTIF('隠しシート（記入不要）'!BC3:BD3,2)</f>
        <v>0</v>
      </c>
      <c r="F126" s="447">
        <f>COUNTIF('隠しシート（記入不要）'!BC3:BD3,3)</f>
        <v>0</v>
      </c>
      <c r="G126" s="446">
        <f>COUNTIF('隠しシート（記入不要）'!BC4:BD4,1)</f>
        <v>0</v>
      </c>
      <c r="H126" s="446">
        <f>COUNTIF('隠しシート（記入不要）'!BC4:BD4,2)</f>
        <v>0</v>
      </c>
      <c r="I126" s="446">
        <f>COUNTIF('隠しシート（記入不要）'!BC4:BD4,3)</f>
        <v>0</v>
      </c>
      <c r="J126" s="446">
        <f>COUNTIF('隠しシート（記入不要）'!BC4:BD4,4)</f>
        <v>0</v>
      </c>
      <c r="K126" s="446">
        <f>COUNTIF('隠しシート（記入不要）'!BC4:BD4,5)</f>
        <v>0</v>
      </c>
    </row>
    <row r="127" spans="1:11" s="448" customFormat="1" ht="66.75" customHeight="1" hidden="1">
      <c r="A127" s="438"/>
      <c r="B127" s="438"/>
      <c r="C127" s="445">
        <v>29</v>
      </c>
      <c r="D127" s="446">
        <f>COUNTIF('隠しシート（記入不要）'!BE3:BF3,1)</f>
        <v>0</v>
      </c>
      <c r="E127" s="446">
        <f>COUNTIF('隠しシート（記入不要）'!BE3:BF3,2)</f>
        <v>0</v>
      </c>
      <c r="F127" s="447">
        <f>COUNTIF('隠しシート（記入不要）'!BE3:BF3,3)</f>
        <v>0</v>
      </c>
      <c r="G127" s="446">
        <f>COUNTIF('隠しシート（記入不要）'!BE4:BF4,1)</f>
        <v>0</v>
      </c>
      <c r="H127" s="446">
        <f>COUNTIF('隠しシート（記入不要）'!BE4:BF4,2)</f>
        <v>0</v>
      </c>
      <c r="I127" s="446">
        <f>COUNTIF('隠しシート（記入不要）'!BE4:BF4,3)</f>
        <v>0</v>
      </c>
      <c r="J127" s="446">
        <f>COUNTIF('隠しシート（記入不要）'!BE4:BF4,4)</f>
        <v>0</v>
      </c>
      <c r="K127" s="446">
        <f>COUNTIF('隠しシート（記入不要）'!BE4:BF4,5)</f>
        <v>0</v>
      </c>
    </row>
    <row r="128" spans="1:11" s="448" customFormat="1" ht="66.75" customHeight="1" hidden="1">
      <c r="A128" s="438"/>
      <c r="B128" s="438"/>
      <c r="C128" s="445">
        <v>30</v>
      </c>
      <c r="D128" s="446">
        <f>COUNTIF('隠しシート（記入不要）'!BG3:BH3,1)</f>
        <v>0</v>
      </c>
      <c r="E128" s="446">
        <f>COUNTIF('隠しシート（記入不要）'!BG3:BH3,2)</f>
        <v>0</v>
      </c>
      <c r="F128" s="447">
        <f>COUNTIF('隠しシート（記入不要）'!BG3:BH3,3)</f>
        <v>0</v>
      </c>
      <c r="G128" s="446">
        <f>COUNTIF('隠しシート（記入不要）'!BG4:BH4,1)</f>
        <v>0</v>
      </c>
      <c r="H128" s="446">
        <f>COUNTIF('隠しシート（記入不要）'!BG4:BH4,2)</f>
        <v>0</v>
      </c>
      <c r="I128" s="446">
        <f>COUNTIF('隠しシート（記入不要）'!BG4:BH4,3)</f>
        <v>0</v>
      </c>
      <c r="J128" s="446">
        <f>COUNTIF('隠しシート（記入不要）'!BG4:BH4,4)</f>
        <v>0</v>
      </c>
      <c r="K128" s="446">
        <f>COUNTIF('隠しシート（記入不要）'!BG4:BH4,5)</f>
        <v>0</v>
      </c>
    </row>
    <row r="129" spans="1:11" s="448" customFormat="1" ht="66.75" customHeight="1" hidden="1">
      <c r="A129" s="438"/>
      <c r="B129" s="438"/>
      <c r="C129" s="445">
        <v>31</v>
      </c>
      <c r="D129" s="446">
        <f>COUNTIF('隠しシート（記入不要）'!BI3:BJ3,1)</f>
        <v>0</v>
      </c>
      <c r="E129" s="446">
        <f>COUNTIF('隠しシート（記入不要）'!BI3:BJ3,2)</f>
        <v>0</v>
      </c>
      <c r="F129" s="447">
        <f>COUNTIF('隠しシート（記入不要）'!BI3:BJ3,3)</f>
        <v>0</v>
      </c>
      <c r="G129" s="446">
        <f>COUNTIF('隠しシート（記入不要）'!BI4:BJ4,1)</f>
        <v>0</v>
      </c>
      <c r="H129" s="446">
        <f>COUNTIF('隠しシート（記入不要）'!BI4:BJ4,2)</f>
        <v>0</v>
      </c>
      <c r="I129" s="446">
        <f>COUNTIF('隠しシート（記入不要）'!BI4:BJ4,3)</f>
        <v>0</v>
      </c>
      <c r="J129" s="446">
        <f>COUNTIF('隠しシート（記入不要）'!BI4:BJ4,4)</f>
        <v>0</v>
      </c>
      <c r="K129" s="446">
        <f>COUNTIF('隠しシート（記入不要）'!BI4:BJ4,5)</f>
        <v>0</v>
      </c>
    </row>
    <row r="130" spans="1:11" s="448" customFormat="1" ht="66.75" customHeight="1" hidden="1">
      <c r="A130" s="438"/>
      <c r="B130" s="438"/>
      <c r="C130" s="445">
        <v>32</v>
      </c>
      <c r="D130" s="446">
        <f>COUNTIF('隠しシート（記入不要）'!BK3:BL3,1)</f>
        <v>0</v>
      </c>
      <c r="E130" s="446">
        <f>COUNTIF('隠しシート（記入不要）'!BK3:BL3,2)</f>
        <v>0</v>
      </c>
      <c r="F130" s="447">
        <f>COUNTIF('隠しシート（記入不要）'!BK3:BL3,3)</f>
        <v>0</v>
      </c>
      <c r="G130" s="446">
        <f>COUNTIF('隠しシート（記入不要）'!BK4:BL4,1)</f>
        <v>0</v>
      </c>
      <c r="H130" s="446">
        <f>COUNTIF('隠しシート（記入不要）'!BK4:BL4,2)</f>
        <v>0</v>
      </c>
      <c r="I130" s="446">
        <f>COUNTIF('隠しシート（記入不要）'!BK4:BL4,3)</f>
        <v>0</v>
      </c>
      <c r="J130" s="446">
        <f>COUNTIF('隠しシート（記入不要）'!BK4:BL4,4)</f>
        <v>0</v>
      </c>
      <c r="K130" s="446">
        <f>COUNTIF('隠しシート（記入不要）'!BK4:BL4,5)</f>
        <v>0</v>
      </c>
    </row>
    <row r="131" spans="1:11" s="448" customFormat="1" ht="66.75" customHeight="1" hidden="1">
      <c r="A131" s="438"/>
      <c r="B131" s="438"/>
      <c r="C131" s="445">
        <v>33</v>
      </c>
      <c r="D131" s="446">
        <f>COUNTIF('隠しシート（記入不要）'!BM3:BN3,1)</f>
        <v>0</v>
      </c>
      <c r="E131" s="446">
        <f>COUNTIF('隠しシート（記入不要）'!BM3:BN3,2)</f>
        <v>0</v>
      </c>
      <c r="F131" s="447">
        <f>COUNTIF('隠しシート（記入不要）'!BM3:BN3,3)</f>
        <v>0</v>
      </c>
      <c r="G131" s="446">
        <f>COUNTIF('隠しシート（記入不要）'!BM4:BN4,1)</f>
        <v>0</v>
      </c>
      <c r="H131" s="446">
        <f>COUNTIF('隠しシート（記入不要）'!BM4:BN4,2)</f>
        <v>0</v>
      </c>
      <c r="I131" s="446">
        <f>COUNTIF('隠しシート（記入不要）'!BM4:BN4,3)</f>
        <v>0</v>
      </c>
      <c r="J131" s="446">
        <f>COUNTIF('隠しシート（記入不要）'!BM4:BN4,4)</f>
        <v>0</v>
      </c>
      <c r="K131" s="446">
        <f>COUNTIF('隠しシート（記入不要）'!BM4:BN4,5)</f>
        <v>0</v>
      </c>
    </row>
    <row r="132" spans="1:11" s="448" customFormat="1" ht="66.75" customHeight="1" hidden="1">
      <c r="A132" s="438"/>
      <c r="B132" s="438"/>
      <c r="C132" s="445">
        <v>34</v>
      </c>
      <c r="D132" s="447">
        <f>COUNTIF('隠しシート（記入不要）'!BO3:BP3,1)</f>
        <v>0</v>
      </c>
      <c r="E132" s="446">
        <f>COUNTIF('隠しシート（記入不要）'!BO3:BP3,2)</f>
        <v>0</v>
      </c>
      <c r="F132" s="447">
        <f>COUNTIF('隠しシート（記入不要）'!BO3:BP3,3)</f>
        <v>0</v>
      </c>
      <c r="G132" s="446">
        <f>COUNTIF('隠しシート（記入不要）'!BO4:BP4,1)</f>
        <v>0</v>
      </c>
      <c r="H132" s="446">
        <f>COUNTIF('隠しシート（記入不要）'!BO4:BP4,2)</f>
        <v>0</v>
      </c>
      <c r="I132" s="446">
        <f>COUNTIF('隠しシート（記入不要）'!BO4:BP4,3)</f>
        <v>0</v>
      </c>
      <c r="J132" s="446">
        <f>COUNTIF('隠しシート（記入不要）'!BO4:BP4,4)</f>
        <v>0</v>
      </c>
      <c r="K132" s="446">
        <f>COUNTIF('隠しシート（記入不要）'!BO4:BP4,5)</f>
        <v>0</v>
      </c>
    </row>
    <row r="133" spans="1:11" s="448" customFormat="1" ht="66.75" customHeight="1" hidden="1">
      <c r="A133" s="438"/>
      <c r="B133" s="438"/>
      <c r="C133" s="445">
        <v>35</v>
      </c>
      <c r="D133" s="446">
        <f>COUNTIF('隠しシート（記入不要）'!BQ3:BR3,1)</f>
        <v>0</v>
      </c>
      <c r="E133" s="446">
        <f>COUNTIF('隠しシート（記入不要）'!BQ3:BR3,2)</f>
        <v>0</v>
      </c>
      <c r="F133" s="447">
        <f>COUNTIF('隠しシート（記入不要）'!BQ3:BR3,3)</f>
        <v>0</v>
      </c>
      <c r="G133" s="446">
        <f>COUNTIF('隠しシート（記入不要）'!BQ4:BR4,1)</f>
        <v>0</v>
      </c>
      <c r="H133" s="446">
        <f>COUNTIF('隠しシート（記入不要）'!BQ4:BR4,2)</f>
        <v>0</v>
      </c>
      <c r="I133" s="446">
        <f>COUNTIF('隠しシート（記入不要）'!BQ4:BR4,3)</f>
        <v>0</v>
      </c>
      <c r="J133" s="446">
        <f>COUNTIF('隠しシート（記入不要）'!BQ4:BR4,4)</f>
        <v>0</v>
      </c>
      <c r="K133" s="446">
        <f>COUNTIF('隠しシート（記入不要）'!BQ4:BR4,5)</f>
        <v>0</v>
      </c>
    </row>
    <row r="134" spans="1:11" s="448" customFormat="1" ht="66.75" customHeight="1" hidden="1">
      <c r="A134" s="438"/>
      <c r="B134" s="438"/>
      <c r="C134" s="445">
        <v>36</v>
      </c>
      <c r="D134" s="446">
        <f>COUNTIF('隠しシート（記入不要）'!BS3:BT3,1)</f>
        <v>0</v>
      </c>
      <c r="E134" s="446">
        <f>COUNTIF('隠しシート（記入不要）'!BS3:BT3,2)</f>
        <v>0</v>
      </c>
      <c r="F134" s="447">
        <f>COUNTIF('隠しシート（記入不要）'!BS3:BT3,3)</f>
        <v>0</v>
      </c>
      <c r="G134" s="446">
        <f>COUNTIF('隠しシート（記入不要）'!BS4:BT4,1)</f>
        <v>0</v>
      </c>
      <c r="H134" s="446">
        <f>COUNTIF('隠しシート（記入不要）'!BS4:BT4,2)</f>
        <v>0</v>
      </c>
      <c r="I134" s="446">
        <f>COUNTIF('隠しシート（記入不要）'!BS4:BT4,3)</f>
        <v>0</v>
      </c>
      <c r="J134" s="446">
        <f>COUNTIF('隠しシート（記入不要）'!BS4:BT4,4)</f>
        <v>0</v>
      </c>
      <c r="K134" s="446">
        <f>COUNTIF('隠しシート（記入不要）'!BS4:BT4,5)</f>
        <v>0</v>
      </c>
    </row>
    <row r="135" spans="1:11" s="448" customFormat="1" ht="66.75" customHeight="1" hidden="1">
      <c r="A135" s="438"/>
      <c r="B135" s="438"/>
      <c r="C135" s="445">
        <v>37</v>
      </c>
      <c r="D135" s="446">
        <f>COUNTIF('隠しシート（記入不要）'!BU3:BV3,1)</f>
        <v>0</v>
      </c>
      <c r="E135" s="446">
        <f>COUNTIF('隠しシート（記入不要）'!BU3:BV3,2)</f>
        <v>0</v>
      </c>
      <c r="F135" s="447">
        <f>COUNTIF('隠しシート（記入不要）'!BU3:BV3,3)</f>
        <v>0</v>
      </c>
      <c r="G135" s="446">
        <f>COUNTIF('隠しシート（記入不要）'!BU4:BV4,1)</f>
        <v>0</v>
      </c>
      <c r="H135" s="446">
        <f>COUNTIF('隠しシート（記入不要）'!BU4:BV4,2)</f>
        <v>0</v>
      </c>
      <c r="I135" s="446">
        <f>COUNTIF('隠しシート（記入不要）'!BU4:BV4,3)</f>
        <v>0</v>
      </c>
      <c r="J135" s="446">
        <f>COUNTIF('隠しシート（記入不要）'!BU4:BV4,4)</f>
        <v>0</v>
      </c>
      <c r="K135" s="446">
        <f>COUNTIF('隠しシート（記入不要）'!BU4:BV4,5)</f>
        <v>0</v>
      </c>
    </row>
    <row r="136" spans="1:11" s="448" customFormat="1" ht="66.75" customHeight="1" hidden="1">
      <c r="A136" s="438"/>
      <c r="B136" s="438"/>
      <c r="C136" s="445">
        <v>38</v>
      </c>
      <c r="D136" s="446">
        <f>COUNTIF('隠しシート（記入不要）'!BW3:BX3,1)</f>
        <v>0</v>
      </c>
      <c r="E136" s="446">
        <f>COUNTIF('隠しシート（記入不要）'!BW3:BX3,2)</f>
        <v>0</v>
      </c>
      <c r="F136" s="447">
        <f>COUNTIF('隠しシート（記入不要）'!BW3:BX3,3)</f>
        <v>0</v>
      </c>
      <c r="G136" s="446">
        <f>COUNTIF('隠しシート（記入不要）'!BW4:BX4,1)</f>
        <v>0</v>
      </c>
      <c r="H136" s="446">
        <f>COUNTIF('隠しシート（記入不要）'!BW4:BX4,2)</f>
        <v>0</v>
      </c>
      <c r="I136" s="446">
        <f>COUNTIF('隠しシート（記入不要）'!BW4:BX4,3)</f>
        <v>0</v>
      </c>
      <c r="J136" s="446">
        <f>COUNTIF('隠しシート（記入不要）'!BW4:BX4,4)</f>
        <v>0</v>
      </c>
      <c r="K136" s="446">
        <f>COUNTIF('隠しシート（記入不要）'!BW4:BX4,5)</f>
        <v>0</v>
      </c>
    </row>
    <row r="137" spans="1:11" s="448" customFormat="1" ht="66.75" customHeight="1" hidden="1">
      <c r="A137" s="438"/>
      <c r="B137" s="438"/>
      <c r="C137" s="445">
        <v>39</v>
      </c>
      <c r="D137" s="446">
        <f>COUNTIF('隠しシート（記入不要）'!BY3:BZ3,1)</f>
        <v>0</v>
      </c>
      <c r="E137" s="446">
        <f>COUNTIF('隠しシート（記入不要）'!BY3:BZ3,2)</f>
        <v>0</v>
      </c>
      <c r="F137" s="447">
        <f>COUNTIF('隠しシート（記入不要）'!BY3:BZ3,3)</f>
        <v>0</v>
      </c>
      <c r="G137" s="446">
        <f>COUNTIF('隠しシート（記入不要）'!BY4:BZ4,1)</f>
        <v>0</v>
      </c>
      <c r="H137" s="446">
        <f>COUNTIF('隠しシート（記入不要）'!BY4:BZ4,2)</f>
        <v>0</v>
      </c>
      <c r="I137" s="446">
        <f>COUNTIF('隠しシート（記入不要）'!BY4:BZ4,3)</f>
        <v>0</v>
      </c>
      <c r="J137" s="446">
        <f>COUNTIF('隠しシート（記入不要）'!BY4:BZ4,4)</f>
        <v>0</v>
      </c>
      <c r="K137" s="446">
        <f>COUNTIF('隠しシート（記入不要）'!BY4:BZ4,5)</f>
        <v>0</v>
      </c>
    </row>
    <row r="138" spans="1:11" s="448" customFormat="1" ht="66.75" customHeight="1" hidden="1">
      <c r="A138" s="438"/>
      <c r="B138" s="438"/>
      <c r="C138" s="445">
        <v>40</v>
      </c>
      <c r="D138" s="446">
        <f>COUNTIF('隠しシート（記入不要）'!CA3:CB3,1)</f>
        <v>0</v>
      </c>
      <c r="E138" s="446">
        <f>COUNTIF('隠しシート（記入不要）'!CA3:CB3,2)</f>
        <v>0</v>
      </c>
      <c r="F138" s="447">
        <f>COUNTIF('隠しシート（記入不要）'!CA3:CB3,3)</f>
        <v>0</v>
      </c>
      <c r="G138" s="446">
        <f>COUNTIF('隠しシート（記入不要）'!CA4:CB4,1)</f>
        <v>0</v>
      </c>
      <c r="H138" s="446">
        <f>COUNTIF('隠しシート（記入不要）'!CA4:CB4,2)</f>
        <v>0</v>
      </c>
      <c r="I138" s="446">
        <f>COUNTIF('隠しシート（記入不要）'!CA4:CB4,3)</f>
        <v>0</v>
      </c>
      <c r="J138" s="446">
        <f>COUNTIF('隠しシート（記入不要）'!CA4:CB4,4)</f>
        <v>0</v>
      </c>
      <c r="K138" s="446">
        <f>COUNTIF('隠しシート（記入不要）'!CA4:CB4,5)</f>
        <v>0</v>
      </c>
    </row>
    <row r="139" spans="1:11" s="448" customFormat="1" ht="66.75" customHeight="1" hidden="1">
      <c r="A139" s="438"/>
      <c r="B139" s="438"/>
      <c r="C139" s="445">
        <v>41</v>
      </c>
      <c r="D139" s="446">
        <f>COUNTIF('隠しシート（記入不要）'!CC3:CD3,1)</f>
        <v>0</v>
      </c>
      <c r="E139" s="446">
        <f>COUNTIF('隠しシート（記入不要）'!CC3:CD3,2)</f>
        <v>0</v>
      </c>
      <c r="F139" s="447">
        <f>COUNTIF('隠しシート（記入不要）'!CC3:CD3,3)</f>
        <v>0</v>
      </c>
      <c r="G139" s="446">
        <f>COUNTIF('隠しシート（記入不要）'!CC4:CD4,1)</f>
        <v>0</v>
      </c>
      <c r="H139" s="446">
        <f>COUNTIF('隠しシート（記入不要）'!CC4:CD4,2)</f>
        <v>0</v>
      </c>
      <c r="I139" s="446">
        <f>COUNTIF('隠しシート（記入不要）'!CC4:CD4,3)</f>
        <v>0</v>
      </c>
      <c r="J139" s="446">
        <f>COUNTIF('隠しシート（記入不要）'!CC4:CD4,4)</f>
        <v>0</v>
      </c>
      <c r="K139" s="446">
        <f>COUNTIF('隠しシート（記入不要）'!CC4:CD4,5)</f>
        <v>0</v>
      </c>
    </row>
    <row r="140" spans="1:11" s="448" customFormat="1" ht="66.75" customHeight="1" hidden="1">
      <c r="A140" s="438"/>
      <c r="B140" s="438"/>
      <c r="C140" s="445">
        <v>42</v>
      </c>
      <c r="D140" s="446">
        <f>COUNTIF('隠しシート（記入不要）'!CE3:CF3,1)</f>
        <v>0</v>
      </c>
      <c r="E140" s="446">
        <f>COUNTIF('隠しシート（記入不要）'!CE3:CF3,2)</f>
        <v>0</v>
      </c>
      <c r="F140" s="447">
        <f>COUNTIF('隠しシート（記入不要）'!CE3:CF3,3)</f>
        <v>0</v>
      </c>
      <c r="G140" s="446">
        <f>COUNTIF('隠しシート（記入不要）'!CE4:CF4,1)</f>
        <v>0</v>
      </c>
      <c r="H140" s="446">
        <f>COUNTIF('隠しシート（記入不要）'!CE4:CF4,2)</f>
        <v>0</v>
      </c>
      <c r="I140" s="446">
        <f>COUNTIF('隠しシート（記入不要）'!CE4:CF4,3)</f>
        <v>0</v>
      </c>
      <c r="J140" s="446">
        <f>COUNTIF('隠しシート（記入不要）'!CE4:CF4,4)</f>
        <v>0</v>
      </c>
      <c r="K140" s="446">
        <f>COUNTIF('隠しシート（記入不要）'!CE4:CF4,5)</f>
        <v>0</v>
      </c>
    </row>
    <row r="141" spans="1:11" s="448" customFormat="1" ht="66.75" customHeight="1" hidden="1">
      <c r="A141" s="438"/>
      <c r="B141" s="438"/>
      <c r="C141" s="445">
        <v>43</v>
      </c>
      <c r="D141" s="446">
        <f>COUNTIF('隠しシート（記入不要）'!CG3:CH3,1)</f>
        <v>0</v>
      </c>
      <c r="E141" s="446">
        <f>COUNTIF('隠しシート（記入不要）'!CG3:CH3,2)</f>
        <v>0</v>
      </c>
      <c r="F141" s="447">
        <f>COUNTIF('隠しシート（記入不要）'!CG3:CH3,3)</f>
        <v>0</v>
      </c>
      <c r="G141" s="446">
        <f>COUNTIF('隠しシート（記入不要）'!CG4:CH4,1)</f>
        <v>0</v>
      </c>
      <c r="H141" s="446">
        <f>COUNTIF('隠しシート（記入不要）'!CG4:CH4,2)</f>
        <v>0</v>
      </c>
      <c r="I141" s="446">
        <f>COUNTIF('隠しシート（記入不要）'!CG4:CH4,3)</f>
        <v>0</v>
      </c>
      <c r="J141" s="446">
        <f>COUNTIF('隠しシート（記入不要）'!CG4:CH4,4)</f>
        <v>0</v>
      </c>
      <c r="K141" s="446">
        <f>COUNTIF('隠しシート（記入不要）'!CG4:CH4,5)</f>
        <v>0</v>
      </c>
    </row>
    <row r="142" spans="1:11" s="448" customFormat="1" ht="66.75" customHeight="1" hidden="1">
      <c r="A142" s="438"/>
      <c r="B142" s="438"/>
      <c r="C142" s="445">
        <v>44</v>
      </c>
      <c r="D142" s="446">
        <f>COUNTIF('隠しシート（記入不要）'!CI3:CJ3,1)</f>
        <v>0</v>
      </c>
      <c r="E142" s="446">
        <f>COUNTIF('隠しシート（記入不要）'!CI3:CJ3,2)</f>
        <v>0</v>
      </c>
      <c r="F142" s="447">
        <f>COUNTIF('隠しシート（記入不要）'!CI3:CJ3,3)</f>
        <v>0</v>
      </c>
      <c r="G142" s="446">
        <f>COUNTIF('隠しシート（記入不要）'!CI4:CJ4,1)</f>
        <v>0</v>
      </c>
      <c r="H142" s="446">
        <f>COUNTIF('隠しシート（記入不要）'!CI4:CJ4,2)</f>
        <v>0</v>
      </c>
      <c r="I142" s="446">
        <f>COUNTIF('隠しシート（記入不要）'!CI4:CJ4,3)</f>
        <v>0</v>
      </c>
      <c r="J142" s="446">
        <f>COUNTIF('隠しシート（記入不要）'!CI4:CJ4,4)</f>
        <v>0</v>
      </c>
      <c r="K142" s="446">
        <f>COUNTIF('隠しシート（記入不要）'!CI4:CJ4,5)</f>
        <v>0</v>
      </c>
    </row>
    <row r="143" spans="1:11" s="448" customFormat="1" ht="66.75" customHeight="1" hidden="1">
      <c r="A143" s="438"/>
      <c r="B143" s="438"/>
      <c r="C143" s="445">
        <v>45</v>
      </c>
      <c r="D143" s="446">
        <f>COUNTIF('隠しシート（記入不要）'!CK3:CL3,1)</f>
        <v>0</v>
      </c>
      <c r="E143" s="446">
        <f>COUNTIF('隠しシート（記入不要）'!CK3:CL3,2)</f>
        <v>0</v>
      </c>
      <c r="F143" s="447">
        <f>COUNTIF('隠しシート（記入不要）'!CK3:CL3,3)</f>
        <v>0</v>
      </c>
      <c r="G143" s="446">
        <f>COUNTIF('隠しシート（記入不要）'!CK4:CL4,1)</f>
        <v>0</v>
      </c>
      <c r="H143" s="446">
        <f>COUNTIF('隠しシート（記入不要）'!CK4:CL4,2)</f>
        <v>0</v>
      </c>
      <c r="I143" s="446">
        <f>COUNTIF('隠しシート（記入不要）'!CK4:CL4,3)</f>
        <v>0</v>
      </c>
      <c r="J143" s="446">
        <f>COUNTIF('隠しシート（記入不要）'!CK4:CL4,4)</f>
        <v>0</v>
      </c>
      <c r="K143" s="446">
        <f>COUNTIF('隠しシート（記入不要）'!CK4:CL4,5)</f>
        <v>0</v>
      </c>
    </row>
    <row r="144" spans="1:11" s="448" customFormat="1" ht="66.75" customHeight="1" hidden="1">
      <c r="A144" s="438"/>
      <c r="B144" s="438"/>
      <c r="C144" s="445">
        <v>46</v>
      </c>
      <c r="D144" s="446">
        <f>COUNTIF('隠しシート（記入不要）'!CM3:CN3,1)</f>
        <v>0</v>
      </c>
      <c r="E144" s="446">
        <f>COUNTIF('隠しシート（記入不要）'!CM3:CN3,2)</f>
        <v>0</v>
      </c>
      <c r="F144" s="447">
        <f>COUNTIF('隠しシート（記入不要）'!CM3:CN3,3)</f>
        <v>0</v>
      </c>
      <c r="G144" s="446">
        <f>COUNTIF('隠しシート（記入不要）'!CM4:CN4,1)</f>
        <v>0</v>
      </c>
      <c r="H144" s="446">
        <f>COUNTIF('隠しシート（記入不要）'!CM4:CN4,2)</f>
        <v>0</v>
      </c>
      <c r="I144" s="446">
        <f>COUNTIF('隠しシート（記入不要）'!CM4:CN4,3)</f>
        <v>0</v>
      </c>
      <c r="J144" s="446">
        <f>COUNTIF('隠しシート（記入不要）'!CM4:CN4,4)</f>
        <v>0</v>
      </c>
      <c r="K144" s="446">
        <f>COUNTIF('隠しシート（記入不要）'!CM4:CN4,5)</f>
        <v>0</v>
      </c>
    </row>
    <row r="145" spans="1:11" s="448" customFormat="1" ht="66.75" customHeight="1" hidden="1">
      <c r="A145" s="438"/>
      <c r="B145" s="438"/>
      <c r="C145" s="445">
        <v>47</v>
      </c>
      <c r="D145" s="446">
        <f>COUNTIF('隠しシート（記入不要）'!CO3:CP3,1)</f>
        <v>0</v>
      </c>
      <c r="E145" s="446">
        <f>COUNTIF('隠しシート（記入不要）'!CO3:CP3,2)</f>
        <v>0</v>
      </c>
      <c r="F145" s="447">
        <f>COUNTIF('隠しシート（記入不要）'!CO3:CP3,3)</f>
        <v>0</v>
      </c>
      <c r="G145" s="446">
        <f>COUNTIF('隠しシート（記入不要）'!CO4:CP4,1)</f>
        <v>0</v>
      </c>
      <c r="H145" s="446">
        <f>COUNTIF('隠しシート（記入不要）'!CO4:CP4,2)</f>
        <v>0</v>
      </c>
      <c r="I145" s="446">
        <f>COUNTIF('隠しシート（記入不要）'!CO4:CP4,3)</f>
        <v>0</v>
      </c>
      <c r="J145" s="446">
        <f>COUNTIF('隠しシート（記入不要）'!CO4:CP4,4)</f>
        <v>0</v>
      </c>
      <c r="K145" s="446">
        <f>COUNTIF('隠しシート（記入不要）'!CO4:CP4,5)</f>
        <v>0</v>
      </c>
    </row>
    <row r="146" spans="1:11" s="448" customFormat="1" ht="66.75" customHeight="1" hidden="1">
      <c r="A146" s="438"/>
      <c r="B146" s="438"/>
      <c r="C146" s="445">
        <v>48</v>
      </c>
      <c r="D146" s="446">
        <f>COUNTIF('隠しシート（記入不要）'!CQ3:CR3,1)</f>
        <v>0</v>
      </c>
      <c r="E146" s="446">
        <f>COUNTIF('隠しシート（記入不要）'!CQ3:CR3,2)</f>
        <v>0</v>
      </c>
      <c r="F146" s="447">
        <f>COUNTIF('隠しシート（記入不要）'!CQ3:CR3,3)</f>
        <v>0</v>
      </c>
      <c r="G146" s="446">
        <f>COUNTIF('隠しシート（記入不要）'!CQ4:CR4,1)</f>
        <v>0</v>
      </c>
      <c r="H146" s="446">
        <f>COUNTIF('隠しシート（記入不要）'!CQ4:CR4,2)</f>
        <v>0</v>
      </c>
      <c r="I146" s="446">
        <f>COUNTIF('隠しシート（記入不要）'!CQ4:CR4,3)</f>
        <v>0</v>
      </c>
      <c r="J146" s="446">
        <f>COUNTIF('隠しシート（記入不要）'!CQ4:CR4,4)</f>
        <v>0</v>
      </c>
      <c r="K146" s="446">
        <f>COUNTIF('隠しシート（記入不要）'!CQ4:CR4,5)</f>
        <v>0</v>
      </c>
    </row>
    <row r="147" spans="1:11" s="448" customFormat="1" ht="66.75" customHeight="1" hidden="1">
      <c r="A147" s="438"/>
      <c r="B147" s="438"/>
      <c r="C147" s="445">
        <v>49</v>
      </c>
      <c r="D147" s="446">
        <f>COUNTIF('隠しシート（記入不要）'!CS3:CT3,1)</f>
        <v>0</v>
      </c>
      <c r="E147" s="446">
        <f>COUNTIF('隠しシート（記入不要）'!CS3:CT3,2)</f>
        <v>0</v>
      </c>
      <c r="F147" s="447">
        <f>COUNTIF('隠しシート（記入不要）'!CS3:CT3,3)</f>
        <v>0</v>
      </c>
      <c r="G147" s="446">
        <f>COUNTIF('隠しシート（記入不要）'!CS4:CT4,1)</f>
        <v>0</v>
      </c>
      <c r="H147" s="446">
        <f>COUNTIF('隠しシート（記入不要）'!CS4:CT4,2)</f>
        <v>0</v>
      </c>
      <c r="I147" s="446">
        <f>COUNTIF('隠しシート（記入不要）'!CS4:CT4,3)</f>
        <v>0</v>
      </c>
      <c r="J147" s="446">
        <f>COUNTIF('隠しシート（記入不要）'!CS4:CT4,4)</f>
        <v>0</v>
      </c>
      <c r="K147" s="446">
        <f>COUNTIF('隠しシート（記入不要）'!CS4:CT4,5)</f>
        <v>0</v>
      </c>
    </row>
    <row r="148" spans="1:11" s="448" customFormat="1" ht="66.75" customHeight="1" hidden="1">
      <c r="A148" s="438"/>
      <c r="B148" s="438"/>
      <c r="C148" s="445">
        <v>50</v>
      </c>
      <c r="D148" s="446">
        <f>COUNTIF('隠しシート（記入不要）'!CU3:CV3,1)</f>
        <v>0</v>
      </c>
      <c r="E148" s="446">
        <f>COUNTIF('隠しシート（記入不要）'!CU3:CV3,2)</f>
        <v>0</v>
      </c>
      <c r="F148" s="447">
        <f>COUNTIF('隠しシート（記入不要）'!CU3:CV3,3)</f>
        <v>0</v>
      </c>
      <c r="G148" s="446">
        <f>COUNTIF('隠しシート（記入不要）'!CU4:CV4,1)</f>
        <v>0</v>
      </c>
      <c r="H148" s="446">
        <f>COUNTIF('隠しシート（記入不要）'!CU4:CV4,2)</f>
        <v>0</v>
      </c>
      <c r="I148" s="446">
        <f>COUNTIF('隠しシート（記入不要）'!CU4:CV4,3)</f>
        <v>0</v>
      </c>
      <c r="J148" s="446">
        <f>COUNTIF('隠しシート（記入不要）'!CU4:CV4,4)</f>
        <v>0</v>
      </c>
      <c r="K148" s="446">
        <f>COUNTIF('隠しシート（記入不要）'!CU4:CV4,5)</f>
        <v>0</v>
      </c>
    </row>
    <row r="149" spans="1:11" s="448" customFormat="1" ht="66.75" customHeight="1" hidden="1">
      <c r="A149" s="438"/>
      <c r="B149" s="438"/>
      <c r="C149" s="445">
        <v>51</v>
      </c>
      <c r="D149" s="446">
        <f>COUNTIF('隠しシート（記入不要）'!CW3:CX3,1)</f>
        <v>0</v>
      </c>
      <c r="E149" s="446">
        <f>COUNTIF('隠しシート（記入不要）'!CW3:CX3,2)</f>
        <v>0</v>
      </c>
      <c r="F149" s="447">
        <f>COUNTIF('隠しシート（記入不要）'!CW3:CX3,3)</f>
        <v>0</v>
      </c>
      <c r="G149" s="446">
        <f>COUNTIF('隠しシート（記入不要）'!CW4:CX4,1)</f>
        <v>0</v>
      </c>
      <c r="H149" s="446">
        <f>COUNTIF('隠しシート（記入不要）'!CW4:CX4,2)</f>
        <v>0</v>
      </c>
      <c r="I149" s="446">
        <f>COUNTIF('隠しシート（記入不要）'!CW4:CX4,3)</f>
        <v>0</v>
      </c>
      <c r="J149" s="446">
        <f>COUNTIF('隠しシート（記入不要）'!CW4:CX4,4)</f>
        <v>0</v>
      </c>
      <c r="K149" s="446">
        <f>COUNTIF('隠しシート（記入不要）'!CW4:CX4,5)</f>
        <v>0</v>
      </c>
    </row>
    <row r="150" spans="1:11" s="448" customFormat="1" ht="66.75" customHeight="1" hidden="1">
      <c r="A150" s="438"/>
      <c r="B150" s="438"/>
      <c r="C150" s="445">
        <v>52</v>
      </c>
      <c r="D150" s="446">
        <f>COUNTIF('隠しシート（記入不要）'!CY3:CZ3,1)</f>
        <v>0</v>
      </c>
      <c r="E150" s="446">
        <f>COUNTIF('隠しシート（記入不要）'!CY3:CZ3,2)</f>
        <v>0</v>
      </c>
      <c r="F150" s="447">
        <f>COUNTIF('隠しシート（記入不要）'!CY3:CZ3,3)</f>
        <v>0</v>
      </c>
      <c r="G150" s="446">
        <f>COUNTIF('隠しシート（記入不要）'!CY4:CZ4,1)</f>
        <v>0</v>
      </c>
      <c r="H150" s="446">
        <f>COUNTIF('隠しシート（記入不要）'!CY4:CZ4,2)</f>
        <v>0</v>
      </c>
      <c r="I150" s="446">
        <f>COUNTIF('隠しシート（記入不要）'!CY4:CZ4,3)</f>
        <v>0</v>
      </c>
      <c r="J150" s="446">
        <f>COUNTIF('隠しシート（記入不要）'!CY4:CZ4,4)</f>
        <v>0</v>
      </c>
      <c r="K150" s="446">
        <f>COUNTIF('隠しシート（記入不要）'!CY4:CZ4,5)</f>
        <v>0</v>
      </c>
    </row>
    <row r="151" spans="1:11" s="448" customFormat="1" ht="66.75" customHeight="1" hidden="1">
      <c r="A151" s="438"/>
      <c r="B151" s="438"/>
      <c r="C151" s="445">
        <v>53</v>
      </c>
      <c r="D151" s="446">
        <f>COUNTIF('隠しシート（記入不要）'!DA3:DB3,1)</f>
        <v>0</v>
      </c>
      <c r="E151" s="446">
        <f>COUNTIF('隠しシート（記入不要）'!DA3:DB3,2)</f>
        <v>0</v>
      </c>
      <c r="F151" s="447">
        <f>COUNTIF('隠しシート（記入不要）'!DA3:DB3,3)</f>
        <v>0</v>
      </c>
      <c r="G151" s="446">
        <f>COUNTIF('隠しシート（記入不要）'!DA4:DB4,1)</f>
        <v>0</v>
      </c>
      <c r="H151" s="446">
        <f>COUNTIF('隠しシート（記入不要）'!DA4:DB4,2)</f>
        <v>0</v>
      </c>
      <c r="I151" s="446">
        <f>COUNTIF('隠しシート（記入不要）'!DA4:DB4,3)</f>
        <v>0</v>
      </c>
      <c r="J151" s="446">
        <f>COUNTIF('隠しシート（記入不要）'!DA4:DB4,4)</f>
        <v>0</v>
      </c>
      <c r="K151" s="446">
        <f>COUNTIF('隠しシート（記入不要）'!DA4:DB4,5)</f>
        <v>0</v>
      </c>
    </row>
    <row r="152" spans="1:11" s="448" customFormat="1" ht="66.75" customHeight="1" hidden="1">
      <c r="A152" s="438"/>
      <c r="B152" s="438"/>
      <c r="C152" s="445">
        <v>54</v>
      </c>
      <c r="D152" s="446">
        <f>COUNTIF('隠しシート（記入不要）'!DC3:DD3,1)</f>
        <v>0</v>
      </c>
      <c r="E152" s="446">
        <f>COUNTIF('隠しシート（記入不要）'!DC3:DD3,2)</f>
        <v>0</v>
      </c>
      <c r="F152" s="447">
        <f>COUNTIF('隠しシート（記入不要）'!DC3:DD3,3)</f>
        <v>0</v>
      </c>
      <c r="G152" s="446">
        <f>COUNTIF('隠しシート（記入不要）'!DC4:DD4,1)</f>
        <v>0</v>
      </c>
      <c r="H152" s="446">
        <f>COUNTIF('隠しシート（記入不要）'!DC4:DD4,2)</f>
        <v>0</v>
      </c>
      <c r="I152" s="446">
        <f>COUNTIF('隠しシート（記入不要）'!DC4:DD4,3)</f>
        <v>0</v>
      </c>
      <c r="J152" s="446">
        <f>COUNTIF('隠しシート（記入不要）'!DC4:DD4,4)</f>
        <v>0</v>
      </c>
      <c r="K152" s="446">
        <f>COUNTIF('隠しシート（記入不要）'!DC4:DD4,5)</f>
        <v>0</v>
      </c>
    </row>
    <row r="153" spans="1:11" s="448" customFormat="1" ht="66.75" customHeight="1" hidden="1">
      <c r="A153" s="438"/>
      <c r="B153" s="438"/>
      <c r="C153" s="445">
        <v>55</v>
      </c>
      <c r="D153" s="446">
        <f>COUNTIF('隠しシート（記入不要）'!DE3:DF3,1)</f>
        <v>0</v>
      </c>
      <c r="E153" s="446">
        <f>COUNTIF('隠しシート（記入不要）'!DE3:DF3,2)</f>
        <v>0</v>
      </c>
      <c r="F153" s="447">
        <f>COUNTIF('隠しシート（記入不要）'!DE3:DF3,3)</f>
        <v>0</v>
      </c>
      <c r="G153" s="446">
        <f>COUNTIF('隠しシート（記入不要）'!DE4:DF4,1)</f>
        <v>0</v>
      </c>
      <c r="H153" s="446">
        <f>COUNTIF('隠しシート（記入不要）'!DE4:DF4,2)</f>
        <v>0</v>
      </c>
      <c r="I153" s="446">
        <f>COUNTIF('隠しシート（記入不要）'!DE4:DF4,3)</f>
        <v>0</v>
      </c>
      <c r="J153" s="446">
        <f>COUNTIF('隠しシート（記入不要）'!DE4:DF4,4)</f>
        <v>0</v>
      </c>
      <c r="K153" s="446">
        <f>COUNTIF('隠しシート（記入不要）'!DE4:DF4,5)</f>
        <v>0</v>
      </c>
    </row>
    <row r="154" spans="1:11" s="448" customFormat="1" ht="66.75" customHeight="1" hidden="1">
      <c r="A154" s="438"/>
      <c r="B154" s="438"/>
      <c r="C154" s="445">
        <v>56</v>
      </c>
      <c r="D154" s="446">
        <f>COUNTIF('隠しシート（記入不要）'!DG3:DH3,1)</f>
        <v>0</v>
      </c>
      <c r="E154" s="446">
        <f>COUNTIF('隠しシート（記入不要）'!DG3:DH3,2)</f>
        <v>0</v>
      </c>
      <c r="F154" s="447">
        <f>COUNTIF('隠しシート（記入不要）'!DG3:DH3,3)</f>
        <v>0</v>
      </c>
      <c r="G154" s="446">
        <f>COUNTIF('隠しシート（記入不要）'!DG4:DH4,1)</f>
        <v>0</v>
      </c>
      <c r="H154" s="446">
        <f>COUNTIF('隠しシート（記入不要）'!DG4:DH4,2)</f>
        <v>0</v>
      </c>
      <c r="I154" s="446">
        <f>COUNTIF('隠しシート（記入不要）'!DG4:DH4,3)</f>
        <v>0</v>
      </c>
      <c r="J154" s="446">
        <f>COUNTIF('隠しシート（記入不要）'!DG4:DH4,4)</f>
        <v>0</v>
      </c>
      <c r="K154" s="446">
        <f>COUNTIF('隠しシート（記入不要）'!DG4:DH4,5)</f>
        <v>0</v>
      </c>
    </row>
    <row r="155" spans="1:11" s="448" customFormat="1" ht="66.75" customHeight="1" hidden="1">
      <c r="A155" s="438"/>
      <c r="B155" s="438"/>
      <c r="C155" s="445">
        <v>57</v>
      </c>
      <c r="D155" s="446">
        <f>COUNTIF('隠しシート（記入不要）'!DI3:DJ3,1)</f>
        <v>0</v>
      </c>
      <c r="E155" s="446">
        <f>COUNTIF('隠しシート（記入不要）'!DI3:DJ3,2)</f>
        <v>0</v>
      </c>
      <c r="F155" s="447">
        <f>COUNTIF('隠しシート（記入不要）'!DI3:DJ3,3)</f>
        <v>0</v>
      </c>
      <c r="G155" s="446">
        <f>COUNTIF('隠しシート（記入不要）'!DI4:DJ4,1)</f>
        <v>0</v>
      </c>
      <c r="H155" s="446">
        <f>COUNTIF('隠しシート（記入不要）'!DI4:DJ4,2)</f>
        <v>0</v>
      </c>
      <c r="I155" s="446">
        <f>COUNTIF('隠しシート（記入不要）'!DI4:DJ4,3)</f>
        <v>0</v>
      </c>
      <c r="J155" s="446">
        <f>COUNTIF('隠しシート（記入不要）'!DI4:DJ4,4)</f>
        <v>0</v>
      </c>
      <c r="K155" s="446">
        <f>COUNTIF('隠しシート（記入不要）'!DI4:DJ4,5)</f>
        <v>0</v>
      </c>
    </row>
    <row r="156" spans="1:11" s="448" customFormat="1" ht="66.75" customHeight="1" hidden="1">
      <c r="A156" s="438"/>
      <c r="B156" s="438"/>
      <c r="C156" s="445">
        <v>58</v>
      </c>
      <c r="D156" s="446">
        <f>COUNTIF('隠しシート（記入不要）'!DK3:DL3,1)</f>
        <v>0</v>
      </c>
      <c r="E156" s="446">
        <f>COUNTIF('隠しシート（記入不要）'!DK3:DL3,2)</f>
        <v>0</v>
      </c>
      <c r="F156" s="447">
        <f>COUNTIF('隠しシート（記入不要）'!DK3:DL3,3)</f>
        <v>0</v>
      </c>
      <c r="G156" s="446">
        <f>COUNTIF('隠しシート（記入不要）'!DK4:DL4,1)</f>
        <v>0</v>
      </c>
      <c r="H156" s="446">
        <f>COUNTIF('隠しシート（記入不要）'!DK4:DL4,2)</f>
        <v>0</v>
      </c>
      <c r="I156" s="446">
        <f>COUNTIF('隠しシート（記入不要）'!DK4:DL4,3)</f>
        <v>0</v>
      </c>
      <c r="J156" s="446">
        <f>COUNTIF('隠しシート（記入不要）'!DK4:DL4,4)</f>
        <v>0</v>
      </c>
      <c r="K156" s="446">
        <f>COUNTIF('隠しシート（記入不要）'!DK4:DL4,5)</f>
        <v>0</v>
      </c>
    </row>
    <row r="157" spans="1:11" s="448" customFormat="1" ht="66.75" customHeight="1" hidden="1">
      <c r="A157" s="438"/>
      <c r="B157" s="438"/>
      <c r="C157" s="445">
        <v>59</v>
      </c>
      <c r="D157" s="446">
        <f>COUNTIF('隠しシート（記入不要）'!DM3:DN3,1)</f>
        <v>0</v>
      </c>
      <c r="E157" s="446">
        <f>COUNTIF('隠しシート（記入不要）'!DM3:DN3,2)</f>
        <v>0</v>
      </c>
      <c r="F157" s="447">
        <f>COUNTIF('隠しシート（記入不要）'!DM3:DN3,3)</f>
        <v>0</v>
      </c>
      <c r="G157" s="446">
        <f>COUNTIF('隠しシート（記入不要）'!DM4:DN4,1)</f>
        <v>0</v>
      </c>
      <c r="H157" s="446">
        <f>COUNTIF('隠しシート（記入不要）'!DM4:DN4,2)</f>
        <v>0</v>
      </c>
      <c r="I157" s="446">
        <f>COUNTIF('隠しシート（記入不要）'!DM4:DN4,3)</f>
        <v>0</v>
      </c>
      <c r="J157" s="446">
        <f>COUNTIF('隠しシート（記入不要）'!DM4:DN4,4)</f>
        <v>0</v>
      </c>
      <c r="K157" s="446">
        <f>COUNTIF('隠しシート（記入不要）'!DM4:DN4,5)</f>
        <v>0</v>
      </c>
    </row>
    <row r="158" spans="2:10" ht="54" customHeight="1">
      <c r="B158" s="418"/>
      <c r="J158" s="146"/>
    </row>
    <row r="159" spans="2:10" ht="54" customHeight="1">
      <c r="B159" s="418"/>
      <c r="J159" s="146"/>
    </row>
    <row r="160" spans="2:10" ht="54" customHeight="1">
      <c r="B160" s="418"/>
      <c r="J160" s="146"/>
    </row>
    <row r="161" spans="2:10" ht="54" customHeight="1">
      <c r="B161" s="418"/>
      <c r="J161" s="146"/>
    </row>
    <row r="162" spans="2:10" ht="54" customHeight="1">
      <c r="B162" s="418"/>
      <c r="J162" s="146"/>
    </row>
    <row r="163" spans="2:10" ht="54" customHeight="1">
      <c r="B163" s="418"/>
      <c r="J163" s="146"/>
    </row>
    <row r="164" spans="2:10" ht="54" customHeight="1">
      <c r="B164" s="418"/>
      <c r="J164" s="146"/>
    </row>
    <row r="165" spans="2:10" ht="54" customHeight="1">
      <c r="B165" s="418"/>
      <c r="J165" s="146"/>
    </row>
    <row r="166" spans="2:10" ht="54" customHeight="1">
      <c r="B166" s="418"/>
      <c r="J166" s="146"/>
    </row>
    <row r="167" spans="2:10" ht="54" customHeight="1">
      <c r="B167" s="418"/>
      <c r="J167" s="146"/>
    </row>
    <row r="168" spans="2:10" ht="54" customHeight="1">
      <c r="B168" s="418"/>
      <c r="J168" s="146"/>
    </row>
  </sheetData>
  <sheetProtection password="8ED9" sheet="1" objects="1" scenarios="1"/>
  <mergeCells count="35">
    <mergeCell ref="F3:J3"/>
    <mergeCell ref="D3:E3"/>
    <mergeCell ref="C5:E5"/>
    <mergeCell ref="F5:J5"/>
    <mergeCell ref="A5:A6"/>
    <mergeCell ref="B5:B6"/>
    <mergeCell ref="A7:J7"/>
    <mergeCell ref="A8:J8"/>
    <mergeCell ref="A53:J53"/>
    <mergeCell ref="A56:J56"/>
    <mergeCell ref="A11:J11"/>
    <mergeCell ref="A13:J13"/>
    <mergeCell ref="A18:J18"/>
    <mergeCell ref="A19:J19"/>
    <mergeCell ref="A21:J21"/>
    <mergeCell ref="A32:J32"/>
    <mergeCell ref="A40:J40"/>
    <mergeCell ref="A48:J48"/>
    <mergeCell ref="A87:J87"/>
    <mergeCell ref="A91:J91"/>
    <mergeCell ref="A92:J92"/>
    <mergeCell ref="A74:J74"/>
    <mergeCell ref="A81:J81"/>
    <mergeCell ref="A83:J83"/>
    <mergeCell ref="A84:J84"/>
    <mergeCell ref="A25:J25"/>
    <mergeCell ref="A26:J26"/>
    <mergeCell ref="A29:J29"/>
    <mergeCell ref="A34:J34"/>
    <mergeCell ref="A71:J71"/>
    <mergeCell ref="A70:J70"/>
    <mergeCell ref="A57:J57"/>
    <mergeCell ref="A61:J61"/>
    <mergeCell ref="A65:J65"/>
    <mergeCell ref="A67:J67"/>
  </mergeCells>
  <printOptions/>
  <pageMargins left="0.3937007874015748" right="0.3937007874015748" top="0.984251968503937" bottom="0.984251968503937" header="0.5118110236220472" footer="0.5118110236220472"/>
  <pageSetup horizontalDpi="600" verticalDpi="600" orientation="portrait" paperSize="9" scale="51" r:id="rId1"/>
  <rowBreaks count="2" manualBreakCount="2">
    <brk id="52" max="9" man="1"/>
    <brk id="73" max="9" man="1"/>
  </rowBreaks>
</worksheet>
</file>

<file path=xl/worksheets/sheet5.xml><?xml version="1.0" encoding="utf-8"?>
<worksheet xmlns="http://schemas.openxmlformats.org/spreadsheetml/2006/main" xmlns:r="http://schemas.openxmlformats.org/officeDocument/2006/relationships">
  <sheetPr codeName="Sheet6">
    <tabColor indexed="45"/>
  </sheetPr>
  <dimension ref="A1:I103"/>
  <sheetViews>
    <sheetView view="pageBreakPreview" zoomScale="89" zoomScaleNormal="80" zoomScaleSheetLayoutView="89" workbookViewId="0" topLeftCell="A1">
      <selection activeCell="C3" sqref="C3"/>
    </sheetView>
  </sheetViews>
  <sheetFormatPr defaultColWidth="9.00390625" defaultRowHeight="13.5"/>
  <cols>
    <col min="1" max="1" width="5.625" style="93" customWidth="1"/>
    <col min="2" max="2" width="5.625" style="134" customWidth="1"/>
    <col min="3" max="3" width="52.375" style="93" customWidth="1"/>
    <col min="4" max="4" width="11.75390625" style="93" customWidth="1"/>
    <col min="5" max="7" width="15.625" style="135" customWidth="1"/>
    <col min="8" max="8" width="13.00390625" style="140" customWidth="1"/>
    <col min="9" max="16384" width="9.00390625" style="93" customWidth="1"/>
  </cols>
  <sheetData>
    <row r="1" spans="1:8" ht="14.25" thickBot="1">
      <c r="A1" s="89"/>
      <c r="B1" s="90"/>
      <c r="C1" s="89"/>
      <c r="D1" s="89"/>
      <c r="E1" s="91"/>
      <c r="F1" s="91"/>
      <c r="G1" s="91"/>
      <c r="H1" s="92"/>
    </row>
    <row r="2" spans="1:8" ht="36.75" customHeight="1" thickBot="1" thickTop="1">
      <c r="A2" s="380" t="s">
        <v>442</v>
      </c>
      <c r="B2" s="381"/>
      <c r="C2" s="381"/>
      <c r="D2" s="381"/>
      <c r="E2" s="381"/>
      <c r="F2" s="381"/>
      <c r="G2" s="381"/>
      <c r="H2" s="382"/>
    </row>
    <row r="3" spans="1:8" ht="36.75" customHeight="1" thickTop="1">
      <c r="A3" s="94"/>
      <c r="B3" s="94"/>
      <c r="C3" s="94"/>
      <c r="D3" s="94"/>
      <c r="E3" s="95" t="s">
        <v>443</v>
      </c>
      <c r="F3" s="392">
        <f>IF('事業所概要'!B4="","",'事業所概要'!B4)</f>
      </c>
      <c r="G3" s="392"/>
      <c r="H3" s="392"/>
    </row>
    <row r="4" spans="1:8" ht="15.75" customHeight="1" thickBot="1">
      <c r="A4" s="89"/>
      <c r="B4" s="90"/>
      <c r="C4" s="89"/>
      <c r="D4" s="89"/>
      <c r="E4" s="91"/>
      <c r="F4" s="91"/>
      <c r="G4" s="91"/>
      <c r="H4" s="92"/>
    </row>
    <row r="5" spans="1:8" s="99" customFormat="1" ht="55.5" customHeight="1">
      <c r="A5" s="383" t="s">
        <v>444</v>
      </c>
      <c r="B5" s="384"/>
      <c r="C5" s="385"/>
      <c r="D5" s="96" t="s">
        <v>445</v>
      </c>
      <c r="E5" s="97" t="s">
        <v>446</v>
      </c>
      <c r="F5" s="97" t="s">
        <v>447</v>
      </c>
      <c r="G5" s="97" t="s">
        <v>448</v>
      </c>
      <c r="H5" s="98" t="s">
        <v>449</v>
      </c>
    </row>
    <row r="6" spans="1:8" s="100" customFormat="1" ht="30" customHeight="1">
      <c r="A6" s="386" t="s">
        <v>450</v>
      </c>
      <c r="B6" s="387"/>
      <c r="C6" s="387"/>
      <c r="D6" s="387"/>
      <c r="E6" s="387"/>
      <c r="F6" s="387"/>
      <c r="G6" s="387"/>
      <c r="H6" s="388"/>
    </row>
    <row r="7" spans="1:8" s="100" customFormat="1" ht="30" customHeight="1">
      <c r="A7" s="101"/>
      <c r="B7" s="102">
        <v>1</v>
      </c>
      <c r="C7" s="103" t="s">
        <v>451</v>
      </c>
      <c r="D7" s="104">
        <v>2</v>
      </c>
      <c r="E7" s="105">
        <f>'評価基準書'!E15</f>
        <v>0</v>
      </c>
      <c r="F7" s="105">
        <f>'評価基準書'!F15</f>
        <v>0</v>
      </c>
      <c r="G7" s="105">
        <f>'評価基準書'!G15</f>
        <v>0</v>
      </c>
      <c r="H7" s="106">
        <f>((E7*1)+(F7*1/2))/D7</f>
        <v>0</v>
      </c>
    </row>
    <row r="8" spans="1:8" s="100" customFormat="1" ht="30" customHeight="1">
      <c r="A8" s="101"/>
      <c r="B8" s="102">
        <v>2</v>
      </c>
      <c r="C8" s="103" t="s">
        <v>452</v>
      </c>
      <c r="D8" s="104">
        <v>1</v>
      </c>
      <c r="E8" s="105">
        <f>'評価基準書'!E24</f>
        <v>0</v>
      </c>
      <c r="F8" s="105">
        <f>'評価基準書'!F24</f>
        <v>0</v>
      </c>
      <c r="G8" s="105">
        <f>'評価基準書'!G24</f>
        <v>0</v>
      </c>
      <c r="H8" s="106">
        <f>((E8*1)+(F8*1/2))/D8</f>
        <v>0</v>
      </c>
    </row>
    <row r="9" spans="1:8" s="100" customFormat="1" ht="30" customHeight="1" thickBot="1">
      <c r="A9" s="101"/>
      <c r="B9" s="102">
        <v>3</v>
      </c>
      <c r="C9" s="103" t="s">
        <v>453</v>
      </c>
      <c r="D9" s="107">
        <v>4</v>
      </c>
      <c r="E9" s="108">
        <f>'評価基準書'!E44</f>
        <v>0</v>
      </c>
      <c r="F9" s="108">
        <f>'評価基準書'!F44</f>
        <v>0</v>
      </c>
      <c r="G9" s="108">
        <f>'評価基準書'!G44</f>
        <v>0</v>
      </c>
      <c r="H9" s="109">
        <f>((E9*1)+(F9*1/2))/D9</f>
        <v>0</v>
      </c>
    </row>
    <row r="10" spans="1:8" s="100" customFormat="1" ht="30" customHeight="1" thickTop="1">
      <c r="A10" s="389" t="s">
        <v>454</v>
      </c>
      <c r="B10" s="390"/>
      <c r="C10" s="391"/>
      <c r="D10" s="110">
        <f>SUM(D7:D9)</f>
        <v>7</v>
      </c>
      <c r="E10" s="110">
        <f>SUM(E7:E9)</f>
        <v>0</v>
      </c>
      <c r="F10" s="110">
        <f>SUM(F7:F9)</f>
        <v>0</v>
      </c>
      <c r="G10" s="110">
        <f>SUM(G7:G9)</f>
        <v>0</v>
      </c>
      <c r="H10" s="111">
        <f>((E10*1)+(F10*1/2))/D10</f>
        <v>0</v>
      </c>
    </row>
    <row r="11" spans="1:8" s="100" customFormat="1" ht="30" customHeight="1">
      <c r="A11" s="386" t="s">
        <v>455</v>
      </c>
      <c r="B11" s="387"/>
      <c r="C11" s="387"/>
      <c r="D11" s="387"/>
      <c r="E11" s="387"/>
      <c r="F11" s="387"/>
      <c r="G11" s="387"/>
      <c r="H11" s="388"/>
    </row>
    <row r="12" spans="1:8" s="100" customFormat="1" ht="30" customHeight="1">
      <c r="A12" s="393"/>
      <c r="B12" s="102">
        <v>1</v>
      </c>
      <c r="C12" s="112" t="s">
        <v>330</v>
      </c>
      <c r="D12" s="104">
        <v>1</v>
      </c>
      <c r="E12" s="105">
        <f>'評価基準書'!E53</f>
        <v>0</v>
      </c>
      <c r="F12" s="105">
        <f>'評価基準書'!F53</f>
        <v>0</v>
      </c>
      <c r="G12" s="105">
        <f>'評価基準書'!G53</f>
        <v>0</v>
      </c>
      <c r="H12" s="106">
        <f aca="true" t="shared" si="0" ref="H12:H17">((E12*1)+(F12*1/2))/D12</f>
        <v>0</v>
      </c>
    </row>
    <row r="13" spans="1:8" s="100" customFormat="1" ht="30" customHeight="1">
      <c r="A13" s="393"/>
      <c r="B13" s="102">
        <v>2</v>
      </c>
      <c r="C13" s="112" t="s">
        <v>331</v>
      </c>
      <c r="D13" s="104">
        <v>3</v>
      </c>
      <c r="E13" s="105">
        <f>'評価基準書'!E71</f>
        <v>0</v>
      </c>
      <c r="F13" s="105">
        <f>'評価基準書'!F71</f>
        <v>0</v>
      </c>
      <c r="G13" s="105">
        <f>'評価基準書'!G71</f>
        <v>0</v>
      </c>
      <c r="H13" s="106">
        <f t="shared" si="0"/>
        <v>0</v>
      </c>
    </row>
    <row r="14" spans="1:8" s="100" customFormat="1" ht="30" customHeight="1">
      <c r="A14" s="393"/>
      <c r="B14" s="102">
        <v>3</v>
      </c>
      <c r="C14" s="112" t="s">
        <v>456</v>
      </c>
      <c r="D14" s="104">
        <v>17</v>
      </c>
      <c r="E14" s="105">
        <f>'評価基準書'!E88+'評価基準書'!E99+'評価基準書'!E110+'評価基準書'!E132+'評価基準書'!E162</f>
        <v>0</v>
      </c>
      <c r="F14" s="105">
        <f>'評価基準書'!F88+'評価基準書'!F99+'評価基準書'!F110+'評価基準書'!F132+'評価基準書'!F162</f>
        <v>0</v>
      </c>
      <c r="G14" s="105">
        <f>'評価基準書'!G88+'評価基準書'!G99+'評価基準書'!G110+'評価基準書'!G132+'評価基準書'!G162</f>
        <v>0</v>
      </c>
      <c r="H14" s="106">
        <f t="shared" si="0"/>
        <v>0</v>
      </c>
    </row>
    <row r="15" spans="1:8" s="100" customFormat="1" ht="30" customHeight="1">
      <c r="A15" s="393"/>
      <c r="B15" s="102">
        <v>4</v>
      </c>
      <c r="C15" s="112" t="s">
        <v>332</v>
      </c>
      <c r="D15" s="107">
        <v>4</v>
      </c>
      <c r="E15" s="108">
        <f>'評価基準書'!E188</f>
        <v>0</v>
      </c>
      <c r="F15" s="108">
        <f>'評価基準書'!F188</f>
        <v>0</v>
      </c>
      <c r="G15" s="108">
        <f>'評価基準書'!G188</f>
        <v>0</v>
      </c>
      <c r="H15" s="109">
        <f t="shared" si="0"/>
        <v>0</v>
      </c>
    </row>
    <row r="16" spans="1:8" s="100" customFormat="1" ht="30" customHeight="1" thickBot="1">
      <c r="A16" s="141"/>
      <c r="B16" s="102">
        <v>5</v>
      </c>
      <c r="C16" s="112" t="s">
        <v>457</v>
      </c>
      <c r="D16" s="107">
        <v>2</v>
      </c>
      <c r="E16" s="108">
        <f>'評価基準書'!E205</f>
        <v>0</v>
      </c>
      <c r="F16" s="108">
        <f>'評価基準書'!F205</f>
        <v>0</v>
      </c>
      <c r="G16" s="108">
        <f>'評価基準書'!G205</f>
        <v>0</v>
      </c>
      <c r="H16" s="109">
        <f t="shared" si="0"/>
        <v>0</v>
      </c>
    </row>
    <row r="17" spans="1:8" s="100" customFormat="1" ht="30" customHeight="1" thickTop="1">
      <c r="A17" s="389" t="s">
        <v>454</v>
      </c>
      <c r="B17" s="390"/>
      <c r="C17" s="391"/>
      <c r="D17" s="110">
        <f>SUM(D12:D16)</f>
        <v>27</v>
      </c>
      <c r="E17" s="110">
        <f>SUM(E12:E16)</f>
        <v>0</v>
      </c>
      <c r="F17" s="110">
        <f>SUM(F12:F16)</f>
        <v>0</v>
      </c>
      <c r="G17" s="110">
        <f>SUM(G12:G16)</f>
        <v>0</v>
      </c>
      <c r="H17" s="111">
        <f t="shared" si="0"/>
        <v>0</v>
      </c>
    </row>
    <row r="18" spans="1:8" s="100" customFormat="1" ht="30" customHeight="1">
      <c r="A18" s="386" t="s">
        <v>458</v>
      </c>
      <c r="B18" s="387"/>
      <c r="C18" s="387"/>
      <c r="D18" s="387"/>
      <c r="E18" s="387"/>
      <c r="F18" s="387"/>
      <c r="G18" s="387"/>
      <c r="H18" s="388"/>
    </row>
    <row r="19" spans="1:8" s="100" customFormat="1" ht="30" customHeight="1">
      <c r="A19" s="113"/>
      <c r="B19" s="102">
        <v>1</v>
      </c>
      <c r="C19" s="112" t="s">
        <v>459</v>
      </c>
      <c r="D19" s="104">
        <v>3</v>
      </c>
      <c r="E19" s="105">
        <f>'評価基準書'!E226</f>
        <v>0</v>
      </c>
      <c r="F19" s="105">
        <f>'評価基準書'!F226</f>
        <v>0</v>
      </c>
      <c r="G19" s="105">
        <f>'評価基準書'!G226</f>
        <v>0</v>
      </c>
      <c r="H19" s="106">
        <f aca="true" t="shared" si="1" ref="H19:H24">((E19*1)+(F19*1/2))/D19</f>
        <v>0</v>
      </c>
    </row>
    <row r="20" spans="1:8" s="100" customFormat="1" ht="30" customHeight="1">
      <c r="A20" s="113"/>
      <c r="B20" s="102">
        <v>2</v>
      </c>
      <c r="C20" s="112" t="s">
        <v>460</v>
      </c>
      <c r="D20" s="104">
        <v>3</v>
      </c>
      <c r="E20" s="105">
        <f>'評価基準書'!E240</f>
        <v>0</v>
      </c>
      <c r="F20" s="105">
        <f>'評価基準書'!F240</f>
        <v>0</v>
      </c>
      <c r="G20" s="105">
        <f>'評価基準書'!G240</f>
        <v>0</v>
      </c>
      <c r="H20" s="106">
        <f t="shared" si="1"/>
        <v>0</v>
      </c>
    </row>
    <row r="21" spans="1:8" s="100" customFormat="1" ht="30" customHeight="1">
      <c r="A21" s="113"/>
      <c r="B21" s="102">
        <v>3</v>
      </c>
      <c r="C21" s="112" t="s">
        <v>461</v>
      </c>
      <c r="D21" s="104">
        <v>1</v>
      </c>
      <c r="E21" s="105">
        <f>'評価基準書'!E248</f>
        <v>0</v>
      </c>
      <c r="F21" s="105">
        <f>'評価基準書'!F248</f>
        <v>0</v>
      </c>
      <c r="G21" s="105">
        <f>'評価基準書'!G248</f>
        <v>0</v>
      </c>
      <c r="H21" s="106">
        <f t="shared" si="1"/>
        <v>0</v>
      </c>
    </row>
    <row r="22" spans="1:8" s="100" customFormat="1" ht="30" customHeight="1">
      <c r="A22" s="113"/>
      <c r="B22" s="102">
        <v>4</v>
      </c>
      <c r="C22" s="112" t="s">
        <v>462</v>
      </c>
      <c r="D22" s="104">
        <v>2</v>
      </c>
      <c r="E22" s="105">
        <f>'評価基準書'!E267</f>
        <v>0</v>
      </c>
      <c r="F22" s="105">
        <f>'評価基準書'!F267</f>
        <v>0</v>
      </c>
      <c r="G22" s="105">
        <f>'評価基準書'!G267</f>
        <v>0</v>
      </c>
      <c r="H22" s="106">
        <f t="shared" si="1"/>
        <v>0</v>
      </c>
    </row>
    <row r="23" spans="1:8" s="100" customFormat="1" ht="30" customHeight="1" thickBot="1">
      <c r="A23" s="113"/>
      <c r="B23" s="102">
        <v>5</v>
      </c>
      <c r="C23" s="112" t="s">
        <v>463</v>
      </c>
      <c r="D23" s="107">
        <v>9</v>
      </c>
      <c r="E23" s="108">
        <f>'評価基準書'!E281+'評価基準書'!E308+'評価基準書'!E318</f>
        <v>0</v>
      </c>
      <c r="F23" s="108">
        <f>'評価基準書'!F281+'評価基準書'!F308+'評価基準書'!F318</f>
        <v>0</v>
      </c>
      <c r="G23" s="108">
        <f>'評価基準書'!G281+'評価基準書'!G308+'評価基準書'!G318</f>
        <v>0</v>
      </c>
      <c r="H23" s="109">
        <f t="shared" si="1"/>
        <v>0</v>
      </c>
    </row>
    <row r="24" spans="1:8" s="100" customFormat="1" ht="30" customHeight="1" thickTop="1">
      <c r="A24" s="389" t="s">
        <v>454</v>
      </c>
      <c r="B24" s="390"/>
      <c r="C24" s="391"/>
      <c r="D24" s="110">
        <f>SUM(D19:D23)</f>
        <v>18</v>
      </c>
      <c r="E24" s="110">
        <f>SUM(E19:E23)</f>
        <v>0</v>
      </c>
      <c r="F24" s="110">
        <f>SUM(F19:F23)</f>
        <v>0</v>
      </c>
      <c r="G24" s="110">
        <f>SUM(G19:G23)</f>
        <v>0</v>
      </c>
      <c r="H24" s="111">
        <f t="shared" si="1"/>
        <v>0</v>
      </c>
    </row>
    <row r="25" spans="1:8" s="100" customFormat="1" ht="30" customHeight="1">
      <c r="A25" s="386" t="s">
        <v>464</v>
      </c>
      <c r="B25" s="387"/>
      <c r="C25" s="387"/>
      <c r="D25" s="387"/>
      <c r="E25" s="387"/>
      <c r="F25" s="387"/>
      <c r="G25" s="387"/>
      <c r="H25" s="388"/>
    </row>
    <row r="26" spans="1:8" s="100" customFormat="1" ht="30" customHeight="1">
      <c r="A26" s="113"/>
      <c r="B26" s="102">
        <v>1</v>
      </c>
      <c r="C26" s="112" t="s">
        <v>465</v>
      </c>
      <c r="D26" s="104">
        <v>2</v>
      </c>
      <c r="E26" s="105">
        <f>'評価基準書'!E335</f>
        <v>0</v>
      </c>
      <c r="F26" s="105">
        <f>'評価基準書'!F335</f>
        <v>0</v>
      </c>
      <c r="G26" s="105">
        <f>'評価基準書'!G335</f>
        <v>0</v>
      </c>
      <c r="H26" s="106">
        <f>((E26*1)+(F26*1/2))/D26</f>
        <v>0</v>
      </c>
    </row>
    <row r="27" spans="1:8" s="100" customFormat="1" ht="30" customHeight="1" thickBot="1">
      <c r="A27" s="113"/>
      <c r="B27" s="102">
        <v>2</v>
      </c>
      <c r="C27" s="112" t="s">
        <v>466</v>
      </c>
      <c r="D27" s="114">
        <v>3</v>
      </c>
      <c r="E27" s="105">
        <f>'評価基準書'!E357</f>
        <v>0</v>
      </c>
      <c r="F27" s="105">
        <f>'評価基準書'!F357</f>
        <v>0</v>
      </c>
      <c r="G27" s="105">
        <f>'評価基準書'!G357</f>
        <v>0</v>
      </c>
      <c r="H27" s="106">
        <f>((E27*1)+(F27*1/2))/D27</f>
        <v>0</v>
      </c>
    </row>
    <row r="28" spans="1:8" s="100" customFormat="1" ht="30" customHeight="1" thickTop="1">
      <c r="A28" s="389" t="s">
        <v>454</v>
      </c>
      <c r="B28" s="390"/>
      <c r="C28" s="391"/>
      <c r="D28" s="110">
        <f>SUM(D26:D27)</f>
        <v>5</v>
      </c>
      <c r="E28" s="110">
        <f>SUM(E26:E27)</f>
        <v>0</v>
      </c>
      <c r="F28" s="110">
        <f>SUM(F26:F27)</f>
        <v>0</v>
      </c>
      <c r="G28" s="110">
        <f>SUM(G26:G27)</f>
        <v>0</v>
      </c>
      <c r="H28" s="111">
        <f>((E28*1)+(F28*1/2))/D28</f>
        <v>0</v>
      </c>
    </row>
    <row r="29" spans="1:8" s="100" customFormat="1" ht="30" customHeight="1">
      <c r="A29" s="386" t="s">
        <v>357</v>
      </c>
      <c r="B29" s="387"/>
      <c r="C29" s="387"/>
      <c r="D29" s="387"/>
      <c r="E29" s="387"/>
      <c r="F29" s="387"/>
      <c r="G29" s="387"/>
      <c r="H29" s="388"/>
    </row>
    <row r="30" spans="1:8" s="100" customFormat="1" ht="30" customHeight="1" thickBot="1">
      <c r="A30" s="113"/>
      <c r="B30" s="102">
        <v>1</v>
      </c>
      <c r="C30" s="112" t="s">
        <v>467</v>
      </c>
      <c r="D30" s="115">
        <v>2</v>
      </c>
      <c r="E30" s="108">
        <f>'評価基準書'!E370</f>
        <v>0</v>
      </c>
      <c r="F30" s="108">
        <f>'評価基準書'!F370</f>
        <v>0</v>
      </c>
      <c r="G30" s="108">
        <f>'評価基準書'!G370</f>
        <v>0</v>
      </c>
      <c r="H30" s="109">
        <f>((E30*1)+(F30*1/2))/D30</f>
        <v>0</v>
      </c>
    </row>
    <row r="31" spans="1:8" s="100" customFormat="1" ht="30" customHeight="1" thickBot="1" thickTop="1">
      <c r="A31" s="389" t="s">
        <v>454</v>
      </c>
      <c r="B31" s="390"/>
      <c r="C31" s="391"/>
      <c r="D31" s="116">
        <f>SUM(D30:D30)</f>
        <v>2</v>
      </c>
      <c r="E31" s="116">
        <f>SUM(E30)</f>
        <v>0</v>
      </c>
      <c r="F31" s="116">
        <f>SUM(F30)</f>
        <v>0</v>
      </c>
      <c r="G31" s="116">
        <f>SUM(G30)</f>
        <v>0</v>
      </c>
      <c r="H31" s="117">
        <f>((E31*1)+(F31*1/2))/D31</f>
        <v>0</v>
      </c>
    </row>
    <row r="32" spans="1:8" s="100" customFormat="1" ht="30" customHeight="1" thickBot="1" thickTop="1">
      <c r="A32" s="394"/>
      <c r="B32" s="395"/>
      <c r="C32" s="395"/>
      <c r="D32" s="118">
        <f>SUM(D31,D28,D24,D17,D10)</f>
        <v>59</v>
      </c>
      <c r="E32" s="119">
        <f>SUM(E31,E28,E24,E17,E10)</f>
        <v>0</v>
      </c>
      <c r="F32" s="119">
        <f>SUM(F31,F28,F24,F17,F10)</f>
        <v>0</v>
      </c>
      <c r="G32" s="119">
        <f>SUM(G31,G28,G24,G17,G10)</f>
        <v>0</v>
      </c>
      <c r="H32" s="120">
        <f>((E32*1)+(F32*1/2))/D32</f>
        <v>0</v>
      </c>
    </row>
    <row r="33" spans="1:8" s="125" customFormat="1" ht="15.75" customHeight="1">
      <c r="A33" s="121"/>
      <c r="B33" s="122"/>
      <c r="C33" s="121"/>
      <c r="D33" s="121"/>
      <c r="E33" s="123"/>
      <c r="F33" s="123"/>
      <c r="G33" s="123"/>
      <c r="H33" s="124"/>
    </row>
    <row r="34" spans="1:9" s="125" customFormat="1" ht="19.5" customHeight="1" thickBot="1">
      <c r="A34" s="126"/>
      <c r="B34" s="126"/>
      <c r="C34" s="127"/>
      <c r="D34" s="128"/>
      <c r="E34" s="128"/>
      <c r="F34" s="128"/>
      <c r="G34" s="128"/>
      <c r="H34" s="128"/>
      <c r="I34" s="129"/>
    </row>
    <row r="35" spans="1:8" s="125" customFormat="1" ht="19.5" customHeight="1" thickTop="1">
      <c r="A35" s="126"/>
      <c r="B35" s="396" t="s">
        <v>468</v>
      </c>
      <c r="C35" s="397"/>
      <c r="D35" s="398"/>
      <c r="E35" s="128"/>
      <c r="F35" s="128"/>
      <c r="G35" s="128"/>
      <c r="H35" s="128"/>
    </row>
    <row r="36" spans="1:8" ht="14.25" thickBot="1">
      <c r="A36" s="89"/>
      <c r="B36" s="399"/>
      <c r="C36" s="400"/>
      <c r="D36" s="401"/>
      <c r="E36" s="91"/>
      <c r="F36" s="91"/>
      <c r="G36" s="91"/>
      <c r="H36" s="92"/>
    </row>
    <row r="37" spans="1:8" ht="14.25" thickTop="1">
      <c r="A37" s="89"/>
      <c r="B37" s="90"/>
      <c r="C37" s="89"/>
      <c r="D37" s="89"/>
      <c r="E37" s="91"/>
      <c r="F37" s="91"/>
      <c r="G37" s="91"/>
      <c r="H37" s="92"/>
    </row>
    <row r="38" spans="1:8" ht="19.5" customHeight="1">
      <c r="A38" s="89"/>
      <c r="B38" s="90"/>
      <c r="C38" s="89"/>
      <c r="D38" s="89"/>
      <c r="E38" s="91"/>
      <c r="F38" s="91"/>
      <c r="G38" s="91"/>
      <c r="H38" s="92"/>
    </row>
    <row r="39" spans="1:8" ht="13.5">
      <c r="A39" s="89"/>
      <c r="B39" s="90"/>
      <c r="C39" s="89"/>
      <c r="D39" s="89"/>
      <c r="E39" s="91"/>
      <c r="F39" s="91"/>
      <c r="G39" s="91"/>
      <c r="H39" s="92"/>
    </row>
    <row r="40" spans="1:8" ht="13.5">
      <c r="A40" s="89"/>
      <c r="B40" s="90"/>
      <c r="C40" s="89"/>
      <c r="D40" s="89"/>
      <c r="E40" s="91"/>
      <c r="F40" s="91"/>
      <c r="G40" s="91"/>
      <c r="H40" s="92"/>
    </row>
    <row r="41" spans="1:8" ht="13.5">
      <c r="A41" s="89"/>
      <c r="B41" s="90"/>
      <c r="C41" s="89"/>
      <c r="D41" s="89"/>
      <c r="E41" s="91"/>
      <c r="F41" s="91"/>
      <c r="G41" s="91"/>
      <c r="H41" s="92"/>
    </row>
    <row r="42" spans="1:8" s="125" customFormat="1" ht="19.5" customHeight="1">
      <c r="A42" s="121"/>
      <c r="B42" s="122"/>
      <c r="C42" s="121"/>
      <c r="D42" s="121"/>
      <c r="E42" s="123"/>
      <c r="F42" s="123"/>
      <c r="G42" s="123"/>
      <c r="H42" s="124"/>
    </row>
    <row r="43" spans="1:8" s="125" customFormat="1" ht="15.75" customHeight="1">
      <c r="A43" s="130"/>
      <c r="B43" s="131"/>
      <c r="C43" s="130"/>
      <c r="D43" s="130"/>
      <c r="E43" s="132"/>
      <c r="F43" s="132"/>
      <c r="G43" s="132"/>
      <c r="H43" s="133"/>
    </row>
    <row r="44" spans="1:8" s="125" customFormat="1" ht="15.75" customHeight="1">
      <c r="A44" s="130"/>
      <c r="B44" s="131"/>
      <c r="C44" s="130"/>
      <c r="D44" s="130"/>
      <c r="E44" s="132"/>
      <c r="F44" s="132"/>
      <c r="G44" s="132"/>
      <c r="H44" s="133"/>
    </row>
    <row r="45" spans="1:8" s="125" customFormat="1" ht="19.5" customHeight="1">
      <c r="A45" s="121"/>
      <c r="B45" s="122"/>
      <c r="C45" s="121"/>
      <c r="D45" s="121"/>
      <c r="E45" s="123"/>
      <c r="F45" s="123"/>
      <c r="G45" s="123"/>
      <c r="H45" s="124"/>
    </row>
    <row r="46" spans="1:8" s="125" customFormat="1" ht="19.5" customHeight="1">
      <c r="A46" s="121"/>
      <c r="B46" s="122"/>
      <c r="C46" s="121"/>
      <c r="D46" s="121"/>
      <c r="E46" s="123"/>
      <c r="F46" s="123"/>
      <c r="G46" s="123"/>
      <c r="H46" s="124"/>
    </row>
    <row r="47" spans="1:8" s="125" customFormat="1" ht="19.5" customHeight="1">
      <c r="A47" s="121"/>
      <c r="B47" s="122"/>
      <c r="C47" s="121"/>
      <c r="D47" s="121"/>
      <c r="E47" s="123"/>
      <c r="F47" s="123"/>
      <c r="G47" s="123"/>
      <c r="H47" s="124"/>
    </row>
    <row r="48" spans="1:8" s="125" customFormat="1" ht="19.5" customHeight="1">
      <c r="A48" s="121"/>
      <c r="B48" s="122"/>
      <c r="C48" s="121"/>
      <c r="D48" s="121"/>
      <c r="E48" s="123"/>
      <c r="F48" s="123"/>
      <c r="G48" s="123"/>
      <c r="H48" s="124"/>
    </row>
    <row r="49" spans="1:8" s="125" customFormat="1" ht="19.5" customHeight="1">
      <c r="A49" s="121"/>
      <c r="B49" s="122"/>
      <c r="C49" s="121"/>
      <c r="D49" s="121"/>
      <c r="E49" s="123"/>
      <c r="F49" s="123"/>
      <c r="G49" s="123"/>
      <c r="H49" s="124"/>
    </row>
    <row r="50" spans="1:8" s="125" customFormat="1" ht="19.5" customHeight="1">
      <c r="A50" s="121"/>
      <c r="B50" s="122"/>
      <c r="C50" s="121"/>
      <c r="D50" s="121"/>
      <c r="E50" s="123"/>
      <c r="F50" s="123"/>
      <c r="G50" s="123"/>
      <c r="H50" s="124"/>
    </row>
    <row r="51" spans="1:8" s="125" customFormat="1" ht="19.5" customHeight="1">
      <c r="A51" s="121"/>
      <c r="B51" s="122"/>
      <c r="C51" s="121"/>
      <c r="D51" s="121"/>
      <c r="E51" s="123"/>
      <c r="F51" s="123"/>
      <c r="G51" s="123"/>
      <c r="H51" s="124"/>
    </row>
    <row r="52" spans="1:8" s="125" customFormat="1" ht="19.5" customHeight="1">
      <c r="A52" s="121"/>
      <c r="B52" s="122"/>
      <c r="C52" s="121"/>
      <c r="D52" s="121"/>
      <c r="E52" s="123"/>
      <c r="F52" s="123"/>
      <c r="G52" s="123"/>
      <c r="H52" s="124"/>
    </row>
    <row r="53" spans="1:8" s="125" customFormat="1" ht="19.5" customHeight="1">
      <c r="A53" s="121"/>
      <c r="B53" s="122"/>
      <c r="C53" s="121"/>
      <c r="D53" s="121"/>
      <c r="E53" s="123"/>
      <c r="F53" s="123"/>
      <c r="G53" s="123"/>
      <c r="H53" s="124"/>
    </row>
    <row r="54" spans="1:8" s="125" customFormat="1" ht="19.5" customHeight="1">
      <c r="A54" s="121"/>
      <c r="B54" s="122"/>
      <c r="C54" s="121"/>
      <c r="D54" s="121"/>
      <c r="E54" s="123"/>
      <c r="F54" s="123"/>
      <c r="G54" s="123"/>
      <c r="H54" s="124"/>
    </row>
    <row r="55" spans="1:8" s="125" customFormat="1" ht="9.75" customHeight="1">
      <c r="A55" s="121"/>
      <c r="B55" s="122"/>
      <c r="C55" s="121"/>
      <c r="D55" s="121"/>
      <c r="E55" s="123"/>
      <c r="F55" s="123"/>
      <c r="G55" s="123"/>
      <c r="H55" s="124"/>
    </row>
    <row r="56" spans="1:8" s="125" customFormat="1" ht="19.5" customHeight="1">
      <c r="A56" s="121"/>
      <c r="B56" s="121"/>
      <c r="C56" s="121"/>
      <c r="D56" s="121"/>
      <c r="E56" s="123"/>
      <c r="F56" s="123"/>
      <c r="G56" s="123"/>
      <c r="H56" s="124"/>
    </row>
    <row r="57" spans="1:8" s="125" customFormat="1" ht="19.5" customHeight="1">
      <c r="A57" s="121"/>
      <c r="B57" s="121"/>
      <c r="C57" s="121"/>
      <c r="D57" s="121"/>
      <c r="E57" s="123"/>
      <c r="F57" s="123"/>
      <c r="G57" s="123"/>
      <c r="H57" s="124"/>
    </row>
    <row r="58" spans="1:8" s="125" customFormat="1" ht="19.5" customHeight="1">
      <c r="A58" s="121"/>
      <c r="B58" s="121"/>
      <c r="C58" s="121"/>
      <c r="D58" s="121"/>
      <c r="E58" s="123"/>
      <c r="F58" s="123"/>
      <c r="G58" s="123"/>
      <c r="H58" s="124"/>
    </row>
    <row r="59" spans="1:8" s="125" customFormat="1" ht="19.5" customHeight="1">
      <c r="A59" s="121"/>
      <c r="B59" s="121"/>
      <c r="C59" s="121"/>
      <c r="D59" s="121"/>
      <c r="E59" s="123"/>
      <c r="F59" s="123"/>
      <c r="G59" s="123"/>
      <c r="H59" s="124"/>
    </row>
    <row r="60" spans="1:8" s="125" customFormat="1" ht="19.5" customHeight="1">
      <c r="A60" s="121"/>
      <c r="B60" s="121"/>
      <c r="C60" s="121"/>
      <c r="D60" s="121"/>
      <c r="E60" s="123"/>
      <c r="F60" s="123"/>
      <c r="G60" s="123"/>
      <c r="H60" s="124"/>
    </row>
    <row r="61" spans="1:8" s="125" customFormat="1" ht="19.5" customHeight="1">
      <c r="A61" s="121"/>
      <c r="B61" s="121"/>
      <c r="C61" s="121"/>
      <c r="D61" s="121"/>
      <c r="E61" s="123"/>
      <c r="F61" s="123"/>
      <c r="G61" s="123"/>
      <c r="H61" s="124"/>
    </row>
    <row r="62" spans="1:8" s="125" customFormat="1" ht="19.5" customHeight="1">
      <c r="A62" s="121"/>
      <c r="B62" s="121"/>
      <c r="C62" s="121"/>
      <c r="D62" s="121"/>
      <c r="E62" s="123"/>
      <c r="F62" s="123"/>
      <c r="G62" s="123"/>
      <c r="H62" s="124"/>
    </row>
    <row r="63" spans="1:8" s="125" customFormat="1" ht="20.25" customHeight="1">
      <c r="A63" s="121"/>
      <c r="B63" s="121"/>
      <c r="C63" s="121"/>
      <c r="D63" s="121"/>
      <c r="E63" s="123"/>
      <c r="F63" s="123"/>
      <c r="G63" s="123"/>
      <c r="H63" s="124"/>
    </row>
    <row r="64" spans="1:8" ht="13.5">
      <c r="A64" s="89"/>
      <c r="B64" s="90"/>
      <c r="C64" s="89"/>
      <c r="D64" s="89"/>
      <c r="E64" s="91"/>
      <c r="F64" s="91"/>
      <c r="G64" s="91"/>
      <c r="H64" s="92"/>
    </row>
    <row r="67" ht="13.5">
      <c r="H67" s="136"/>
    </row>
    <row r="70" spans="2:8" s="125" customFormat="1" ht="19.5" customHeight="1">
      <c r="B70" s="137"/>
      <c r="E70" s="138"/>
      <c r="F70" s="138"/>
      <c r="G70" s="138"/>
      <c r="H70" s="139"/>
    </row>
    <row r="71" spans="2:8" s="125" customFormat="1" ht="19.5" customHeight="1">
      <c r="B71" s="137"/>
      <c r="E71" s="138"/>
      <c r="F71" s="138"/>
      <c r="G71" s="138"/>
      <c r="H71" s="139"/>
    </row>
    <row r="72" spans="2:8" s="125" customFormat="1" ht="19.5" customHeight="1">
      <c r="B72" s="137"/>
      <c r="E72" s="138"/>
      <c r="F72" s="138"/>
      <c r="G72" s="138"/>
      <c r="H72" s="139"/>
    </row>
    <row r="73" spans="2:8" s="125" customFormat="1" ht="19.5" customHeight="1">
      <c r="B73" s="137"/>
      <c r="E73" s="138"/>
      <c r="F73" s="138"/>
      <c r="G73" s="138"/>
      <c r="H73" s="139"/>
    </row>
    <row r="74" spans="2:8" s="125" customFormat="1" ht="19.5" customHeight="1">
      <c r="B74" s="137"/>
      <c r="E74" s="138"/>
      <c r="F74" s="138"/>
      <c r="G74" s="138"/>
      <c r="H74" s="139"/>
    </row>
    <row r="75" spans="2:8" s="125" customFormat="1" ht="19.5" customHeight="1">
      <c r="B75" s="137"/>
      <c r="E75" s="138"/>
      <c r="F75" s="138"/>
      <c r="G75" s="138"/>
      <c r="H75" s="139"/>
    </row>
    <row r="76" spans="2:8" s="125" customFormat="1" ht="19.5" customHeight="1">
      <c r="B76" s="137"/>
      <c r="E76" s="138"/>
      <c r="F76" s="138"/>
      <c r="G76" s="138"/>
      <c r="H76" s="139"/>
    </row>
    <row r="77" spans="2:8" s="125" customFormat="1" ht="19.5" customHeight="1">
      <c r="B77" s="137"/>
      <c r="E77" s="138"/>
      <c r="F77" s="138"/>
      <c r="G77" s="138"/>
      <c r="H77" s="139"/>
    </row>
    <row r="78" spans="2:8" s="125" customFormat="1" ht="19.5" customHeight="1">
      <c r="B78" s="137"/>
      <c r="E78" s="138"/>
      <c r="F78" s="138"/>
      <c r="G78" s="138"/>
      <c r="H78" s="139"/>
    </row>
    <row r="79" spans="2:8" s="125" customFormat="1" ht="19.5" customHeight="1">
      <c r="B79" s="137"/>
      <c r="E79" s="138"/>
      <c r="F79" s="138"/>
      <c r="G79" s="138"/>
      <c r="H79" s="139"/>
    </row>
    <row r="80" spans="2:8" s="125" customFormat="1" ht="19.5" customHeight="1">
      <c r="B80" s="137"/>
      <c r="E80" s="138"/>
      <c r="F80" s="138"/>
      <c r="G80" s="138"/>
      <c r="H80" s="139"/>
    </row>
    <row r="81" spans="2:8" s="125" customFormat="1" ht="19.5" customHeight="1">
      <c r="B81" s="137"/>
      <c r="E81" s="138"/>
      <c r="F81" s="138"/>
      <c r="G81" s="138"/>
      <c r="H81" s="139"/>
    </row>
    <row r="82" spans="2:8" s="125" customFormat="1" ht="19.5" customHeight="1">
      <c r="B82" s="137"/>
      <c r="E82" s="138"/>
      <c r="F82" s="138"/>
      <c r="G82" s="138"/>
      <c r="H82" s="139"/>
    </row>
    <row r="83" spans="2:8" s="125" customFormat="1" ht="19.5" customHeight="1">
      <c r="B83" s="137"/>
      <c r="E83" s="138"/>
      <c r="F83" s="138"/>
      <c r="G83" s="138"/>
      <c r="H83" s="139"/>
    </row>
    <row r="84" spans="2:8" s="125" customFormat="1" ht="19.5" customHeight="1">
      <c r="B84" s="137"/>
      <c r="E84" s="138"/>
      <c r="F84" s="138"/>
      <c r="G84" s="138"/>
      <c r="H84" s="139"/>
    </row>
    <row r="85" spans="2:8" s="125" customFormat="1" ht="19.5" customHeight="1">
      <c r="B85" s="137"/>
      <c r="E85" s="138"/>
      <c r="F85" s="138"/>
      <c r="G85" s="138"/>
      <c r="H85" s="139"/>
    </row>
    <row r="86" spans="2:8" s="125" customFormat="1" ht="19.5" customHeight="1">
      <c r="B86" s="137"/>
      <c r="E86" s="138"/>
      <c r="F86" s="138"/>
      <c r="G86" s="138"/>
      <c r="H86" s="139"/>
    </row>
    <row r="87" spans="2:8" s="125" customFormat="1" ht="19.5" customHeight="1">
      <c r="B87" s="137"/>
      <c r="E87" s="138"/>
      <c r="F87" s="138"/>
      <c r="G87" s="138"/>
      <c r="H87" s="139"/>
    </row>
    <row r="88" spans="2:8" s="125" customFormat="1" ht="19.5" customHeight="1">
      <c r="B88" s="137"/>
      <c r="E88" s="138"/>
      <c r="F88" s="138"/>
      <c r="G88" s="138"/>
      <c r="H88" s="139"/>
    </row>
    <row r="89" spans="2:8" s="125" customFormat="1" ht="19.5" customHeight="1">
      <c r="B89" s="137"/>
      <c r="E89" s="138"/>
      <c r="F89" s="138"/>
      <c r="G89" s="138"/>
      <c r="H89" s="139"/>
    </row>
    <row r="90" spans="2:8" s="125" customFormat="1" ht="19.5" customHeight="1">
      <c r="B90" s="137"/>
      <c r="E90" s="138"/>
      <c r="F90" s="138"/>
      <c r="G90" s="138"/>
      <c r="H90" s="139"/>
    </row>
    <row r="91" spans="2:8" s="125" customFormat="1" ht="19.5" customHeight="1">
      <c r="B91" s="137"/>
      <c r="E91" s="138"/>
      <c r="F91" s="138"/>
      <c r="G91" s="138"/>
      <c r="H91" s="139"/>
    </row>
    <row r="92" spans="2:8" s="125" customFormat="1" ht="19.5" customHeight="1">
      <c r="B92" s="137"/>
      <c r="E92" s="138"/>
      <c r="F92" s="138"/>
      <c r="G92" s="138"/>
      <c r="H92" s="139"/>
    </row>
    <row r="93" spans="2:8" s="125" customFormat="1" ht="19.5" customHeight="1">
      <c r="B93" s="137"/>
      <c r="E93" s="138"/>
      <c r="F93" s="138"/>
      <c r="G93" s="138"/>
      <c r="H93" s="139"/>
    </row>
    <row r="94" spans="2:8" s="125" customFormat="1" ht="19.5" customHeight="1">
      <c r="B94" s="137"/>
      <c r="E94" s="138"/>
      <c r="F94" s="138"/>
      <c r="G94" s="138"/>
      <c r="H94" s="139"/>
    </row>
    <row r="95" spans="2:8" s="125" customFormat="1" ht="19.5" customHeight="1">
      <c r="B95" s="137"/>
      <c r="E95" s="138"/>
      <c r="F95" s="138"/>
      <c r="G95" s="138"/>
      <c r="H95" s="139"/>
    </row>
    <row r="96" spans="2:8" s="125" customFormat="1" ht="19.5" customHeight="1">
      <c r="B96" s="137"/>
      <c r="E96" s="138"/>
      <c r="F96" s="138"/>
      <c r="G96" s="138"/>
      <c r="H96" s="139"/>
    </row>
    <row r="97" spans="2:8" s="125" customFormat="1" ht="19.5" customHeight="1">
      <c r="B97" s="137"/>
      <c r="E97" s="138"/>
      <c r="F97" s="138"/>
      <c r="G97" s="138"/>
      <c r="H97" s="139"/>
    </row>
    <row r="98" spans="2:8" s="125" customFormat="1" ht="19.5" customHeight="1">
      <c r="B98" s="137"/>
      <c r="E98" s="138"/>
      <c r="F98" s="138"/>
      <c r="G98" s="138"/>
      <c r="H98" s="139"/>
    </row>
    <row r="99" spans="2:8" s="125" customFormat="1" ht="19.5" customHeight="1">
      <c r="B99" s="137"/>
      <c r="E99" s="138"/>
      <c r="F99" s="138"/>
      <c r="G99" s="138"/>
      <c r="H99" s="139"/>
    </row>
    <row r="100" spans="2:8" s="125" customFormat="1" ht="19.5" customHeight="1">
      <c r="B100" s="137"/>
      <c r="E100" s="138"/>
      <c r="F100" s="138"/>
      <c r="G100" s="138"/>
      <c r="H100" s="139"/>
    </row>
    <row r="101" spans="2:8" s="125" customFormat="1" ht="19.5" customHeight="1">
      <c r="B101" s="137"/>
      <c r="E101" s="138"/>
      <c r="F101" s="138"/>
      <c r="G101" s="138"/>
      <c r="H101" s="139"/>
    </row>
    <row r="102" spans="2:8" s="125" customFormat="1" ht="19.5" customHeight="1">
      <c r="B102" s="137"/>
      <c r="E102" s="138"/>
      <c r="F102" s="138"/>
      <c r="G102" s="138"/>
      <c r="H102" s="139"/>
    </row>
    <row r="103" spans="2:8" s="125" customFormat="1" ht="19.5" customHeight="1">
      <c r="B103" s="137"/>
      <c r="E103" s="138"/>
      <c r="F103" s="138"/>
      <c r="G103" s="138"/>
      <c r="H103" s="139"/>
    </row>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sheetData>
  <sheetProtection password="8ED9" sheet="1" objects="1" scenarios="1"/>
  <mergeCells count="16">
    <mergeCell ref="A31:C31"/>
    <mergeCell ref="A32:C32"/>
    <mergeCell ref="B35:D36"/>
    <mergeCell ref="A24:C24"/>
    <mergeCell ref="A25:H25"/>
    <mergeCell ref="A28:C28"/>
    <mergeCell ref="A29:H29"/>
    <mergeCell ref="A11:H11"/>
    <mergeCell ref="A12:A15"/>
    <mergeCell ref="A17:C17"/>
    <mergeCell ref="A18:H18"/>
    <mergeCell ref="A2:H2"/>
    <mergeCell ref="A5:C5"/>
    <mergeCell ref="A6:H6"/>
    <mergeCell ref="A10:C10"/>
    <mergeCell ref="F3:H3"/>
  </mergeCells>
  <conditionalFormatting sqref="E26:G27 E12:G16 E19:G23 E7:G9 E30:G30">
    <cfRule type="cellIs" priority="1" dxfId="4" operator="greaterThan" stopIfTrue="1">
      <formula>0</formula>
    </cfRule>
  </conditionalFormatting>
  <conditionalFormatting sqref="H30:H32 H7:H10 H26:H28 H19:H24 H12:H17">
    <cfRule type="cellIs" priority="2" dxfId="3" operator="greaterThanOrEqual" stopIfTrue="1">
      <formula>0.5</formula>
    </cfRule>
    <cfRule type="cellIs" priority="3" dxfId="5" operator="lessThan" stopIfTrue="1">
      <formula>0.5</formula>
    </cfRule>
  </conditionalFormatting>
  <conditionalFormatting sqref="E10:G10">
    <cfRule type="cellIs" priority="4" dxfId="6" operator="greater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60" r:id="rId2"/>
  <rowBreaks count="1" manualBreakCount="1">
    <brk id="33" max="255" man="1"/>
  </rowBreaks>
  <drawing r:id="rId1"/>
</worksheet>
</file>

<file path=xl/worksheets/sheet6.xml><?xml version="1.0" encoding="utf-8"?>
<worksheet xmlns="http://schemas.openxmlformats.org/spreadsheetml/2006/main" xmlns:r="http://schemas.openxmlformats.org/officeDocument/2006/relationships">
  <sheetPr codeName="Sheet9">
    <tabColor indexed="45"/>
  </sheetPr>
  <dimension ref="A1:K12"/>
  <sheetViews>
    <sheetView view="pageBreakPreview" zoomScale="67" zoomScaleNormal="67" zoomScaleSheetLayoutView="67" workbookViewId="0" topLeftCell="A1">
      <selection activeCell="F8" sqref="F8"/>
    </sheetView>
  </sheetViews>
  <sheetFormatPr defaultColWidth="9.00390625" defaultRowHeight="13.5"/>
  <cols>
    <col min="1" max="1" width="5.25390625" style="204" customWidth="1"/>
    <col min="2" max="2" width="7.125" style="192" customWidth="1"/>
    <col min="3" max="3" width="27.75390625" style="192" customWidth="1"/>
    <col min="4" max="4" width="10.625" style="204" customWidth="1"/>
    <col min="5" max="5" width="14.25390625" style="204" customWidth="1"/>
    <col min="6" max="6" width="29.375" style="192" customWidth="1"/>
    <col min="7" max="7" width="14.25390625" style="204" customWidth="1"/>
    <col min="8" max="8" width="41.375" style="192" customWidth="1"/>
    <col min="9" max="11" width="10.625" style="204" customWidth="1"/>
    <col min="12" max="16384" width="9.00390625" style="192" customWidth="1"/>
  </cols>
  <sheetData>
    <row r="1" spans="1:11" ht="33" customHeight="1">
      <c r="A1" s="402" t="s">
        <v>192</v>
      </c>
      <c r="B1" s="402"/>
      <c r="C1" s="402"/>
      <c r="D1" s="402"/>
      <c r="E1" s="402"/>
      <c r="F1" s="402"/>
      <c r="G1" s="402"/>
      <c r="H1" s="402"/>
      <c r="I1" s="402"/>
      <c r="J1" s="402"/>
      <c r="K1" s="402"/>
    </row>
    <row r="2" spans="1:11" ht="19.5" customHeight="1" thickBot="1">
      <c r="A2" s="193"/>
      <c r="B2" s="194"/>
      <c r="C2" s="194"/>
      <c r="D2" s="194"/>
      <c r="E2" s="194"/>
      <c r="F2" s="194"/>
      <c r="G2" s="194"/>
      <c r="H2" s="194"/>
      <c r="I2" s="194"/>
      <c r="J2" s="194"/>
      <c r="K2" s="194"/>
    </row>
    <row r="3" spans="1:11" ht="31.5" customHeight="1" thickBot="1" thickTop="1">
      <c r="A3" s="403" t="s">
        <v>210</v>
      </c>
      <c r="B3" s="404"/>
      <c r="C3" s="405"/>
      <c r="D3" s="406"/>
      <c r="E3" s="407"/>
      <c r="F3" s="194"/>
      <c r="G3" s="195"/>
      <c r="H3" s="194"/>
      <c r="I3" s="195"/>
      <c r="J3" s="195"/>
      <c r="K3" s="195"/>
    </row>
    <row r="4" spans="1:11" ht="31.5" customHeight="1" thickBot="1" thickTop="1">
      <c r="A4" s="403" t="s">
        <v>193</v>
      </c>
      <c r="B4" s="404"/>
      <c r="C4" s="405"/>
      <c r="D4" s="406"/>
      <c r="E4" s="407"/>
      <c r="F4" s="194"/>
      <c r="G4" s="195"/>
      <c r="H4" s="194"/>
      <c r="I4" s="195"/>
      <c r="J4" s="195"/>
      <c r="K4" s="195"/>
    </row>
    <row r="5" spans="1:11" ht="14.25" thickTop="1">
      <c r="A5" s="193"/>
      <c r="B5" s="195"/>
      <c r="C5" s="195"/>
      <c r="D5" s="193"/>
      <c r="E5" s="193"/>
      <c r="F5" s="195"/>
      <c r="G5" s="193"/>
      <c r="H5" s="195"/>
      <c r="I5" s="193"/>
      <c r="J5" s="193"/>
      <c r="K5" s="193"/>
    </row>
    <row r="6" spans="1:11" ht="14.25" thickBot="1">
      <c r="A6" s="193"/>
      <c r="B6" s="195"/>
      <c r="C6" s="195"/>
      <c r="D6" s="193"/>
      <c r="E6" s="193"/>
      <c r="F6" s="195"/>
      <c r="G6" s="193"/>
      <c r="H6" s="195"/>
      <c r="I6" s="193"/>
      <c r="J6" s="193"/>
      <c r="K6" s="193"/>
    </row>
    <row r="7" spans="1:11" ht="51.75" customHeight="1" thickBot="1" thickTop="1">
      <c r="A7" s="196" t="s">
        <v>181</v>
      </c>
      <c r="B7" s="197" t="s">
        <v>182</v>
      </c>
      <c r="C7" s="196" t="s">
        <v>183</v>
      </c>
      <c r="D7" s="196" t="s">
        <v>184</v>
      </c>
      <c r="E7" s="196" t="s">
        <v>185</v>
      </c>
      <c r="F7" s="196" t="s">
        <v>186</v>
      </c>
      <c r="G7" s="196" t="s">
        <v>187</v>
      </c>
      <c r="H7" s="196" t="s">
        <v>188</v>
      </c>
      <c r="I7" s="196" t="s">
        <v>189</v>
      </c>
      <c r="J7" s="196" t="s">
        <v>190</v>
      </c>
      <c r="K7" s="196" t="s">
        <v>191</v>
      </c>
    </row>
    <row r="8" spans="1:11" ht="96.75" customHeight="1" thickBot="1" thickTop="1">
      <c r="A8" s="198"/>
      <c r="B8" s="198"/>
      <c r="C8" s="199"/>
      <c r="D8" s="200"/>
      <c r="E8" s="201"/>
      <c r="F8" s="199"/>
      <c r="G8" s="202"/>
      <c r="H8" s="199"/>
      <c r="I8" s="200"/>
      <c r="J8" s="203"/>
      <c r="K8" s="200"/>
    </row>
    <row r="9" spans="1:11" ht="96.75" customHeight="1" thickBot="1" thickTop="1">
      <c r="A9" s="198"/>
      <c r="B9" s="198"/>
      <c r="C9" s="199"/>
      <c r="D9" s="200"/>
      <c r="E9" s="201"/>
      <c r="F9" s="199"/>
      <c r="G9" s="202"/>
      <c r="H9" s="199"/>
      <c r="I9" s="200"/>
      <c r="J9" s="203"/>
      <c r="K9" s="200"/>
    </row>
    <row r="10" spans="1:11" ht="96.75" customHeight="1" thickBot="1" thickTop="1">
      <c r="A10" s="198"/>
      <c r="B10" s="198"/>
      <c r="C10" s="199"/>
      <c r="D10" s="200"/>
      <c r="E10" s="201"/>
      <c r="F10" s="199"/>
      <c r="G10" s="202"/>
      <c r="H10" s="199"/>
      <c r="I10" s="200"/>
      <c r="J10" s="203"/>
      <c r="K10" s="200"/>
    </row>
    <row r="11" spans="1:11" ht="96.75" customHeight="1" thickBot="1" thickTop="1">
      <c r="A11" s="198"/>
      <c r="B11" s="198"/>
      <c r="C11" s="199"/>
      <c r="D11" s="200"/>
      <c r="E11" s="201"/>
      <c r="F11" s="199"/>
      <c r="G11" s="202"/>
      <c r="H11" s="199"/>
      <c r="I11" s="200"/>
      <c r="J11" s="203"/>
      <c r="K11" s="200"/>
    </row>
    <row r="12" spans="1:11" ht="96.75" customHeight="1" thickBot="1" thickTop="1">
      <c r="A12" s="198"/>
      <c r="B12" s="198"/>
      <c r="C12" s="199"/>
      <c r="D12" s="200"/>
      <c r="E12" s="201"/>
      <c r="F12" s="199"/>
      <c r="G12" s="202"/>
      <c r="H12" s="199"/>
      <c r="I12" s="200"/>
      <c r="J12" s="203"/>
      <c r="K12" s="200"/>
    </row>
    <row r="13" ht="30" customHeight="1" thickTop="1"/>
    <row r="14" ht="30" customHeight="1"/>
    <row r="15" ht="30" customHeight="1"/>
    <row r="16" ht="30" customHeight="1"/>
    <row r="17" ht="30" customHeight="1"/>
    <row r="18" ht="30" customHeight="1"/>
    <row r="19" ht="30" customHeight="1"/>
  </sheetData>
  <sheetProtection/>
  <mergeCells count="5">
    <mergeCell ref="A1:K1"/>
    <mergeCell ref="A3:B3"/>
    <mergeCell ref="C3:E3"/>
    <mergeCell ref="A4:B4"/>
    <mergeCell ref="C4:E4"/>
  </mergeCells>
  <printOptions/>
  <pageMargins left="0.75" right="0.75" top="1" bottom="1" header="0.512" footer="0.51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codeName="Sheet3">
    <tabColor indexed="45"/>
  </sheetPr>
  <dimension ref="A1:DR26"/>
  <sheetViews>
    <sheetView zoomScale="55" zoomScaleNormal="55" workbookViewId="0" topLeftCell="A1">
      <selection activeCell="N31" sqref="N31"/>
    </sheetView>
  </sheetViews>
  <sheetFormatPr defaultColWidth="9.00390625" defaultRowHeight="13.5"/>
  <cols>
    <col min="1" max="51" width="7.75390625" style="0" customWidth="1"/>
    <col min="52" max="52" width="8.00390625" style="0" customWidth="1"/>
    <col min="53" max="16384" width="7.75390625" style="0" customWidth="1"/>
  </cols>
  <sheetData>
    <row r="1" spans="1:117" s="6" customFormat="1" ht="13.5">
      <c r="A1" s="7"/>
      <c r="B1" s="7"/>
      <c r="C1" s="7"/>
      <c r="D1" s="8"/>
      <c r="E1" s="7"/>
      <c r="F1" s="8"/>
      <c r="G1" s="7"/>
      <c r="H1" s="8"/>
      <c r="I1" s="7"/>
      <c r="J1" s="8"/>
      <c r="K1" s="7"/>
      <c r="L1" s="8"/>
      <c r="M1" s="7"/>
      <c r="N1" s="8"/>
      <c r="O1" s="7"/>
      <c r="P1" s="8"/>
      <c r="Q1" s="7"/>
      <c r="R1" s="8"/>
      <c r="S1" s="7"/>
      <c r="T1" s="8"/>
      <c r="U1" s="7"/>
      <c r="V1" s="8"/>
      <c r="W1" s="7"/>
      <c r="X1" s="8"/>
      <c r="Y1" s="7"/>
      <c r="Z1" s="8"/>
      <c r="AA1" s="7"/>
      <c r="AB1" s="8"/>
      <c r="AC1" s="7"/>
      <c r="AD1" s="8"/>
      <c r="AE1" s="7"/>
      <c r="AF1" s="8"/>
      <c r="AG1" s="7"/>
      <c r="AH1" s="8"/>
      <c r="AI1" s="7"/>
      <c r="AJ1" s="8"/>
      <c r="AK1" s="7"/>
      <c r="AL1" s="8"/>
      <c r="AM1" s="7"/>
      <c r="AN1" s="8"/>
      <c r="AO1" s="7"/>
      <c r="AP1" s="8"/>
      <c r="AQ1" s="7"/>
      <c r="AR1" s="8"/>
      <c r="AS1" s="7"/>
      <c r="AT1" s="8"/>
      <c r="AU1" s="7"/>
      <c r="AV1" s="8"/>
      <c r="AW1" s="7"/>
      <c r="AX1" s="8"/>
      <c r="AY1" s="7"/>
      <c r="AZ1" s="8"/>
      <c r="BA1" s="7"/>
      <c r="BB1" s="8"/>
      <c r="BC1" s="7"/>
      <c r="BD1" s="8"/>
      <c r="BE1" s="7"/>
      <c r="BF1" s="8"/>
      <c r="BG1" s="7"/>
      <c r="BH1" s="8"/>
      <c r="BI1" s="7"/>
      <c r="BJ1" s="8"/>
      <c r="BK1" s="7"/>
      <c r="BL1" s="8"/>
      <c r="BM1" s="7"/>
      <c r="BN1" s="8"/>
      <c r="BO1" s="7"/>
      <c r="BP1" s="8"/>
      <c r="BQ1" s="7"/>
      <c r="BR1" s="8"/>
      <c r="BS1" s="7"/>
      <c r="BT1" s="8"/>
      <c r="BU1" s="7"/>
      <c r="BV1" s="8"/>
      <c r="BW1" s="7"/>
      <c r="BX1" s="8"/>
      <c r="BY1" s="7"/>
      <c r="BZ1" s="8"/>
      <c r="CA1" s="7"/>
      <c r="CB1" s="8"/>
      <c r="CC1" s="7"/>
      <c r="CD1" s="8"/>
      <c r="CE1" s="7"/>
      <c r="CF1" s="8"/>
      <c r="CG1" s="7"/>
      <c r="CH1" s="8"/>
      <c r="CI1" s="7"/>
      <c r="CJ1" s="8"/>
      <c r="CK1" s="7"/>
      <c r="CL1" s="8"/>
      <c r="CM1" s="7"/>
      <c r="CN1" s="8"/>
      <c r="CO1" s="7"/>
      <c r="CP1" s="8"/>
      <c r="CQ1" s="7"/>
      <c r="CR1" s="8"/>
      <c r="CS1" s="7"/>
      <c r="CT1" s="8"/>
      <c r="CU1" s="7"/>
      <c r="CV1" s="8"/>
      <c r="CW1" s="7"/>
      <c r="CX1" s="8"/>
      <c r="CY1" s="7"/>
      <c r="CZ1" s="8"/>
      <c r="DA1" s="7"/>
      <c r="DB1" s="8"/>
      <c r="DC1" s="7"/>
      <c r="DD1" s="8"/>
      <c r="DE1" s="7"/>
      <c r="DF1" s="8"/>
      <c r="DG1" s="7"/>
      <c r="DH1" s="8"/>
      <c r="DI1" s="7"/>
      <c r="DJ1" s="8"/>
      <c r="DK1" s="7"/>
      <c r="DM1" s="7"/>
    </row>
    <row r="2" spans="1:118" s="9" customFormat="1" ht="17.25" customHeight="1" hidden="1">
      <c r="A2" s="412">
        <v>1</v>
      </c>
      <c r="B2" s="412"/>
      <c r="C2" s="412">
        <v>2</v>
      </c>
      <c r="D2" s="412"/>
      <c r="E2" s="412">
        <v>3</v>
      </c>
      <c r="F2" s="412"/>
      <c r="G2" s="412">
        <v>4</v>
      </c>
      <c r="H2" s="412"/>
      <c r="I2" s="412">
        <v>5</v>
      </c>
      <c r="J2" s="412"/>
      <c r="K2" s="412">
        <v>6</v>
      </c>
      <c r="L2" s="412"/>
      <c r="M2" s="412">
        <v>7</v>
      </c>
      <c r="N2" s="412"/>
      <c r="O2" s="412">
        <v>8</v>
      </c>
      <c r="P2" s="412"/>
      <c r="Q2" s="412">
        <v>9</v>
      </c>
      <c r="R2" s="412"/>
      <c r="S2" s="412">
        <v>10</v>
      </c>
      <c r="T2" s="412"/>
      <c r="U2" s="412">
        <v>11</v>
      </c>
      <c r="V2" s="412"/>
      <c r="W2" s="412">
        <v>12</v>
      </c>
      <c r="X2" s="412"/>
      <c r="Y2" s="412">
        <v>13</v>
      </c>
      <c r="Z2" s="412"/>
      <c r="AA2" s="412">
        <v>14</v>
      </c>
      <c r="AB2" s="412"/>
      <c r="AC2" s="412">
        <v>15</v>
      </c>
      <c r="AD2" s="412"/>
      <c r="AE2" s="412">
        <v>16</v>
      </c>
      <c r="AF2" s="412"/>
      <c r="AG2" s="412">
        <v>17</v>
      </c>
      <c r="AH2" s="412"/>
      <c r="AI2" s="412">
        <v>18</v>
      </c>
      <c r="AJ2" s="412"/>
      <c r="AK2" s="412">
        <v>19</v>
      </c>
      <c r="AL2" s="412"/>
      <c r="AM2" s="412">
        <v>20</v>
      </c>
      <c r="AN2" s="412"/>
      <c r="AO2" s="412">
        <v>21</v>
      </c>
      <c r="AP2" s="412"/>
      <c r="AQ2" s="412">
        <v>22</v>
      </c>
      <c r="AR2" s="412"/>
      <c r="AS2" s="412">
        <v>23</v>
      </c>
      <c r="AT2" s="412"/>
      <c r="AU2" s="412">
        <v>24</v>
      </c>
      <c r="AV2" s="412"/>
      <c r="AW2" s="412">
        <v>25</v>
      </c>
      <c r="AX2" s="412"/>
      <c r="AY2" s="412">
        <v>26</v>
      </c>
      <c r="AZ2" s="412"/>
      <c r="BA2" s="412">
        <v>27</v>
      </c>
      <c r="BB2" s="412"/>
      <c r="BC2" s="412">
        <v>28</v>
      </c>
      <c r="BD2" s="412"/>
      <c r="BE2" s="412">
        <v>29</v>
      </c>
      <c r="BF2" s="412"/>
      <c r="BG2" s="412">
        <v>30</v>
      </c>
      <c r="BH2" s="412"/>
      <c r="BI2" s="412">
        <v>31</v>
      </c>
      <c r="BJ2" s="412"/>
      <c r="BK2" s="412">
        <v>32</v>
      </c>
      <c r="BL2" s="412"/>
      <c r="BM2" s="412">
        <v>33</v>
      </c>
      <c r="BN2" s="412"/>
      <c r="BO2" s="412">
        <v>34</v>
      </c>
      <c r="BP2" s="412"/>
      <c r="BQ2" s="412">
        <v>35</v>
      </c>
      <c r="BR2" s="412"/>
      <c r="BS2" s="412">
        <v>36</v>
      </c>
      <c r="BT2" s="412"/>
      <c r="BU2" s="412">
        <v>37</v>
      </c>
      <c r="BV2" s="412"/>
      <c r="BW2" s="412">
        <v>38</v>
      </c>
      <c r="BX2" s="412"/>
      <c r="BY2" s="412">
        <v>39</v>
      </c>
      <c r="BZ2" s="412"/>
      <c r="CA2" s="412">
        <v>40</v>
      </c>
      <c r="CB2" s="412"/>
      <c r="CC2" s="412">
        <v>41</v>
      </c>
      <c r="CD2" s="412"/>
      <c r="CE2" s="412">
        <v>42</v>
      </c>
      <c r="CF2" s="412"/>
      <c r="CG2" s="412">
        <v>43</v>
      </c>
      <c r="CH2" s="412"/>
      <c r="CI2" s="412">
        <v>44</v>
      </c>
      <c r="CJ2" s="412"/>
      <c r="CK2" s="412">
        <v>45</v>
      </c>
      <c r="CL2" s="412"/>
      <c r="CM2" s="412">
        <v>46</v>
      </c>
      <c r="CN2" s="412"/>
      <c r="CO2" s="412">
        <v>47</v>
      </c>
      <c r="CP2" s="412"/>
      <c r="CQ2" s="412">
        <v>48</v>
      </c>
      <c r="CR2" s="412"/>
      <c r="CS2" s="412">
        <v>49</v>
      </c>
      <c r="CT2" s="412"/>
      <c r="CU2" s="412">
        <v>50</v>
      </c>
      <c r="CV2" s="412"/>
      <c r="CW2" s="412">
        <v>51</v>
      </c>
      <c r="CX2" s="412"/>
      <c r="CY2" s="412">
        <v>52</v>
      </c>
      <c r="CZ2" s="412"/>
      <c r="DA2" s="412">
        <v>53</v>
      </c>
      <c r="DB2" s="412"/>
      <c r="DC2" s="412">
        <v>54</v>
      </c>
      <c r="DD2" s="412"/>
      <c r="DE2" s="412">
        <v>55</v>
      </c>
      <c r="DF2" s="412"/>
      <c r="DG2" s="412">
        <v>56</v>
      </c>
      <c r="DH2" s="412"/>
      <c r="DI2" s="412">
        <v>57</v>
      </c>
      <c r="DJ2" s="412"/>
      <c r="DK2" s="412">
        <v>58</v>
      </c>
      <c r="DL2" s="412"/>
      <c r="DM2" s="412">
        <v>59</v>
      </c>
      <c r="DN2" s="412"/>
    </row>
    <row r="3" spans="1:118" s="10" customFormat="1" ht="36" customHeight="1" hidden="1">
      <c r="A3" s="411" t="str">
        <f>IF(AND(B12=1,B7=0),"３",IF(B7=0%,"０",IF(B7=100%,"１",IF(B7&gt;49%,"２",IF(B7&lt;50%,"３")))))</f>
        <v>０</v>
      </c>
      <c r="B3" s="411"/>
      <c r="C3" s="411" t="str">
        <f>IF(AND(D12=1,D7=0),"３",IF(D7=0%,"０",IF(D7=100%,"１",IF(D7&gt;49%,"２",IF(D7&lt;50%,"３")))))</f>
        <v>０</v>
      </c>
      <c r="D3" s="411"/>
      <c r="E3" s="411" t="str">
        <f>IF(AND(F14=1,F7=0),"３",IF(F7=0%,"０",IF(F7=100%,"１",IF(F7&gt;49%,"２",IF(F7&lt;50%,"３")))))</f>
        <v>０</v>
      </c>
      <c r="F3" s="411"/>
      <c r="G3" s="411" t="str">
        <f>IF(AND(H13=1,H7=0),"３",IF(H7=0%,"０",IF(H7=100%,"１",IF(H7&gt;49%,"２",IF(H7&lt;50%,"３")))))</f>
        <v>０</v>
      </c>
      <c r="H3" s="411"/>
      <c r="I3" s="411" t="str">
        <f>IF(AND(J12=1,J7=0),"３",IF(J7=0%,"０",IF(J7=100%,"１",IF(J7&gt;49%,"２",IF(J7&lt;50%,"３")))))</f>
        <v>０</v>
      </c>
      <c r="J3" s="411"/>
      <c r="K3" s="411" t="str">
        <f>IF(AND(L12=1,L7=0),"３",IF(L7=0%,"０",IF(L7=100%,"１",IF(L7&gt;49%,"２",IF(L7&lt;50%,"３")))))</f>
        <v>０</v>
      </c>
      <c r="L3" s="411"/>
      <c r="M3" s="411" t="str">
        <f>IF(AND(N12=1,N7=0),"３",IF(N7=0%,"０",IF(N7=100%,"１",IF(N7&gt;49%,"２",IF(N7&lt;50%,"３")))))</f>
        <v>０</v>
      </c>
      <c r="N3" s="411"/>
      <c r="O3" s="411" t="str">
        <f>IF(AND(P13=1,P7=0),"３",IF(P7=0%,"０",IF(P7=100%,"１",IF(P7&gt;49%,"２",IF(P7&lt;50%,"３")))))</f>
        <v>０</v>
      </c>
      <c r="P3" s="411"/>
      <c r="Q3" s="411" t="str">
        <f>IF(AND(R13=1,R7=0),"３",IF(R7=0%,"０",IF(R7=100%,"１",IF(R7&gt;49%,"２",IF(R7&lt;50%,"３")))))</f>
        <v>０</v>
      </c>
      <c r="R3" s="411"/>
      <c r="S3" s="411" t="str">
        <f>IF(AND(T12=1,T7=0),"３",IF(T7=0%,"０",IF(T7=100%,"１",IF(T7&gt;49%,"２",IF(T7&lt;50%,"３")))))</f>
        <v>０</v>
      </c>
      <c r="T3" s="411"/>
      <c r="U3" s="411" t="str">
        <f>IF(AND(V14=1,V7=0),"３",IF(V7=0%,"０",IF(V7=100%,"１",IF(V7&gt;49%,"２",IF(V7&lt;50%,"３")))))</f>
        <v>０</v>
      </c>
      <c r="V3" s="411"/>
      <c r="W3" s="411" t="str">
        <f>IF(AND(X17=1,X7=0),"３",IF(X7=0%,"０",IF(X7=100%,"１",IF(X7&gt;49%,"２",IF(X7&lt;50%,"３")))))</f>
        <v>０</v>
      </c>
      <c r="X3" s="411"/>
      <c r="Y3" s="411" t="str">
        <f>IF(AND(Z12=1,Z7=0),"３",IF(Z7=0%,"０",IF(Z7=100%,"１",IF(Z7&gt;49%,"２",IF(Z7&lt;50%,"３")))))</f>
        <v>０</v>
      </c>
      <c r="Z3" s="411"/>
      <c r="AA3" s="411" t="str">
        <f>IF(AND(AB12=1,AB7=0),"３",IF(AB7=0%,"０",IF(AB7=100%,"１",IF(AB7&gt;49%,"２",IF(AB7&lt;50%,"３")))))</f>
        <v>０</v>
      </c>
      <c r="AB3" s="411"/>
      <c r="AC3" s="411" t="str">
        <f>IF(AND(AD12=1,AD7=0),"３",IF(AD7=0%,"０",IF(AD7=100%,"１",IF(AD7&gt;49%,"２",IF(AD7&lt;50%,"３")))))</f>
        <v>０</v>
      </c>
      <c r="AD3" s="411"/>
      <c r="AE3" s="411" t="str">
        <f>IF(AND(AF16=1,AF7=0),"３",IF(AF7=0%,"０",IF(AF7=100%,"１",IF(AF7&gt;49%,"２",IF(AF7&lt;50%,"３")))))</f>
        <v>０</v>
      </c>
      <c r="AF3" s="411"/>
      <c r="AG3" s="411" t="str">
        <f>IF(AND(AH12=1,AH7=0),"３",IF(AH7=0%,"０",IF(AH7=100%,"１",IF(AH7&gt;49%,"２",IF(AH7&lt;50%,"３")))))</f>
        <v>０</v>
      </c>
      <c r="AH3" s="411"/>
      <c r="AI3" s="411" t="str">
        <f>IF(AND(AJ13=1,AJ7=0),"３",IF(AJ7=0%,"０",IF(AJ7=100%,"１",IF(AJ7&gt;49%,"２",IF(AJ7&lt;50%,"３")))))</f>
        <v>０</v>
      </c>
      <c r="AJ3" s="411"/>
      <c r="AK3" s="411" t="str">
        <f>IF(AND(AL12=1,AL7=0),"３",IF(AL7=0%,"０",IF(AL7=100%,"１",IF(AL7&gt;49%,"２",IF(AL7&lt;50%,"３")))))</f>
        <v>０</v>
      </c>
      <c r="AL3" s="411"/>
      <c r="AM3" s="411" t="str">
        <f>IF(AND(AN11=1,AN7=0),"３",IF(AN7=0%,"０",IF(AN7=100%,"１",IF(AN7&gt;49%,"２",IF(AN7&lt;50%,"３")))))</f>
        <v>０</v>
      </c>
      <c r="AN3" s="411"/>
      <c r="AO3" s="411" t="str">
        <f>IF(AND(AP11=1,AP7=0),"３",IF(AP7=0%,"０",IF(AP7=100%,"１",IF(AP7&gt;49%,"２",IF(AP7&lt;50%,"３")))))</f>
        <v>０</v>
      </c>
      <c r="AP3" s="411"/>
      <c r="AQ3" s="411" t="str">
        <f>IF(AND(AR12=1,AR7=0),"３",IF(AR7=0%,"０",IF(AR7=100%,"１",IF(AR7&gt;49%,"２",IF(AR7&lt;50%,"３")))))</f>
        <v>０</v>
      </c>
      <c r="AR3" s="411"/>
      <c r="AS3" s="411" t="str">
        <f>IF(AND(AT11=1,AT7=0),"３",IF(AT7=0%,"０",IF(AT7=100%,"１",IF(AT7&gt;49%,"２",IF(AT7&lt;50%,"３")))))</f>
        <v>０</v>
      </c>
      <c r="AT3" s="411"/>
      <c r="AU3" s="411" t="str">
        <f>IF(AND(AV12=1,AV7=0),"３",IF(AV7=0%,"０",IF(AV7=100%,"１",IF(AV7&gt;49%,"２",IF(AV7&lt;50%,"３")))))</f>
        <v>０</v>
      </c>
      <c r="AV3" s="411"/>
      <c r="AW3" s="411" t="str">
        <f>IF(AND(AX12=1,AX7=0),"３",IF(AX7=0%,"０",IF(AX7=100%,"１",IF(AX7&gt;49%,"２",IF(AX7&lt;50%,"３")))))</f>
        <v>０</v>
      </c>
      <c r="AX3" s="411"/>
      <c r="AY3" s="411" t="str">
        <f>IF(AND(AZ12=1,AZ7=0),"３",IF(AZ7=0%,"０",IF(AZ7=100%,"１",IF(AZ7&gt;49%,"２",IF(AZ7&lt;50%,"３")))))</f>
        <v>０</v>
      </c>
      <c r="AZ3" s="411"/>
      <c r="BA3" s="411" t="str">
        <f>IF(AND(BB12=1,BB7=0),"３",IF(BB7=0%,"０",IF(BB7=100%,"１",IF(BB7&gt;49%,"２",IF(BB7&lt;50%,"３")))))</f>
        <v>０</v>
      </c>
      <c r="BB3" s="411"/>
      <c r="BC3" s="411" t="str">
        <f>IF(AND(BD12=1,BD7=0),"３",IF(BD7=0%,"０",IF(BD7=100%,"１",IF(BD7&gt;49%,"２",IF(BD7&lt;50%,"３")))))</f>
        <v>０</v>
      </c>
      <c r="BD3" s="411"/>
      <c r="BE3" s="411" t="str">
        <f>IF(AND(BF15=1,BF7=0),"３",IF(BF7=0%,"０",IF(BF7=100%,"１",IF(BF7&gt;49%,"２",IF(BF7&lt;50%,"３")))))</f>
        <v>０</v>
      </c>
      <c r="BF3" s="411"/>
      <c r="BG3" s="411" t="str">
        <f>IF(AND(BH14=1,BH7=0),"３",IF(BH7=0%,"０",IF(BH7=100%,"１",IF(BH7&gt;49%,"２",IF(BH7&lt;50%,"３")))))</f>
        <v>０</v>
      </c>
      <c r="BH3" s="411"/>
      <c r="BI3" s="411" t="str">
        <f>IF(AND(BJ13=1,BJ7=0),"３",IF(BJ7=0%,"０",IF(BJ7=100%,"１",IF(BJ7&gt;49%,"２",IF(BJ7&lt;50%,"３")))))</f>
        <v>０</v>
      </c>
      <c r="BJ3" s="411"/>
      <c r="BK3" s="411" t="str">
        <f>IF(AND(BL13=1,BL7=0),"３",IF(BL7=0%,"０",IF(BL7=100%,"１",IF(BL7&gt;49%,"２",IF(BL7&lt;50%,"３")))))</f>
        <v>０</v>
      </c>
      <c r="BL3" s="411"/>
      <c r="BM3" s="411" t="str">
        <f>IF(AND(BN18=1,BN7=0),"３",IF(BN7=0%,"０",IF(BN7=100%,"１",IF(BN7&gt;49%,"２",IF(BN7&lt;50%,"３")))))</f>
        <v>０</v>
      </c>
      <c r="BN3" s="411"/>
      <c r="BO3" s="411" t="str">
        <f>IF(AND(BP12=1,BP7=0),"３",IF(BP7=0%,"０",IF(BP7=100%,"１",IF(BP7&gt;49%,"２",IF(BP7&lt;50%,"３")))))</f>
        <v>０</v>
      </c>
      <c r="BP3" s="411"/>
      <c r="BQ3" s="411" t="str">
        <f>IF(AND(BR12=1,BR7=0),"３",IF(BR7=0%,"０",IF(BR7=100%,"１",IF(BR7&gt;49%,"２",IF(BR7&lt;50%,"３")))))</f>
        <v>０</v>
      </c>
      <c r="BR3" s="411"/>
      <c r="BS3" s="411" t="str">
        <f>IF(AND(BT16=1,BT7=0),"３",IF(BT7=0%,"０",IF(BT7=100%,"１",IF(BT7&gt;49%,"２",IF(BT7&lt;50%,"３")))))</f>
        <v>０</v>
      </c>
      <c r="BT3" s="411"/>
      <c r="BU3" s="411" t="str">
        <f>IF(AND(BV13=1,BV7=0),"３",IF(BV7=0%,"０",IF(BV7=100%,"１",IF(BV7&gt;49%,"２",IF(BV7&lt;50%,"３")))))</f>
        <v>０</v>
      </c>
      <c r="BV3" s="411"/>
      <c r="BW3" s="411" t="str">
        <f>IF(AND(BX12=1,BX7=0),"３",IF(BX7=0%,"０",IF(BX7=100%,"１",IF(BX7&gt;49%,"２",IF(BX7&lt;50%,"３")))))</f>
        <v>０</v>
      </c>
      <c r="BX3" s="411"/>
      <c r="BY3" s="411" t="str">
        <f>IF(AND(BZ11=1,BZ7=0),"３",IF(BZ7=0%,"０",IF(BZ7=100%,"１",IF(BZ7&gt;49%,"２",IF(BZ7&lt;50%,"３")))))</f>
        <v>０</v>
      </c>
      <c r="BZ3" s="411"/>
      <c r="CA3" s="411" t="str">
        <f>IF(AND(CB13=1,CB7=0),"３",IF(AND(CB11=1,CB7=0),"３",IF(CB7=100%,"１",IF(CB7=0%,"０"))))</f>
        <v>０</v>
      </c>
      <c r="CB3" s="411"/>
      <c r="CC3" s="411" t="str">
        <f>IF(AND(CD13=1,CD7=0),"３",IF(CD7=0%,"０",IF(CD7=100%,"１",IF(CD7&gt;49%,"２",IF(CD7&lt;50%,"３")))))</f>
        <v>０</v>
      </c>
      <c r="CD3" s="411"/>
      <c r="CE3" s="411" t="str">
        <f>IF(AND(CF16=1,CF7=0),"３",IF(CF7=0%,"０",IF(CF7=100%,"１",IF(CF7&gt;49%,"２",IF(CF7&lt;50%,"３")))))</f>
        <v>０</v>
      </c>
      <c r="CF3" s="411"/>
      <c r="CG3" s="411" t="str">
        <f>IF(AND(CH15=1,CH7=0),"３",IF(CH7=0%,"０",IF(CH7=100%,"１",IF(CH7&gt;49%,"２",IF(CH7&lt;50%,"３")))))</f>
        <v>０</v>
      </c>
      <c r="CH3" s="411"/>
      <c r="CI3" s="411" t="str">
        <f>IF(AND(CJ14=1,CJ7=0),"３",IF(CJ7=0%,"０",IF(CJ7=100%,"１",IF(CJ7&gt;49%,"２",IF(CJ7&lt;50%,"３")))))</f>
        <v>０</v>
      </c>
      <c r="CJ3" s="411"/>
      <c r="CK3" s="411" t="str">
        <f>IF(AND(CL12=1,CL7=0),"３",IF(CL7=0%,"０",IF(CL7=100%,"１",IF(CL7&gt;49%,"２",IF(CL7&lt;50%,"３")))))</f>
        <v>０</v>
      </c>
      <c r="CL3" s="411"/>
      <c r="CM3" s="411" t="str">
        <f>IF(AND(CN13=1,CN7=0),"３",IF(CN7=0%,"０",IF(CN7=100%,"１",IF(CN7&gt;49%,"２",IF(CN7&lt;50%,"３")))))</f>
        <v>０</v>
      </c>
      <c r="CN3" s="411"/>
      <c r="CO3" s="411" t="str">
        <f>IF(AND(CP11=1,CP7=0),"３",IF(CP7=0%,"０",IF(CP7=100%,"１",IF(CP7&gt;49%,"２",IF(CP7&lt;50%,"３")))))</f>
        <v>０</v>
      </c>
      <c r="CP3" s="411"/>
      <c r="CQ3" s="411" t="str">
        <f>IF(AND(CR12=1,CR7=0),"３",IF(CR7=0%,"０",IF(CR7=100%,"１",IF(CR7&gt;49%,"２",IF(CR7&lt;50%,"３")))))</f>
        <v>０</v>
      </c>
      <c r="CR3" s="411"/>
      <c r="CS3" s="411" t="str">
        <f>IF(AND(CT11=1,CT7=0),"３",IF(CT7=0%,"０",IF(CT7=100%,"１",IF(CT7&gt;49%,"２",IF(CT7&lt;50%,"３")))))</f>
        <v>０</v>
      </c>
      <c r="CT3" s="411"/>
      <c r="CU3" s="411" t="str">
        <f>IF(AND(CV14=1,CV7=0),"３",IF(CV7=0%,"０",IF(CV7=100%,"１",IF(CV7&gt;49%,"２",IF(CV7&lt;50%,"３")))))</f>
        <v>０</v>
      </c>
      <c r="CV3" s="411"/>
      <c r="CW3" s="411" t="str">
        <f>IF(AND(CX11=1,CX7=0),"３",IF(CX7=0%,"０",IF(CX7=100%,"１",IF(CX7&gt;49%,"２",IF(CX7&lt;50%,"３")))))</f>
        <v>０</v>
      </c>
      <c r="CX3" s="411"/>
      <c r="CY3" s="411" t="str">
        <f>IF(AND(CZ14=1,CZ7=0),"３",IF(CZ7=0%,"０",IF(CZ7=100%,"１",IF(CZ7&gt;49%,"２",IF(CZ7&lt;50%,"３")))))</f>
        <v>０</v>
      </c>
      <c r="CZ3" s="411"/>
      <c r="DA3" s="411" t="str">
        <f>IF(AND(DB15=1,DB7=0),"３",IF(DB7=0%,"０",IF(DB7=100%,"１",IF(DB7&gt;49%,"２",IF(DB7&lt;50%,"３")))))</f>
        <v>０</v>
      </c>
      <c r="DB3" s="411"/>
      <c r="DC3" s="411" t="str">
        <f>IF(AND(DD14=1,DD7=0),"３",IF(DD7=0%,"０",IF(DD7=100%,"１",IF(DD7&gt;49%,"２",IF(DD7&lt;50%,"３")))))</f>
        <v>０</v>
      </c>
      <c r="DD3" s="411"/>
      <c r="DE3" s="411" t="str">
        <f>IF(AND(DF16=1,DF7=0),"３",IF(DF7=0%,"０",IF(DF7=100%,"１",IF(DF7&gt;49%,"２",IF(DF7&lt;50%,"３")))))</f>
        <v>０</v>
      </c>
      <c r="DF3" s="411"/>
      <c r="DG3" s="411" t="str">
        <f>IF(AND(DH16=1,DH7=0),"３",IF(DH7=0%,"０",IF(DH7=100%,"１",IF(DH7&gt;49%,"２",IF(DH7&lt;50%,"３")))))</f>
        <v>０</v>
      </c>
      <c r="DH3" s="411"/>
      <c r="DI3" s="411" t="str">
        <f>IF(AND(DJ11=1,DJ7=0),"３",IF(DJ7=0%,"０",IF(DJ7=100%,"１",IF(DJ7&gt;49%,"２",IF(DJ7&lt;50%,"３")))))</f>
        <v>０</v>
      </c>
      <c r="DJ3" s="411"/>
      <c r="DK3" s="411" t="str">
        <f>IF(AND(DL12=1,DL7=0),"３",IF(DL7=0%,"０",IF(DL7=100%,"１",IF(DL7&gt;49%,"２",IF(DL7&lt;50%,"３")))))</f>
        <v>０</v>
      </c>
      <c r="DL3" s="411"/>
      <c r="DM3" s="411" t="str">
        <f>IF(AND(DN13=1,DN7=0),"３",IF(DN7=0%,"０",IF(DN7=100%,"１",IF(DN7&gt;49%,"２",IF(DN7&lt;50%,"３")))))</f>
        <v>０</v>
      </c>
      <c r="DN3" s="411"/>
    </row>
    <row r="4" spans="1:118" s="11" customFormat="1" ht="36" customHeight="1" hidden="1">
      <c r="A4" s="410">
        <v>0</v>
      </c>
      <c r="B4" s="410"/>
      <c r="C4" s="410">
        <v>0</v>
      </c>
      <c r="D4" s="410"/>
      <c r="E4" s="410">
        <v>0</v>
      </c>
      <c r="F4" s="410"/>
      <c r="G4" s="410">
        <v>0</v>
      </c>
      <c r="H4" s="410"/>
      <c r="I4" s="410">
        <v>0</v>
      </c>
      <c r="J4" s="410"/>
      <c r="K4" s="410">
        <v>0</v>
      </c>
      <c r="L4" s="410"/>
      <c r="M4" s="410">
        <v>0</v>
      </c>
      <c r="N4" s="410"/>
      <c r="O4" s="410">
        <v>0</v>
      </c>
      <c r="P4" s="410"/>
      <c r="Q4" s="410">
        <v>0</v>
      </c>
      <c r="R4" s="410"/>
      <c r="S4" s="410">
        <v>0</v>
      </c>
      <c r="T4" s="410"/>
      <c r="U4" s="410">
        <v>0</v>
      </c>
      <c r="V4" s="410"/>
      <c r="W4" s="410">
        <v>0</v>
      </c>
      <c r="X4" s="410"/>
      <c r="Y4" s="410">
        <v>0</v>
      </c>
      <c r="Z4" s="410"/>
      <c r="AA4" s="410">
        <v>0</v>
      </c>
      <c r="AB4" s="410"/>
      <c r="AC4" s="410">
        <v>0</v>
      </c>
      <c r="AD4" s="410"/>
      <c r="AE4" s="410">
        <v>0</v>
      </c>
      <c r="AF4" s="410"/>
      <c r="AG4" s="410">
        <v>0</v>
      </c>
      <c r="AH4" s="410"/>
      <c r="AI4" s="410">
        <v>0</v>
      </c>
      <c r="AJ4" s="410"/>
      <c r="AK4" s="410">
        <v>0</v>
      </c>
      <c r="AL4" s="410"/>
      <c r="AM4" s="410">
        <v>0</v>
      </c>
      <c r="AN4" s="410"/>
      <c r="AO4" s="410">
        <v>0</v>
      </c>
      <c r="AP4" s="410"/>
      <c r="AQ4" s="410">
        <v>0</v>
      </c>
      <c r="AR4" s="410"/>
      <c r="AS4" s="410">
        <v>0</v>
      </c>
      <c r="AT4" s="410"/>
      <c r="AU4" s="410">
        <v>0</v>
      </c>
      <c r="AV4" s="410"/>
      <c r="AW4" s="410">
        <v>0</v>
      </c>
      <c r="AX4" s="410"/>
      <c r="AY4" s="410">
        <v>0</v>
      </c>
      <c r="AZ4" s="410"/>
      <c r="BA4" s="410">
        <v>0</v>
      </c>
      <c r="BB4" s="410"/>
      <c r="BC4" s="410">
        <v>0</v>
      </c>
      <c r="BD4" s="410"/>
      <c r="BE4" s="410">
        <v>0</v>
      </c>
      <c r="BF4" s="410"/>
      <c r="BG4" s="410">
        <v>0</v>
      </c>
      <c r="BH4" s="410"/>
      <c r="BI4" s="410">
        <v>0</v>
      </c>
      <c r="BJ4" s="410"/>
      <c r="BK4" s="410">
        <v>0</v>
      </c>
      <c r="BL4" s="410"/>
      <c r="BM4" s="410">
        <v>0</v>
      </c>
      <c r="BN4" s="410"/>
      <c r="BO4" s="410">
        <v>0</v>
      </c>
      <c r="BP4" s="410"/>
      <c r="BQ4" s="410">
        <v>0</v>
      </c>
      <c r="BR4" s="410"/>
      <c r="BS4" s="410">
        <v>0</v>
      </c>
      <c r="BT4" s="410"/>
      <c r="BU4" s="410">
        <v>0</v>
      </c>
      <c r="BV4" s="410"/>
      <c r="BW4" s="410">
        <v>0</v>
      </c>
      <c r="BX4" s="410"/>
      <c r="BY4" s="410">
        <v>0</v>
      </c>
      <c r="BZ4" s="410"/>
      <c r="CA4" s="410">
        <v>0</v>
      </c>
      <c r="CB4" s="410"/>
      <c r="CC4" s="410">
        <v>0</v>
      </c>
      <c r="CD4" s="410"/>
      <c r="CE4" s="410">
        <v>0</v>
      </c>
      <c r="CF4" s="410"/>
      <c r="CG4" s="410">
        <v>0</v>
      </c>
      <c r="CH4" s="410"/>
      <c r="CI4" s="410">
        <v>0</v>
      </c>
      <c r="CJ4" s="410"/>
      <c r="CK4" s="410">
        <v>0</v>
      </c>
      <c r="CL4" s="410"/>
      <c r="CM4" s="410">
        <v>0</v>
      </c>
      <c r="CN4" s="410"/>
      <c r="CO4" s="410">
        <v>0</v>
      </c>
      <c r="CP4" s="410"/>
      <c r="CQ4" s="410">
        <v>0</v>
      </c>
      <c r="CR4" s="410"/>
      <c r="CS4" s="410">
        <v>0</v>
      </c>
      <c r="CT4" s="410"/>
      <c r="CU4" s="410">
        <v>0</v>
      </c>
      <c r="CV4" s="410"/>
      <c r="CW4" s="410">
        <v>0</v>
      </c>
      <c r="CX4" s="410"/>
      <c r="CY4" s="410">
        <v>0</v>
      </c>
      <c r="CZ4" s="410"/>
      <c r="DA4" s="410">
        <v>0</v>
      </c>
      <c r="DB4" s="410"/>
      <c r="DC4" s="410">
        <v>0</v>
      </c>
      <c r="DD4" s="410"/>
      <c r="DE4" s="410">
        <v>0</v>
      </c>
      <c r="DF4" s="410"/>
      <c r="DG4" s="410">
        <v>0</v>
      </c>
      <c r="DH4" s="410"/>
      <c r="DI4" s="410">
        <v>0</v>
      </c>
      <c r="DJ4" s="410"/>
      <c r="DK4" s="410">
        <v>0</v>
      </c>
      <c r="DL4" s="410"/>
      <c r="DM4" s="410">
        <v>0</v>
      </c>
      <c r="DN4" s="410"/>
    </row>
    <row r="5" spans="1:118" s="6" customFormat="1" ht="13.5" hidden="1">
      <c r="A5" s="12"/>
      <c r="B5" s="12"/>
      <c r="C5" s="12"/>
      <c r="D5" s="13"/>
      <c r="E5" s="12"/>
      <c r="F5" s="13"/>
      <c r="G5" s="12"/>
      <c r="H5" s="13"/>
      <c r="I5" s="12"/>
      <c r="J5" s="13"/>
      <c r="K5" s="12"/>
      <c r="L5" s="13"/>
      <c r="M5" s="12"/>
      <c r="N5" s="13"/>
      <c r="O5" s="12"/>
      <c r="P5" s="13"/>
      <c r="Q5" s="12"/>
      <c r="R5" s="13"/>
      <c r="S5" s="12"/>
      <c r="T5" s="13"/>
      <c r="U5" s="12"/>
      <c r="V5" s="13"/>
      <c r="W5" s="12"/>
      <c r="X5" s="13"/>
      <c r="Y5" s="12"/>
      <c r="Z5" s="13"/>
      <c r="AA5" s="12"/>
      <c r="AB5" s="13"/>
      <c r="AC5" s="12"/>
      <c r="AD5" s="13"/>
      <c r="AE5" s="12"/>
      <c r="AF5" s="13"/>
      <c r="AG5" s="12"/>
      <c r="AH5" s="13"/>
      <c r="AI5" s="12"/>
      <c r="AJ5" s="13"/>
      <c r="AK5" s="12"/>
      <c r="AL5" s="13"/>
      <c r="AM5" s="12"/>
      <c r="AN5" s="13"/>
      <c r="AO5" s="12"/>
      <c r="AP5" s="13"/>
      <c r="AQ5" s="12"/>
      <c r="AR5" s="13"/>
      <c r="AS5" s="12"/>
      <c r="AT5" s="13"/>
      <c r="AU5" s="12"/>
      <c r="AV5" s="13"/>
      <c r="AW5" s="12"/>
      <c r="AX5" s="13"/>
      <c r="AY5" s="12"/>
      <c r="AZ5" s="13"/>
      <c r="BA5" s="12"/>
      <c r="BB5" s="13"/>
      <c r="BC5" s="12"/>
      <c r="BD5" s="13"/>
      <c r="BE5" s="12"/>
      <c r="BF5" s="13"/>
      <c r="BG5" s="12"/>
      <c r="BH5" s="13"/>
      <c r="BI5" s="12"/>
      <c r="BJ5" s="13"/>
      <c r="BK5" s="12"/>
      <c r="BL5" s="13"/>
      <c r="BM5" s="12"/>
      <c r="BN5" s="13"/>
      <c r="BO5" s="12"/>
      <c r="BP5" s="13"/>
      <c r="BQ5" s="12"/>
      <c r="BR5" s="13"/>
      <c r="BS5" s="12"/>
      <c r="BT5" s="13"/>
      <c r="BU5" s="12"/>
      <c r="BV5" s="13"/>
      <c r="BW5" s="12"/>
      <c r="BX5" s="13"/>
      <c r="BY5" s="12"/>
      <c r="BZ5" s="13"/>
      <c r="CA5" s="12"/>
      <c r="CB5" s="13"/>
      <c r="CC5" s="12"/>
      <c r="CD5" s="13"/>
      <c r="CE5" s="12"/>
      <c r="CF5" s="13"/>
      <c r="CG5" s="12"/>
      <c r="CH5" s="13"/>
      <c r="CI5" s="12"/>
      <c r="CJ5" s="13"/>
      <c r="CK5" s="12"/>
      <c r="CL5" s="13"/>
      <c r="CM5" s="12"/>
      <c r="CN5" s="13"/>
      <c r="CO5" s="12"/>
      <c r="CP5" s="13"/>
      <c r="CQ5" s="12"/>
      <c r="CR5" s="13"/>
      <c r="CS5" s="12"/>
      <c r="CT5" s="13"/>
      <c r="CU5" s="12"/>
      <c r="CV5" s="13"/>
      <c r="CW5" s="12"/>
      <c r="CX5" s="13"/>
      <c r="CY5" s="12"/>
      <c r="CZ5" s="13"/>
      <c r="DA5" s="12"/>
      <c r="DB5" s="13"/>
      <c r="DC5" s="12"/>
      <c r="DD5" s="13"/>
      <c r="DE5" s="12"/>
      <c r="DF5" s="13"/>
      <c r="DG5" s="12"/>
      <c r="DH5" s="13"/>
      <c r="DI5" s="12"/>
      <c r="DJ5" s="13"/>
      <c r="DK5" s="12"/>
      <c r="DL5" s="14"/>
      <c r="DM5" s="12"/>
      <c r="DN5" s="14"/>
    </row>
    <row r="6" spans="1:118" s="6" customFormat="1" ht="13.5" customHeight="1" hidden="1">
      <c r="A6" s="12"/>
      <c r="B6" s="12"/>
      <c r="C6" s="12"/>
      <c r="D6" s="13"/>
      <c r="E6" s="12"/>
      <c r="F6" s="13"/>
      <c r="G6" s="12"/>
      <c r="H6" s="13"/>
      <c r="I6" s="12"/>
      <c r="J6" s="13"/>
      <c r="K6" s="12">
        <v>0</v>
      </c>
      <c r="L6" s="13"/>
      <c r="M6" s="12"/>
      <c r="N6" s="13"/>
      <c r="O6" s="12"/>
      <c r="P6" s="13"/>
      <c r="Q6" s="12"/>
      <c r="R6" s="13"/>
      <c r="S6" s="12"/>
      <c r="T6" s="13"/>
      <c r="U6" s="12"/>
      <c r="V6" s="13"/>
      <c r="W6" s="12"/>
      <c r="X6" s="13"/>
      <c r="Y6" s="12"/>
      <c r="Z6" s="13"/>
      <c r="AA6" s="12"/>
      <c r="AB6" s="13"/>
      <c r="AC6" s="12"/>
      <c r="AD6" s="13"/>
      <c r="AE6" s="12"/>
      <c r="AF6" s="13"/>
      <c r="AG6" s="12"/>
      <c r="AH6" s="13"/>
      <c r="AI6" s="12"/>
      <c r="AJ6" s="13"/>
      <c r="AK6" s="12"/>
      <c r="AL6" s="13"/>
      <c r="AM6" s="12"/>
      <c r="AN6" s="13"/>
      <c r="AO6" s="12"/>
      <c r="AP6" s="13"/>
      <c r="AQ6" s="12"/>
      <c r="AR6" s="13"/>
      <c r="AS6" s="12"/>
      <c r="AT6" s="13"/>
      <c r="AU6" s="12"/>
      <c r="AV6" s="13"/>
      <c r="AW6" s="12"/>
      <c r="AX6" s="13"/>
      <c r="AY6" s="12"/>
      <c r="AZ6" s="13"/>
      <c r="BA6" s="12"/>
      <c r="BB6" s="13"/>
      <c r="BC6" s="12"/>
      <c r="BD6" s="13"/>
      <c r="BE6" s="12"/>
      <c r="BF6" s="13"/>
      <c r="BG6" s="12"/>
      <c r="BH6" s="13"/>
      <c r="BI6" s="12"/>
      <c r="BJ6" s="13"/>
      <c r="BK6" s="12"/>
      <c r="BL6" s="13"/>
      <c r="BM6" s="12"/>
      <c r="BN6" s="13"/>
      <c r="BO6" s="12"/>
      <c r="BP6" s="13"/>
      <c r="BQ6" s="12"/>
      <c r="BR6" s="13"/>
      <c r="BS6" s="12"/>
      <c r="BT6" s="13"/>
      <c r="BU6" s="12"/>
      <c r="BV6" s="13"/>
      <c r="BW6" s="12"/>
      <c r="BX6" s="13"/>
      <c r="BY6" s="12"/>
      <c r="BZ6" s="13"/>
      <c r="CA6" s="12"/>
      <c r="CB6" s="13"/>
      <c r="CC6" s="12"/>
      <c r="CD6" s="13"/>
      <c r="CE6" s="12"/>
      <c r="CF6" s="13"/>
      <c r="CG6" s="12"/>
      <c r="CH6" s="13"/>
      <c r="CI6" s="12"/>
      <c r="CJ6" s="13"/>
      <c r="CK6" s="12"/>
      <c r="CL6" s="13"/>
      <c r="CM6" s="12"/>
      <c r="CN6" s="13"/>
      <c r="CO6" s="12"/>
      <c r="CP6" s="13"/>
      <c r="CQ6" s="12"/>
      <c r="CR6" s="13"/>
      <c r="CS6" s="12"/>
      <c r="CT6" s="13"/>
      <c r="CU6" s="12"/>
      <c r="CV6" s="13"/>
      <c r="CW6" s="12"/>
      <c r="CX6" s="13"/>
      <c r="CY6" s="12"/>
      <c r="CZ6" s="13"/>
      <c r="DA6" s="12"/>
      <c r="DB6" s="13"/>
      <c r="DC6" s="12"/>
      <c r="DD6" s="13"/>
      <c r="DE6" s="12"/>
      <c r="DF6" s="13"/>
      <c r="DG6" s="12"/>
      <c r="DH6" s="13"/>
      <c r="DI6" s="12"/>
      <c r="DJ6" s="13"/>
      <c r="DK6" s="12"/>
      <c r="DL6" s="14"/>
      <c r="DM6" s="12"/>
      <c r="DN6" s="14"/>
    </row>
    <row r="7" spans="1:118" s="18" customFormat="1" ht="30" customHeight="1" hidden="1">
      <c r="A7" s="15" t="s">
        <v>338</v>
      </c>
      <c r="B7" s="16">
        <f>B10/2</f>
        <v>0</v>
      </c>
      <c r="C7" s="15" t="s">
        <v>338</v>
      </c>
      <c r="D7" s="17">
        <f>D10/2</f>
        <v>0</v>
      </c>
      <c r="E7" s="15" t="s">
        <v>339</v>
      </c>
      <c r="F7" s="16">
        <f>F12/4</f>
        <v>0</v>
      </c>
      <c r="G7" s="15" t="s">
        <v>339</v>
      </c>
      <c r="H7" s="16">
        <f>H11/3</f>
        <v>0</v>
      </c>
      <c r="I7" s="15" t="s">
        <v>339</v>
      </c>
      <c r="J7" s="16">
        <f>J10/2</f>
        <v>0</v>
      </c>
      <c r="K7" s="15" t="s">
        <v>339</v>
      </c>
      <c r="L7" s="16">
        <f>L10/2</f>
        <v>0</v>
      </c>
      <c r="M7" s="15" t="s">
        <v>339</v>
      </c>
      <c r="N7" s="17">
        <f>N10/2</f>
        <v>0</v>
      </c>
      <c r="O7" s="15" t="s">
        <v>339</v>
      </c>
      <c r="P7" s="16">
        <f>P11/3</f>
        <v>0</v>
      </c>
      <c r="Q7" s="15" t="s">
        <v>339</v>
      </c>
      <c r="R7" s="17">
        <f>R11/3</f>
        <v>0</v>
      </c>
      <c r="S7" s="15" t="s">
        <v>339</v>
      </c>
      <c r="T7" s="17">
        <f>T10/2</f>
        <v>0</v>
      </c>
      <c r="U7" s="15" t="s">
        <v>339</v>
      </c>
      <c r="V7" s="16">
        <f>V12/4</f>
        <v>0</v>
      </c>
      <c r="W7" s="15" t="s">
        <v>339</v>
      </c>
      <c r="X7" s="17">
        <f>X15/7</f>
        <v>0</v>
      </c>
      <c r="Y7" s="15" t="s">
        <v>339</v>
      </c>
      <c r="Z7" s="17">
        <f>Z10/2</f>
        <v>0</v>
      </c>
      <c r="AA7" s="15" t="s">
        <v>339</v>
      </c>
      <c r="AB7" s="16">
        <f>AB10/2</f>
        <v>0</v>
      </c>
      <c r="AC7" s="15" t="s">
        <v>339</v>
      </c>
      <c r="AD7" s="16">
        <f>AD10/2</f>
        <v>0</v>
      </c>
      <c r="AE7" s="15" t="s">
        <v>339</v>
      </c>
      <c r="AF7" s="17">
        <f>AF14/6</f>
        <v>0</v>
      </c>
      <c r="AG7" s="15" t="s">
        <v>339</v>
      </c>
      <c r="AH7" s="17">
        <f>AH10/2</f>
        <v>0</v>
      </c>
      <c r="AI7" s="15" t="s">
        <v>339</v>
      </c>
      <c r="AJ7" s="16">
        <f>AJ11/3</f>
        <v>0</v>
      </c>
      <c r="AK7" s="15" t="s">
        <v>339</v>
      </c>
      <c r="AL7" s="16">
        <f>AL10/2</f>
        <v>0</v>
      </c>
      <c r="AM7" s="15" t="s">
        <v>339</v>
      </c>
      <c r="AN7" s="17">
        <f>AN9/1</f>
        <v>0</v>
      </c>
      <c r="AO7" s="15" t="s">
        <v>339</v>
      </c>
      <c r="AP7" s="16">
        <f>AP9/1</f>
        <v>0</v>
      </c>
      <c r="AQ7" s="15" t="s">
        <v>339</v>
      </c>
      <c r="AR7" s="16">
        <f>AR10/2</f>
        <v>0</v>
      </c>
      <c r="AS7" s="15" t="s">
        <v>339</v>
      </c>
      <c r="AT7" s="17">
        <f>AT9/1</f>
        <v>0</v>
      </c>
      <c r="AU7" s="15" t="s">
        <v>339</v>
      </c>
      <c r="AV7" s="17">
        <f>AV10/2</f>
        <v>0</v>
      </c>
      <c r="AW7" s="15" t="s">
        <v>339</v>
      </c>
      <c r="AX7" s="16">
        <f>AX10/2</f>
        <v>0</v>
      </c>
      <c r="AY7" s="15" t="s">
        <v>339</v>
      </c>
      <c r="AZ7" s="16">
        <f>AZ10/2</f>
        <v>0</v>
      </c>
      <c r="BA7" s="15" t="s">
        <v>339</v>
      </c>
      <c r="BB7" s="16">
        <f>BB10/2</f>
        <v>0</v>
      </c>
      <c r="BC7" s="15" t="s">
        <v>339</v>
      </c>
      <c r="BD7" s="17">
        <f>BD10/2</f>
        <v>0</v>
      </c>
      <c r="BE7" s="15" t="s">
        <v>339</v>
      </c>
      <c r="BF7" s="16">
        <f>BF13/5</f>
        <v>0</v>
      </c>
      <c r="BG7" s="15" t="s">
        <v>339</v>
      </c>
      <c r="BH7" s="17">
        <f>BH12/4</f>
        <v>0</v>
      </c>
      <c r="BI7" s="15" t="s">
        <v>339</v>
      </c>
      <c r="BJ7" s="16">
        <f>BJ11/3</f>
        <v>0</v>
      </c>
      <c r="BK7" s="15" t="s">
        <v>339</v>
      </c>
      <c r="BL7" s="17">
        <f>BL11/3</f>
        <v>0</v>
      </c>
      <c r="BM7" s="15" t="s">
        <v>339</v>
      </c>
      <c r="BN7" s="16">
        <f>BN16/8</f>
        <v>0</v>
      </c>
      <c r="BO7" s="35" t="s">
        <v>339</v>
      </c>
      <c r="BP7" s="16">
        <f>BP10/2</f>
        <v>0</v>
      </c>
      <c r="BQ7" s="15" t="s">
        <v>339</v>
      </c>
      <c r="BR7" s="16">
        <f>BR10/2</f>
        <v>0</v>
      </c>
      <c r="BS7" s="15" t="s">
        <v>339</v>
      </c>
      <c r="BT7" s="16">
        <f>BT14/6</f>
        <v>0</v>
      </c>
      <c r="BU7" s="15" t="s">
        <v>339</v>
      </c>
      <c r="BV7" s="17">
        <f>BV11/3</f>
        <v>0</v>
      </c>
      <c r="BW7" s="15" t="s">
        <v>339</v>
      </c>
      <c r="BX7" s="17">
        <f>BX10/2</f>
        <v>0</v>
      </c>
      <c r="BY7" s="15" t="s">
        <v>339</v>
      </c>
      <c r="BZ7" s="17">
        <f>BZ9/1</f>
        <v>0</v>
      </c>
      <c r="CA7" s="15" t="s">
        <v>339</v>
      </c>
      <c r="CB7" s="17">
        <f>CB9/1</f>
        <v>0</v>
      </c>
      <c r="CC7" s="15" t="s">
        <v>339</v>
      </c>
      <c r="CD7" s="16">
        <f>CD11/3</f>
        <v>0</v>
      </c>
      <c r="CE7" s="15" t="s">
        <v>339</v>
      </c>
      <c r="CF7" s="17">
        <f>CF14/6</f>
        <v>0</v>
      </c>
      <c r="CG7" s="15" t="s">
        <v>339</v>
      </c>
      <c r="CH7" s="16">
        <f>CH13/5</f>
        <v>0</v>
      </c>
      <c r="CI7" s="15" t="s">
        <v>339</v>
      </c>
      <c r="CJ7" s="16">
        <f>CJ12/4</f>
        <v>0</v>
      </c>
      <c r="CK7" s="35" t="s">
        <v>339</v>
      </c>
      <c r="CL7" s="17">
        <f>CL10/2</f>
        <v>0</v>
      </c>
      <c r="CM7" s="15" t="s">
        <v>339</v>
      </c>
      <c r="CN7" s="17">
        <f>CN11/3</f>
        <v>0</v>
      </c>
      <c r="CO7" s="15" t="s">
        <v>339</v>
      </c>
      <c r="CP7" s="16">
        <f>CP9/1</f>
        <v>0</v>
      </c>
      <c r="CQ7" s="15" t="s">
        <v>339</v>
      </c>
      <c r="CR7" s="16">
        <f>CR10/2</f>
        <v>0</v>
      </c>
      <c r="CS7" s="15" t="s">
        <v>339</v>
      </c>
      <c r="CT7" s="16">
        <f>CT9/1</f>
        <v>0</v>
      </c>
      <c r="CU7" s="15" t="s">
        <v>339</v>
      </c>
      <c r="CV7" s="16">
        <f>CV12/4</f>
        <v>0</v>
      </c>
      <c r="CW7" s="35" t="s">
        <v>339</v>
      </c>
      <c r="CX7" s="17">
        <f>CX9/1</f>
        <v>0</v>
      </c>
      <c r="CY7" s="15" t="s">
        <v>339</v>
      </c>
      <c r="CZ7" s="16">
        <f>CZ12/4</f>
        <v>0</v>
      </c>
      <c r="DA7" s="15" t="s">
        <v>339</v>
      </c>
      <c r="DB7" s="16">
        <f>DB13/5</f>
        <v>0</v>
      </c>
      <c r="DC7" s="15" t="s">
        <v>339</v>
      </c>
      <c r="DD7" s="16">
        <f>DD12/4</f>
        <v>0</v>
      </c>
      <c r="DE7" s="15" t="s">
        <v>339</v>
      </c>
      <c r="DF7" s="16">
        <f>DF14/6</f>
        <v>0</v>
      </c>
      <c r="DG7" s="15" t="s">
        <v>339</v>
      </c>
      <c r="DH7" s="16">
        <f>DH14/6</f>
        <v>0</v>
      </c>
      <c r="DI7" s="15" t="s">
        <v>339</v>
      </c>
      <c r="DJ7" s="16">
        <f>DJ9/1</f>
        <v>0</v>
      </c>
      <c r="DK7" s="15" t="s">
        <v>339</v>
      </c>
      <c r="DL7" s="16">
        <f>DL10/2</f>
        <v>0</v>
      </c>
      <c r="DM7" s="15" t="s">
        <v>339</v>
      </c>
      <c r="DN7" s="16">
        <f>DN11/3</f>
        <v>0</v>
      </c>
    </row>
    <row r="8" spans="1:118" s="22" customFormat="1" ht="30" customHeight="1" hidden="1">
      <c r="A8" s="19" t="s">
        <v>340</v>
      </c>
      <c r="B8" s="19" t="b">
        <v>0</v>
      </c>
      <c r="C8" s="19" t="s">
        <v>340</v>
      </c>
      <c r="D8" s="20" t="b">
        <v>0</v>
      </c>
      <c r="E8" s="19" t="s">
        <v>340</v>
      </c>
      <c r="F8" s="19" t="b">
        <v>0</v>
      </c>
      <c r="G8" s="19" t="s">
        <v>340</v>
      </c>
      <c r="H8" s="19" t="b">
        <v>0</v>
      </c>
      <c r="I8" s="19" t="s">
        <v>340</v>
      </c>
      <c r="J8" s="19" t="b">
        <v>0</v>
      </c>
      <c r="K8" s="19" t="s">
        <v>340</v>
      </c>
      <c r="L8" s="19" t="b">
        <v>0</v>
      </c>
      <c r="M8" s="19" t="s">
        <v>340</v>
      </c>
      <c r="N8" s="20" t="b">
        <v>0</v>
      </c>
      <c r="O8" s="19" t="s">
        <v>340</v>
      </c>
      <c r="P8" s="19" t="b">
        <v>0</v>
      </c>
      <c r="Q8" s="19" t="s">
        <v>340</v>
      </c>
      <c r="R8" s="20" t="b">
        <v>0</v>
      </c>
      <c r="S8" s="19" t="s">
        <v>340</v>
      </c>
      <c r="T8" s="20" t="b">
        <v>0</v>
      </c>
      <c r="U8" s="19" t="s">
        <v>340</v>
      </c>
      <c r="V8" s="19" t="b">
        <v>0</v>
      </c>
      <c r="W8" s="19" t="s">
        <v>340</v>
      </c>
      <c r="X8" s="19" t="b">
        <v>0</v>
      </c>
      <c r="Y8" s="21" t="s">
        <v>340</v>
      </c>
      <c r="Z8" s="19" t="b">
        <v>0</v>
      </c>
      <c r="AA8" s="21" t="s">
        <v>340</v>
      </c>
      <c r="AB8" s="19" t="b">
        <v>0</v>
      </c>
      <c r="AC8" s="19" t="s">
        <v>340</v>
      </c>
      <c r="AD8" s="19" t="b">
        <v>0</v>
      </c>
      <c r="AE8" s="19" t="s">
        <v>340</v>
      </c>
      <c r="AF8" s="19" t="b">
        <v>0</v>
      </c>
      <c r="AG8" s="19" t="s">
        <v>340</v>
      </c>
      <c r="AH8" s="20" t="b">
        <v>0</v>
      </c>
      <c r="AI8" s="19" t="s">
        <v>340</v>
      </c>
      <c r="AJ8" s="19" t="b">
        <v>0</v>
      </c>
      <c r="AK8" s="19" t="s">
        <v>340</v>
      </c>
      <c r="AL8" s="19" t="b">
        <v>0</v>
      </c>
      <c r="AM8" s="19" t="s">
        <v>340</v>
      </c>
      <c r="AN8" s="20" t="b">
        <v>0</v>
      </c>
      <c r="AO8" s="19" t="s">
        <v>340</v>
      </c>
      <c r="AP8" s="19" t="b">
        <v>0</v>
      </c>
      <c r="AQ8" s="19" t="s">
        <v>340</v>
      </c>
      <c r="AR8" s="19" t="b">
        <v>0</v>
      </c>
      <c r="AS8" s="19" t="s">
        <v>340</v>
      </c>
      <c r="AT8" s="20" t="b">
        <v>0</v>
      </c>
      <c r="AU8" s="19" t="s">
        <v>340</v>
      </c>
      <c r="AV8" s="20" t="b">
        <v>0</v>
      </c>
      <c r="AW8" s="19" t="s">
        <v>340</v>
      </c>
      <c r="AX8" s="19" t="b">
        <v>0</v>
      </c>
      <c r="AY8" s="19" t="s">
        <v>340</v>
      </c>
      <c r="AZ8" s="19" t="b">
        <v>0</v>
      </c>
      <c r="BA8" s="19" t="s">
        <v>340</v>
      </c>
      <c r="BB8" s="19" t="b">
        <v>0</v>
      </c>
      <c r="BC8" s="19" t="s">
        <v>340</v>
      </c>
      <c r="BD8" s="20" t="b">
        <v>0</v>
      </c>
      <c r="BE8" s="19" t="s">
        <v>340</v>
      </c>
      <c r="BF8" s="19" t="b">
        <v>0</v>
      </c>
      <c r="BG8" s="21" t="s">
        <v>340</v>
      </c>
      <c r="BH8" s="20" t="b">
        <v>0</v>
      </c>
      <c r="BI8" s="19" t="s">
        <v>340</v>
      </c>
      <c r="BJ8" s="19" t="b">
        <v>0</v>
      </c>
      <c r="BK8" s="19" t="s">
        <v>340</v>
      </c>
      <c r="BL8" s="20" t="b">
        <v>0</v>
      </c>
      <c r="BM8" s="19" t="s">
        <v>340</v>
      </c>
      <c r="BN8" s="19" t="b">
        <v>0</v>
      </c>
      <c r="BO8" s="21" t="s">
        <v>340</v>
      </c>
      <c r="BP8" s="19" t="b">
        <v>0</v>
      </c>
      <c r="BQ8" s="19" t="s">
        <v>340</v>
      </c>
      <c r="BR8" s="19" t="b">
        <v>0</v>
      </c>
      <c r="BS8" s="19" t="s">
        <v>340</v>
      </c>
      <c r="BT8" s="19" t="b">
        <v>0</v>
      </c>
      <c r="BU8" s="19" t="s">
        <v>340</v>
      </c>
      <c r="BV8" s="20" t="b">
        <v>0</v>
      </c>
      <c r="BW8" s="19" t="s">
        <v>340</v>
      </c>
      <c r="BX8" s="20" t="b">
        <v>0</v>
      </c>
      <c r="BY8" s="19" t="s">
        <v>340</v>
      </c>
      <c r="BZ8" s="20" t="b">
        <v>0</v>
      </c>
      <c r="CA8" s="19" t="s">
        <v>340</v>
      </c>
      <c r="CB8" s="20" t="b">
        <v>0</v>
      </c>
      <c r="CC8" s="19" t="s">
        <v>340</v>
      </c>
      <c r="CD8" s="19" t="b">
        <v>0</v>
      </c>
      <c r="CE8" s="19" t="s">
        <v>340</v>
      </c>
      <c r="CF8" s="20" t="b">
        <v>0</v>
      </c>
      <c r="CG8" s="19" t="s">
        <v>340</v>
      </c>
      <c r="CH8" s="19" t="b">
        <v>0</v>
      </c>
      <c r="CI8" s="19" t="s">
        <v>340</v>
      </c>
      <c r="CJ8" s="19" t="b">
        <v>0</v>
      </c>
      <c r="CK8" s="21" t="s">
        <v>340</v>
      </c>
      <c r="CL8" s="20" t="b">
        <v>0</v>
      </c>
      <c r="CM8" s="19" t="s">
        <v>340</v>
      </c>
      <c r="CN8" s="20" t="b">
        <v>0</v>
      </c>
      <c r="CO8" s="19" t="s">
        <v>340</v>
      </c>
      <c r="CP8" s="19" t="b">
        <v>0</v>
      </c>
      <c r="CQ8" s="19" t="s">
        <v>340</v>
      </c>
      <c r="CR8" s="19" t="b">
        <v>0</v>
      </c>
      <c r="CS8" s="19" t="s">
        <v>340</v>
      </c>
      <c r="CT8" s="19" t="b">
        <v>0</v>
      </c>
      <c r="CU8" s="19" t="s">
        <v>340</v>
      </c>
      <c r="CV8" s="19" t="b">
        <v>0</v>
      </c>
      <c r="CW8" s="21" t="s">
        <v>340</v>
      </c>
      <c r="CX8" s="20" t="b">
        <v>0</v>
      </c>
      <c r="CY8" s="19" t="s">
        <v>340</v>
      </c>
      <c r="CZ8" s="19" t="b">
        <v>0</v>
      </c>
      <c r="DA8" s="19" t="s">
        <v>340</v>
      </c>
      <c r="DB8" s="19" t="b">
        <v>0</v>
      </c>
      <c r="DC8" s="19" t="s">
        <v>340</v>
      </c>
      <c r="DD8" s="19" t="b">
        <v>0</v>
      </c>
      <c r="DE8" s="19" t="s">
        <v>340</v>
      </c>
      <c r="DF8" s="19" t="b">
        <v>0</v>
      </c>
      <c r="DG8" s="19" t="s">
        <v>340</v>
      </c>
      <c r="DH8" s="19" t="b">
        <v>0</v>
      </c>
      <c r="DI8" s="19" t="s">
        <v>340</v>
      </c>
      <c r="DJ8" s="19" t="b">
        <v>0</v>
      </c>
      <c r="DK8" s="19" t="s">
        <v>340</v>
      </c>
      <c r="DL8" s="19" t="b">
        <v>0</v>
      </c>
      <c r="DM8" s="19" t="s">
        <v>340</v>
      </c>
      <c r="DN8" s="19" t="b">
        <v>0</v>
      </c>
    </row>
    <row r="9" spans="1:118" s="22" customFormat="1" ht="30" customHeight="1" hidden="1">
      <c r="A9" s="19" t="s">
        <v>341</v>
      </c>
      <c r="B9" s="19" t="b">
        <v>0</v>
      </c>
      <c r="C9" s="19" t="s">
        <v>341</v>
      </c>
      <c r="D9" s="20" t="b">
        <v>0</v>
      </c>
      <c r="E9" s="19" t="s">
        <v>341</v>
      </c>
      <c r="F9" s="19" t="b">
        <v>0</v>
      </c>
      <c r="G9" s="19" t="s">
        <v>341</v>
      </c>
      <c r="H9" s="19" t="b">
        <v>0</v>
      </c>
      <c r="I9" s="19" t="s">
        <v>341</v>
      </c>
      <c r="J9" s="19" t="b">
        <v>0</v>
      </c>
      <c r="K9" s="19" t="s">
        <v>341</v>
      </c>
      <c r="L9" s="19" t="b">
        <v>0</v>
      </c>
      <c r="M9" s="19" t="s">
        <v>315</v>
      </c>
      <c r="N9" s="20" t="b">
        <v>0</v>
      </c>
      <c r="O9" s="19" t="s">
        <v>341</v>
      </c>
      <c r="P9" s="19" t="b">
        <v>0</v>
      </c>
      <c r="Q9" s="19" t="s">
        <v>341</v>
      </c>
      <c r="R9" s="20" t="b">
        <v>0</v>
      </c>
      <c r="S9" s="19" t="s">
        <v>350</v>
      </c>
      <c r="T9" s="20" t="b">
        <v>0</v>
      </c>
      <c r="U9" s="19" t="s">
        <v>350</v>
      </c>
      <c r="V9" s="19" t="b">
        <v>0</v>
      </c>
      <c r="W9" s="19" t="s">
        <v>315</v>
      </c>
      <c r="X9" s="19" t="b">
        <v>0</v>
      </c>
      <c r="Y9" s="21" t="s">
        <v>315</v>
      </c>
      <c r="Z9" s="20" t="b">
        <v>0</v>
      </c>
      <c r="AA9" s="19" t="s">
        <v>341</v>
      </c>
      <c r="AB9" s="19" t="b">
        <v>0</v>
      </c>
      <c r="AC9" s="21" t="s">
        <v>341</v>
      </c>
      <c r="AD9" s="19" t="b">
        <v>0</v>
      </c>
      <c r="AE9" s="19" t="s">
        <v>301</v>
      </c>
      <c r="AF9" s="19" t="b">
        <v>0</v>
      </c>
      <c r="AG9" s="19" t="s">
        <v>341</v>
      </c>
      <c r="AH9" s="20" t="b">
        <v>0</v>
      </c>
      <c r="AI9" s="19" t="s">
        <v>350</v>
      </c>
      <c r="AJ9" s="19" t="b">
        <v>0</v>
      </c>
      <c r="AK9" s="19" t="s">
        <v>343</v>
      </c>
      <c r="AL9" s="19" t="b">
        <v>0</v>
      </c>
      <c r="AM9" s="23" t="s">
        <v>342</v>
      </c>
      <c r="AN9" s="23">
        <f>COUNTIF(AN8,TRUE)</f>
        <v>0</v>
      </c>
      <c r="AO9" s="23" t="s">
        <v>342</v>
      </c>
      <c r="AP9" s="23">
        <f>COUNTIF(AP8,TRUE)</f>
        <v>0</v>
      </c>
      <c r="AQ9" s="19" t="s">
        <v>341</v>
      </c>
      <c r="AR9" s="19" t="b">
        <v>0</v>
      </c>
      <c r="AS9" s="23" t="s">
        <v>342</v>
      </c>
      <c r="AT9" s="23">
        <f>COUNTIF(AT8,TRUE)</f>
        <v>0</v>
      </c>
      <c r="AU9" s="19" t="s">
        <v>343</v>
      </c>
      <c r="AV9" s="20" t="b">
        <v>0</v>
      </c>
      <c r="AW9" s="19" t="s">
        <v>343</v>
      </c>
      <c r="AX9" s="20" t="b">
        <v>0</v>
      </c>
      <c r="AY9" s="19" t="s">
        <v>341</v>
      </c>
      <c r="AZ9" s="19" t="b">
        <v>0</v>
      </c>
      <c r="BA9" s="19" t="s">
        <v>341</v>
      </c>
      <c r="BB9" s="19" t="b">
        <v>0</v>
      </c>
      <c r="BC9" s="19" t="s">
        <v>341</v>
      </c>
      <c r="BD9" s="19" t="b">
        <v>0</v>
      </c>
      <c r="BE9" s="19" t="s">
        <v>315</v>
      </c>
      <c r="BF9" s="19" t="b">
        <v>0</v>
      </c>
      <c r="BG9" s="21" t="s">
        <v>341</v>
      </c>
      <c r="BH9" s="19" t="b">
        <v>0</v>
      </c>
      <c r="BI9" s="19" t="s">
        <v>341</v>
      </c>
      <c r="BJ9" s="20" t="b">
        <v>0</v>
      </c>
      <c r="BK9" s="19" t="s">
        <v>341</v>
      </c>
      <c r="BL9" s="19" t="b">
        <v>0</v>
      </c>
      <c r="BM9" s="19" t="s">
        <v>315</v>
      </c>
      <c r="BN9" s="19" t="b">
        <v>0</v>
      </c>
      <c r="BO9" s="21" t="s">
        <v>343</v>
      </c>
      <c r="BP9" s="20" t="b">
        <v>0</v>
      </c>
      <c r="BQ9" s="19" t="s">
        <v>341</v>
      </c>
      <c r="BR9" s="19" t="b">
        <v>0</v>
      </c>
      <c r="BS9" s="19" t="s">
        <v>341</v>
      </c>
      <c r="BT9" s="19" t="b">
        <v>0</v>
      </c>
      <c r="BU9" s="19" t="s">
        <v>315</v>
      </c>
      <c r="BV9" s="20" t="b">
        <v>0</v>
      </c>
      <c r="BW9" s="19" t="s">
        <v>341</v>
      </c>
      <c r="BX9" s="20" t="b">
        <v>0</v>
      </c>
      <c r="BY9" s="23" t="s">
        <v>342</v>
      </c>
      <c r="BZ9" s="24">
        <f>COUNTIF(BZ8,TRUE)</f>
        <v>0</v>
      </c>
      <c r="CA9" s="23" t="s">
        <v>342</v>
      </c>
      <c r="CB9" s="23">
        <f>COUNTIF(CB8,TRUE)</f>
        <v>0</v>
      </c>
      <c r="CC9" s="19" t="s">
        <v>341</v>
      </c>
      <c r="CD9" s="20" t="b">
        <v>0</v>
      </c>
      <c r="CE9" s="19" t="s">
        <v>341</v>
      </c>
      <c r="CF9" s="19" t="b">
        <v>0</v>
      </c>
      <c r="CG9" s="19" t="s">
        <v>310</v>
      </c>
      <c r="CH9" s="19" t="b">
        <v>0</v>
      </c>
      <c r="CI9" s="19" t="s">
        <v>315</v>
      </c>
      <c r="CJ9" s="19" t="b">
        <v>0</v>
      </c>
      <c r="CK9" s="21" t="s">
        <v>315</v>
      </c>
      <c r="CL9" s="19" t="b">
        <v>0</v>
      </c>
      <c r="CM9" s="19" t="s">
        <v>315</v>
      </c>
      <c r="CN9" s="20" t="b">
        <v>0</v>
      </c>
      <c r="CO9" s="23" t="s">
        <v>342</v>
      </c>
      <c r="CP9" s="23">
        <f>COUNTIF(CP8,TRUE)</f>
        <v>0</v>
      </c>
      <c r="CQ9" s="19" t="s">
        <v>341</v>
      </c>
      <c r="CR9" s="19" t="b">
        <v>0</v>
      </c>
      <c r="CS9" s="23" t="s">
        <v>342</v>
      </c>
      <c r="CT9" s="23">
        <f>COUNTIF(CT8:CT8,TRUE)</f>
        <v>0</v>
      </c>
      <c r="CU9" s="19" t="s">
        <v>341</v>
      </c>
      <c r="CV9" s="19" t="b">
        <v>0</v>
      </c>
      <c r="CW9" s="25" t="s">
        <v>342</v>
      </c>
      <c r="CX9" s="24">
        <f>COUNTIF(CX8:CX8,TRUE)</f>
        <v>0</v>
      </c>
      <c r="CY9" s="19" t="s">
        <v>341</v>
      </c>
      <c r="CZ9" s="19" t="b">
        <v>0</v>
      </c>
      <c r="DA9" s="19" t="s">
        <v>283</v>
      </c>
      <c r="DB9" s="19" t="b">
        <v>0</v>
      </c>
      <c r="DC9" s="19" t="s">
        <v>283</v>
      </c>
      <c r="DD9" s="19" t="b">
        <v>0</v>
      </c>
      <c r="DE9" s="19" t="s">
        <v>348</v>
      </c>
      <c r="DF9" s="19" t="b">
        <v>0</v>
      </c>
      <c r="DG9" s="19" t="s">
        <v>341</v>
      </c>
      <c r="DH9" s="19" t="b">
        <v>0</v>
      </c>
      <c r="DI9" s="23" t="s">
        <v>342</v>
      </c>
      <c r="DJ9" s="23">
        <f>COUNTIF(DJ8,TRUE)</f>
        <v>0</v>
      </c>
      <c r="DK9" s="19" t="s">
        <v>341</v>
      </c>
      <c r="DL9" s="19" t="b">
        <v>0</v>
      </c>
      <c r="DM9" s="19" t="s">
        <v>341</v>
      </c>
      <c r="DN9" s="19" t="b">
        <v>0</v>
      </c>
    </row>
    <row r="10" spans="1:118" s="22" customFormat="1" ht="30" customHeight="1" hidden="1">
      <c r="A10" s="23" t="s">
        <v>342</v>
      </c>
      <c r="B10" s="23">
        <f>COUNTIF(B8:B9,TRUE)</f>
        <v>0</v>
      </c>
      <c r="C10" s="23" t="s">
        <v>342</v>
      </c>
      <c r="D10" s="24">
        <f>COUNTIF(D8:D9,TRUE)</f>
        <v>0</v>
      </c>
      <c r="E10" s="19" t="s">
        <v>344</v>
      </c>
      <c r="F10" s="19" t="b">
        <v>0</v>
      </c>
      <c r="G10" s="19" t="s">
        <v>344</v>
      </c>
      <c r="H10" s="19" t="b">
        <v>0</v>
      </c>
      <c r="I10" s="23" t="s">
        <v>342</v>
      </c>
      <c r="J10" s="23">
        <f>COUNTIF(J8:J9,TRUE)</f>
        <v>0</v>
      </c>
      <c r="K10" s="23" t="s">
        <v>342</v>
      </c>
      <c r="L10" s="23">
        <f>COUNTIF(L8:L9,TRUE)</f>
        <v>0</v>
      </c>
      <c r="M10" s="23" t="s">
        <v>342</v>
      </c>
      <c r="N10" s="24">
        <f>COUNTIF(N8:N9,TRUE)</f>
        <v>0</v>
      </c>
      <c r="O10" s="19" t="s">
        <v>344</v>
      </c>
      <c r="P10" s="19" t="b">
        <v>0</v>
      </c>
      <c r="Q10" s="19" t="s">
        <v>344</v>
      </c>
      <c r="R10" s="20" t="b">
        <v>0</v>
      </c>
      <c r="S10" s="23" t="s">
        <v>342</v>
      </c>
      <c r="T10" s="24">
        <f>COUNTIF(T8:T9,TRUE)</f>
        <v>0</v>
      </c>
      <c r="U10" s="19" t="s">
        <v>351</v>
      </c>
      <c r="V10" s="19" t="b">
        <v>0</v>
      </c>
      <c r="W10" s="19" t="s">
        <v>295</v>
      </c>
      <c r="X10" s="19" t="b">
        <v>0</v>
      </c>
      <c r="Y10" s="25" t="s">
        <v>342</v>
      </c>
      <c r="Z10" s="23">
        <f>COUNTIF(Z8:Z9,TRUE)</f>
        <v>0</v>
      </c>
      <c r="AA10" s="25" t="s">
        <v>342</v>
      </c>
      <c r="AB10" s="23">
        <f>COUNTIF(AB8:AB9,TRUE)</f>
        <v>0</v>
      </c>
      <c r="AC10" s="25" t="s">
        <v>342</v>
      </c>
      <c r="AD10" s="23">
        <f>COUNTIF(AD8:AD9,TRUE)</f>
        <v>0</v>
      </c>
      <c r="AE10" s="19" t="s">
        <v>302</v>
      </c>
      <c r="AF10" s="19" t="b">
        <v>0</v>
      </c>
      <c r="AG10" s="23" t="s">
        <v>342</v>
      </c>
      <c r="AH10" s="24">
        <f>COUNTIF(AH8:AH9,TRUE)</f>
        <v>0</v>
      </c>
      <c r="AI10" s="19" t="s">
        <v>344</v>
      </c>
      <c r="AJ10" s="19" t="b">
        <v>0</v>
      </c>
      <c r="AK10" s="23" t="s">
        <v>342</v>
      </c>
      <c r="AL10" s="23">
        <f>COUNTIF(AL8:AL9,TRUE)</f>
        <v>0</v>
      </c>
      <c r="AM10" s="19" t="s">
        <v>345</v>
      </c>
      <c r="AN10" s="20" t="b">
        <v>0</v>
      </c>
      <c r="AO10" s="19" t="s">
        <v>345</v>
      </c>
      <c r="AP10" s="19" t="b">
        <v>0</v>
      </c>
      <c r="AQ10" s="23" t="s">
        <v>342</v>
      </c>
      <c r="AR10" s="23">
        <f>COUNTIF(AR8:AR9,TRUE)</f>
        <v>0</v>
      </c>
      <c r="AS10" s="19" t="s">
        <v>345</v>
      </c>
      <c r="AT10" s="20" t="b">
        <v>0</v>
      </c>
      <c r="AU10" s="23" t="s">
        <v>342</v>
      </c>
      <c r="AV10" s="24">
        <f>COUNTIF(AV8:AV9,TRUE)</f>
        <v>0</v>
      </c>
      <c r="AW10" s="23" t="s">
        <v>342</v>
      </c>
      <c r="AX10" s="23">
        <f>COUNTIF(AX8:AX9,TRUE)</f>
        <v>0</v>
      </c>
      <c r="AY10" s="23" t="s">
        <v>342</v>
      </c>
      <c r="AZ10" s="23">
        <f>COUNTIF(AZ8:AZ9,TRUE)</f>
        <v>0</v>
      </c>
      <c r="BA10" s="23" t="s">
        <v>342</v>
      </c>
      <c r="BB10" s="23">
        <f>COUNTIF(BB8:BB9,TRUE)</f>
        <v>0</v>
      </c>
      <c r="BC10" s="23" t="s">
        <v>342</v>
      </c>
      <c r="BD10" s="23">
        <f>COUNTIF(BD8:BD9,TRUE)</f>
        <v>0</v>
      </c>
      <c r="BE10" s="19" t="s">
        <v>295</v>
      </c>
      <c r="BF10" s="19" t="b">
        <v>0</v>
      </c>
      <c r="BG10" s="21" t="s">
        <v>344</v>
      </c>
      <c r="BH10" s="19" t="b">
        <v>0</v>
      </c>
      <c r="BI10" s="19" t="s">
        <v>295</v>
      </c>
      <c r="BJ10" s="19" t="b">
        <v>0</v>
      </c>
      <c r="BK10" s="19" t="s">
        <v>344</v>
      </c>
      <c r="BL10" s="19" t="b">
        <v>0</v>
      </c>
      <c r="BM10" s="19" t="s">
        <v>295</v>
      </c>
      <c r="BN10" s="19" t="b">
        <v>0</v>
      </c>
      <c r="BO10" s="25" t="s">
        <v>342</v>
      </c>
      <c r="BP10" s="23">
        <f>COUNTIF(BP8:BP9,TRUE)</f>
        <v>0</v>
      </c>
      <c r="BQ10" s="23" t="s">
        <v>342</v>
      </c>
      <c r="BR10" s="24">
        <f>COUNTIF(BR8:BR9,TRUE)</f>
        <v>0</v>
      </c>
      <c r="BS10" s="19" t="s">
        <v>344</v>
      </c>
      <c r="BT10" s="19" t="b">
        <v>0</v>
      </c>
      <c r="BU10" s="19" t="s">
        <v>295</v>
      </c>
      <c r="BV10" s="19" t="b">
        <v>0</v>
      </c>
      <c r="BW10" s="23" t="s">
        <v>342</v>
      </c>
      <c r="BX10" s="24">
        <f>COUNTIF(BX8:BX9,TRUE)</f>
        <v>0</v>
      </c>
      <c r="BY10" s="19" t="s">
        <v>345</v>
      </c>
      <c r="BZ10" s="20" t="b">
        <v>0</v>
      </c>
      <c r="CA10" s="19" t="s">
        <v>341</v>
      </c>
      <c r="CB10" s="20" t="b">
        <v>0</v>
      </c>
      <c r="CC10" s="19" t="s">
        <v>295</v>
      </c>
      <c r="CD10" s="19" t="b">
        <v>0</v>
      </c>
      <c r="CE10" s="19" t="s">
        <v>344</v>
      </c>
      <c r="CF10" s="19" t="b">
        <v>0</v>
      </c>
      <c r="CG10" s="19" t="s">
        <v>295</v>
      </c>
      <c r="CH10" s="19" t="b">
        <v>0</v>
      </c>
      <c r="CI10" s="19" t="s">
        <v>295</v>
      </c>
      <c r="CJ10" s="19" t="b">
        <v>0</v>
      </c>
      <c r="CK10" s="25" t="s">
        <v>342</v>
      </c>
      <c r="CL10" s="24">
        <f>COUNTIF(CL8:CL9,TRUE)</f>
        <v>0</v>
      </c>
      <c r="CM10" s="19" t="s">
        <v>295</v>
      </c>
      <c r="CN10" s="20" t="b">
        <v>0</v>
      </c>
      <c r="CO10" s="19" t="s">
        <v>345</v>
      </c>
      <c r="CP10" s="19" t="b">
        <v>0</v>
      </c>
      <c r="CQ10" s="23" t="s">
        <v>342</v>
      </c>
      <c r="CR10" s="23">
        <f>COUNTIF(CR8:CR9,TRUE)</f>
        <v>0</v>
      </c>
      <c r="CS10" s="19" t="s">
        <v>345</v>
      </c>
      <c r="CT10" s="19" t="b">
        <v>0</v>
      </c>
      <c r="CU10" s="19" t="s">
        <v>344</v>
      </c>
      <c r="CV10" s="19" t="b">
        <v>0</v>
      </c>
      <c r="CW10" s="21" t="s">
        <v>345</v>
      </c>
      <c r="CX10" s="20" t="b">
        <v>0</v>
      </c>
      <c r="CY10" s="19" t="s">
        <v>344</v>
      </c>
      <c r="CZ10" s="19" t="b">
        <v>0</v>
      </c>
      <c r="DA10" s="19" t="s">
        <v>284</v>
      </c>
      <c r="DB10" s="19" t="b">
        <v>0</v>
      </c>
      <c r="DC10" s="19" t="s">
        <v>284</v>
      </c>
      <c r="DD10" s="19" t="b">
        <v>0</v>
      </c>
      <c r="DE10" s="19" t="s">
        <v>284</v>
      </c>
      <c r="DF10" s="19" t="b">
        <v>0</v>
      </c>
      <c r="DG10" s="19" t="s">
        <v>344</v>
      </c>
      <c r="DH10" s="19" t="b">
        <v>0</v>
      </c>
      <c r="DI10" s="19" t="s">
        <v>345</v>
      </c>
      <c r="DJ10" s="19" t="b">
        <v>0</v>
      </c>
      <c r="DK10" s="23" t="s">
        <v>342</v>
      </c>
      <c r="DL10" s="23">
        <f>COUNTIF(DL8:DL9,TRUE)</f>
        <v>0</v>
      </c>
      <c r="DM10" s="19" t="s">
        <v>344</v>
      </c>
      <c r="DN10" s="19" t="b">
        <v>0</v>
      </c>
    </row>
    <row r="11" spans="1:118" s="22" customFormat="1" ht="30" customHeight="1" hidden="1">
      <c r="A11" s="19" t="s">
        <v>346</v>
      </c>
      <c r="B11" s="19" t="b">
        <v>0</v>
      </c>
      <c r="C11" s="19" t="s">
        <v>345</v>
      </c>
      <c r="D11" s="20" t="b">
        <v>0</v>
      </c>
      <c r="E11" s="19" t="s">
        <v>347</v>
      </c>
      <c r="F11" s="19" t="b">
        <v>0</v>
      </c>
      <c r="G11" s="23" t="s">
        <v>342</v>
      </c>
      <c r="H11" s="23">
        <f>COUNTIF(H8:H10,TRUE)</f>
        <v>0</v>
      </c>
      <c r="I11" s="19" t="s">
        <v>345</v>
      </c>
      <c r="J11" s="19" t="b">
        <v>0</v>
      </c>
      <c r="K11" s="19" t="s">
        <v>345</v>
      </c>
      <c r="L11" s="19" t="b">
        <v>0</v>
      </c>
      <c r="M11" s="19" t="s">
        <v>345</v>
      </c>
      <c r="N11" s="20" t="b">
        <v>0</v>
      </c>
      <c r="O11" s="23" t="s">
        <v>342</v>
      </c>
      <c r="P11" s="23">
        <f>COUNTIF(P8:P10,TRUE)</f>
        <v>0</v>
      </c>
      <c r="Q11" s="23" t="s">
        <v>342</v>
      </c>
      <c r="R11" s="23">
        <f>COUNTIF(R8:R10,TRUE)</f>
        <v>0</v>
      </c>
      <c r="S11" s="19" t="s">
        <v>345</v>
      </c>
      <c r="T11" s="20" t="b">
        <v>0</v>
      </c>
      <c r="U11" s="19" t="s">
        <v>352</v>
      </c>
      <c r="V11" s="19" t="b">
        <v>0</v>
      </c>
      <c r="W11" s="19" t="s">
        <v>296</v>
      </c>
      <c r="X11" s="19" t="b">
        <v>0</v>
      </c>
      <c r="Y11" s="21" t="s">
        <v>345</v>
      </c>
      <c r="Z11" s="19" t="b">
        <v>0</v>
      </c>
      <c r="AA11" s="19" t="s">
        <v>300</v>
      </c>
      <c r="AB11" s="19" t="b">
        <v>0</v>
      </c>
      <c r="AC11" s="21" t="s">
        <v>345</v>
      </c>
      <c r="AD11" s="19" t="b">
        <v>0</v>
      </c>
      <c r="AE11" s="19" t="s">
        <v>303</v>
      </c>
      <c r="AF11" s="19" t="b">
        <v>0</v>
      </c>
      <c r="AG11" s="19" t="s">
        <v>345</v>
      </c>
      <c r="AH11" s="20" t="b">
        <v>0</v>
      </c>
      <c r="AI11" s="23" t="s">
        <v>342</v>
      </c>
      <c r="AJ11" s="23">
        <f>COUNTIF(AJ8:AJ10,TRUE)</f>
        <v>0</v>
      </c>
      <c r="AK11" s="19" t="s">
        <v>345</v>
      </c>
      <c r="AL11" s="19" t="b">
        <v>0</v>
      </c>
      <c r="AM11" s="26" t="s">
        <v>342</v>
      </c>
      <c r="AN11" s="27">
        <f>COUNTIF(AN10,TRUE)</f>
        <v>0</v>
      </c>
      <c r="AO11" s="26" t="s">
        <v>342</v>
      </c>
      <c r="AP11" s="26">
        <f>COUNTIF(AP10,TRUE)</f>
        <v>0</v>
      </c>
      <c r="AQ11" s="19" t="s">
        <v>345</v>
      </c>
      <c r="AR11" s="19" t="b">
        <v>0</v>
      </c>
      <c r="AS11" s="26" t="s">
        <v>342</v>
      </c>
      <c r="AT11" s="27">
        <f>COUNTIF(AT10,TRUE)</f>
        <v>0</v>
      </c>
      <c r="AU11" s="19" t="s">
        <v>345</v>
      </c>
      <c r="AV11" s="20" t="b">
        <v>0</v>
      </c>
      <c r="AW11" s="19" t="s">
        <v>345</v>
      </c>
      <c r="AX11" s="19" t="b">
        <v>0</v>
      </c>
      <c r="AY11" s="19" t="s">
        <v>345</v>
      </c>
      <c r="AZ11" s="19" t="b">
        <v>0</v>
      </c>
      <c r="BA11" s="19" t="s">
        <v>345</v>
      </c>
      <c r="BB11" s="19" t="b">
        <v>0</v>
      </c>
      <c r="BC11" s="19" t="s">
        <v>306</v>
      </c>
      <c r="BD11" s="19" t="b">
        <v>0</v>
      </c>
      <c r="BE11" s="19" t="s">
        <v>296</v>
      </c>
      <c r="BF11" s="19" t="b">
        <v>0</v>
      </c>
      <c r="BG11" s="21" t="s">
        <v>347</v>
      </c>
      <c r="BH11" s="19" t="b">
        <v>0</v>
      </c>
      <c r="BI11" s="23" t="s">
        <v>342</v>
      </c>
      <c r="BJ11" s="23">
        <f>COUNTIF(BJ8:BJ10,TRUE)</f>
        <v>0</v>
      </c>
      <c r="BK11" s="23" t="s">
        <v>342</v>
      </c>
      <c r="BL11" s="23">
        <f>COUNTIF(BL8:BL10,TRUE)</f>
        <v>0</v>
      </c>
      <c r="BM11" s="19" t="s">
        <v>296</v>
      </c>
      <c r="BN11" s="19" t="b">
        <v>0</v>
      </c>
      <c r="BO11" s="21" t="s">
        <v>345</v>
      </c>
      <c r="BP11" s="19" t="b">
        <v>0</v>
      </c>
      <c r="BQ11" s="19" t="s">
        <v>345</v>
      </c>
      <c r="BR11" s="19" t="b">
        <v>0</v>
      </c>
      <c r="BS11" s="19" t="s">
        <v>347</v>
      </c>
      <c r="BT11" s="19" t="b">
        <v>0</v>
      </c>
      <c r="BU11" s="23" t="s">
        <v>342</v>
      </c>
      <c r="BV11" s="23">
        <f>COUNTIF(BV8:BV10,TRUE)</f>
        <v>0</v>
      </c>
      <c r="BW11" s="19" t="s">
        <v>345</v>
      </c>
      <c r="BX11" s="20" t="b">
        <v>0</v>
      </c>
      <c r="BY11" s="26" t="s">
        <v>342</v>
      </c>
      <c r="BZ11" s="27">
        <f>COUNTIF(BZ10,TRUE)</f>
        <v>0</v>
      </c>
      <c r="CA11" s="23" t="s">
        <v>342</v>
      </c>
      <c r="CB11" s="23">
        <f>COUNTIF(CB10,TRUE)</f>
        <v>0</v>
      </c>
      <c r="CC11" s="23" t="s">
        <v>342</v>
      </c>
      <c r="CD11" s="23">
        <f>COUNTIF(CD8:CD10,TRUE)</f>
        <v>0</v>
      </c>
      <c r="CE11" s="19" t="s">
        <v>296</v>
      </c>
      <c r="CF11" s="19" t="b">
        <v>0</v>
      </c>
      <c r="CG11" s="19" t="s">
        <v>296</v>
      </c>
      <c r="CH11" s="19" t="b">
        <v>0</v>
      </c>
      <c r="CI11" s="19" t="s">
        <v>296</v>
      </c>
      <c r="CJ11" s="19" t="b">
        <v>0</v>
      </c>
      <c r="CK11" s="21" t="s">
        <v>345</v>
      </c>
      <c r="CL11" s="20" t="b">
        <v>0</v>
      </c>
      <c r="CM11" s="23" t="s">
        <v>342</v>
      </c>
      <c r="CN11" s="23">
        <f>COUNTIF(CN8:CN10,TRUE)</f>
        <v>0</v>
      </c>
      <c r="CO11" s="26" t="s">
        <v>342</v>
      </c>
      <c r="CP11" s="26">
        <f>COUNTIF(CP10,TRUE)</f>
        <v>0</v>
      </c>
      <c r="CQ11" s="19" t="s">
        <v>345</v>
      </c>
      <c r="CR11" s="19" t="b">
        <v>0</v>
      </c>
      <c r="CS11" s="26" t="s">
        <v>342</v>
      </c>
      <c r="CT11" s="26">
        <f>COUNTIF(CT10,TRUE)</f>
        <v>0</v>
      </c>
      <c r="CU11" s="19" t="s">
        <v>347</v>
      </c>
      <c r="CV11" s="19" t="b">
        <v>0</v>
      </c>
      <c r="CW11" s="30" t="s">
        <v>342</v>
      </c>
      <c r="CX11" s="27">
        <f>COUNTIF(CX10,TRUE)</f>
        <v>0</v>
      </c>
      <c r="CY11" s="19" t="s">
        <v>347</v>
      </c>
      <c r="CZ11" s="19" t="b">
        <v>0</v>
      </c>
      <c r="DA11" s="19" t="s">
        <v>285</v>
      </c>
      <c r="DB11" s="19" t="b">
        <v>0</v>
      </c>
      <c r="DC11" s="19" t="s">
        <v>285</v>
      </c>
      <c r="DD11" s="19" t="b">
        <v>0</v>
      </c>
      <c r="DE11" s="19" t="s">
        <v>285</v>
      </c>
      <c r="DF11" s="19" t="b">
        <v>0</v>
      </c>
      <c r="DG11" s="19" t="s">
        <v>347</v>
      </c>
      <c r="DH11" s="19" t="b">
        <v>0</v>
      </c>
      <c r="DI11" s="26" t="s">
        <v>342</v>
      </c>
      <c r="DJ11" s="26">
        <f>COUNTIF(DJ10,TRUE)</f>
        <v>0</v>
      </c>
      <c r="DK11" s="19" t="s">
        <v>345</v>
      </c>
      <c r="DL11" s="19" t="b">
        <v>0</v>
      </c>
      <c r="DM11" s="23" t="s">
        <v>342</v>
      </c>
      <c r="DN11" s="23">
        <f>COUNTIF(DN8:DN10,TRUE)</f>
        <v>0</v>
      </c>
    </row>
    <row r="12" spans="1:118" s="22" customFormat="1" ht="30" customHeight="1" hidden="1">
      <c r="A12" s="26" t="s">
        <v>342</v>
      </c>
      <c r="B12" s="26">
        <f>COUNTIF(B11,TRUE)</f>
        <v>0</v>
      </c>
      <c r="C12" s="26" t="s">
        <v>342</v>
      </c>
      <c r="D12" s="27">
        <f>COUNTIF(D11,TRUE)</f>
        <v>0</v>
      </c>
      <c r="E12" s="23" t="s">
        <v>342</v>
      </c>
      <c r="F12" s="23">
        <f>COUNTIF(F8:F11,TRUE)</f>
        <v>0</v>
      </c>
      <c r="G12" s="19" t="s">
        <v>345</v>
      </c>
      <c r="H12" s="19" t="b">
        <v>0</v>
      </c>
      <c r="I12" s="26" t="s">
        <v>342</v>
      </c>
      <c r="J12" s="26">
        <f>COUNTIF(J11,TRUE)</f>
        <v>0</v>
      </c>
      <c r="K12" s="26" t="s">
        <v>342</v>
      </c>
      <c r="L12" s="26">
        <f>COUNTIF(L11,TRUE)</f>
        <v>0</v>
      </c>
      <c r="M12" s="26" t="s">
        <v>342</v>
      </c>
      <c r="N12" s="27">
        <f>COUNTIF(N11,TRUE)</f>
        <v>0</v>
      </c>
      <c r="O12" s="19" t="s">
        <v>345</v>
      </c>
      <c r="P12" s="19" t="b">
        <v>0</v>
      </c>
      <c r="Q12" s="19" t="s">
        <v>345</v>
      </c>
      <c r="R12" s="19" t="b">
        <v>0</v>
      </c>
      <c r="S12" s="26" t="s">
        <v>342</v>
      </c>
      <c r="T12" s="26">
        <f>COUNTIF(T11,TRUE)</f>
        <v>0</v>
      </c>
      <c r="U12" s="23" t="s">
        <v>342</v>
      </c>
      <c r="V12" s="23">
        <f>COUNTIF(V8:V11,TRUE)</f>
        <v>0</v>
      </c>
      <c r="W12" s="19" t="s">
        <v>297</v>
      </c>
      <c r="X12" s="19" t="b">
        <v>0</v>
      </c>
      <c r="Y12" s="30" t="s">
        <v>342</v>
      </c>
      <c r="Z12" s="26">
        <f>COUNTIF(Z11,TRUE)</f>
        <v>0</v>
      </c>
      <c r="AA12" s="30" t="s">
        <v>342</v>
      </c>
      <c r="AB12" s="26">
        <f>COUNTIF(AB11,TRUE)</f>
        <v>0</v>
      </c>
      <c r="AC12" s="26" t="s">
        <v>342</v>
      </c>
      <c r="AD12" s="26">
        <f>COUNTIF(AD11,TRUE)</f>
        <v>0</v>
      </c>
      <c r="AE12" s="19" t="s">
        <v>304</v>
      </c>
      <c r="AF12" s="19" t="b">
        <v>0</v>
      </c>
      <c r="AG12" s="26" t="s">
        <v>342</v>
      </c>
      <c r="AH12" s="27">
        <f>COUNTIF(AH11,TRUE)</f>
        <v>0</v>
      </c>
      <c r="AI12" s="19" t="s">
        <v>345</v>
      </c>
      <c r="AJ12" s="19" t="b">
        <v>0</v>
      </c>
      <c r="AK12" s="26" t="s">
        <v>342</v>
      </c>
      <c r="AL12" s="26">
        <f>COUNTIF(AL11,TRUE)</f>
        <v>0</v>
      </c>
      <c r="AM12" s="28"/>
      <c r="AN12" s="29"/>
      <c r="AO12"/>
      <c r="AP12"/>
      <c r="AQ12" s="26" t="s">
        <v>342</v>
      </c>
      <c r="AR12" s="26">
        <f>COUNTIF(AR11,TRUE)</f>
        <v>0</v>
      </c>
      <c r="AS12" s="28"/>
      <c r="AT12" s="29"/>
      <c r="AU12" s="26" t="s">
        <v>342</v>
      </c>
      <c r="AV12" s="27">
        <f>COUNTIF(AV11,TRUE)</f>
        <v>0</v>
      </c>
      <c r="AW12" s="26" t="s">
        <v>342</v>
      </c>
      <c r="AX12" s="26">
        <f>COUNTIF(AX11,TRUE)</f>
        <v>0</v>
      </c>
      <c r="AY12" s="26" t="s">
        <v>342</v>
      </c>
      <c r="AZ12" s="26">
        <f>COUNTIF(AZ11,TRUE)</f>
        <v>0</v>
      </c>
      <c r="BA12" s="26" t="s">
        <v>342</v>
      </c>
      <c r="BB12" s="26">
        <f>COUNTIF(BB11,TRUE)</f>
        <v>0</v>
      </c>
      <c r="BC12" s="26" t="s">
        <v>342</v>
      </c>
      <c r="BD12" s="27">
        <f>COUNTIF(BD11,TRUE)</f>
        <v>0</v>
      </c>
      <c r="BE12" s="19" t="s">
        <v>297</v>
      </c>
      <c r="BF12" s="19" t="b">
        <v>0</v>
      </c>
      <c r="BG12" s="23" t="s">
        <v>342</v>
      </c>
      <c r="BH12" s="23">
        <f>COUNTIF(BH8:BH11,TRUE)</f>
        <v>0</v>
      </c>
      <c r="BI12" s="19" t="s">
        <v>345</v>
      </c>
      <c r="BJ12" s="19" t="b">
        <v>0</v>
      </c>
      <c r="BK12" s="19" t="s">
        <v>345</v>
      </c>
      <c r="BL12" s="20" t="b">
        <v>0</v>
      </c>
      <c r="BM12" s="19" t="s">
        <v>297</v>
      </c>
      <c r="BN12" s="19" t="b">
        <v>0</v>
      </c>
      <c r="BO12" s="30" t="s">
        <v>342</v>
      </c>
      <c r="BP12" s="26">
        <f>COUNTIF(BP11,TRUE)</f>
        <v>0</v>
      </c>
      <c r="BQ12" s="26" t="s">
        <v>342</v>
      </c>
      <c r="BR12" s="26">
        <f>COUNTIF(BR11,TRUE)</f>
        <v>0</v>
      </c>
      <c r="BS12" s="19" t="s">
        <v>348</v>
      </c>
      <c r="BT12" s="19" t="b">
        <v>0</v>
      </c>
      <c r="BU12" s="19" t="s">
        <v>306</v>
      </c>
      <c r="BV12" s="19" t="b">
        <v>0</v>
      </c>
      <c r="BW12" s="26" t="s">
        <v>342</v>
      </c>
      <c r="BX12" s="26">
        <f>COUNTIF(BX11,TRUE)</f>
        <v>0</v>
      </c>
      <c r="BY12" s="28"/>
      <c r="BZ12" s="29"/>
      <c r="CA12" s="19" t="s">
        <v>345</v>
      </c>
      <c r="CB12" s="20" t="b">
        <v>0</v>
      </c>
      <c r="CC12" s="19" t="s">
        <v>345</v>
      </c>
      <c r="CD12" s="19" t="b">
        <v>0</v>
      </c>
      <c r="CE12" s="19" t="s">
        <v>297</v>
      </c>
      <c r="CF12" s="19" t="b">
        <v>0</v>
      </c>
      <c r="CG12" s="19" t="s">
        <v>297</v>
      </c>
      <c r="CH12" s="19" t="b">
        <v>0</v>
      </c>
      <c r="CI12" s="23" t="s">
        <v>342</v>
      </c>
      <c r="CJ12" s="23">
        <f>COUNTIF(CJ8:CJ11,TRUE)</f>
        <v>0</v>
      </c>
      <c r="CK12" s="30" t="s">
        <v>342</v>
      </c>
      <c r="CL12" s="26">
        <f>COUNTIF(CL11,TRUE)</f>
        <v>0</v>
      </c>
      <c r="CM12" s="19" t="s">
        <v>345</v>
      </c>
      <c r="CN12" s="19" t="b">
        <v>0</v>
      </c>
      <c r="CO12"/>
      <c r="CP12"/>
      <c r="CQ12" s="26" t="s">
        <v>342</v>
      </c>
      <c r="CR12" s="26">
        <f>COUNTIF(CR11,TRUE)</f>
        <v>0</v>
      </c>
      <c r="CS12"/>
      <c r="CT12"/>
      <c r="CU12" s="23" t="s">
        <v>342</v>
      </c>
      <c r="CV12" s="23">
        <f>COUNTIF(CV8:CV11,TRUE)</f>
        <v>0</v>
      </c>
      <c r="CW12"/>
      <c r="CX12"/>
      <c r="CY12" s="23" t="s">
        <v>342</v>
      </c>
      <c r="CZ12" s="23">
        <f>COUNTIF(CZ8:CZ11,TRUE)</f>
        <v>0</v>
      </c>
      <c r="DA12" s="19" t="s">
        <v>286</v>
      </c>
      <c r="DB12" s="19" t="b">
        <v>0</v>
      </c>
      <c r="DC12" s="23" t="s">
        <v>342</v>
      </c>
      <c r="DD12" s="23">
        <f>COUNTIF(DD8:DD11,TRUE)</f>
        <v>0</v>
      </c>
      <c r="DE12" s="19" t="s">
        <v>286</v>
      </c>
      <c r="DF12" s="19" t="b">
        <v>0</v>
      </c>
      <c r="DG12" s="19" t="s">
        <v>286</v>
      </c>
      <c r="DH12" s="19" t="b">
        <v>0</v>
      </c>
      <c r="DI12"/>
      <c r="DJ12"/>
      <c r="DK12" s="26" t="s">
        <v>342</v>
      </c>
      <c r="DL12" s="26">
        <f>COUNTIF(DL11,TRUE)</f>
        <v>0</v>
      </c>
      <c r="DM12" s="19" t="s">
        <v>345</v>
      </c>
      <c r="DN12" s="19" t="b">
        <v>0</v>
      </c>
    </row>
    <row r="13" spans="1:118" ht="30" customHeight="1" hidden="1">
      <c r="A13" s="31"/>
      <c r="B13" s="31"/>
      <c r="C13" s="31"/>
      <c r="D13" s="31"/>
      <c r="E13" s="19" t="s">
        <v>345</v>
      </c>
      <c r="F13" s="19" t="b">
        <v>0</v>
      </c>
      <c r="G13" s="26" t="s">
        <v>342</v>
      </c>
      <c r="H13" s="26">
        <f>COUNTIF(H12,TRUE)</f>
        <v>0</v>
      </c>
      <c r="I13" s="28"/>
      <c r="J13" s="29"/>
      <c r="K13" s="28"/>
      <c r="L13" s="29"/>
      <c r="M13" s="28"/>
      <c r="N13" s="29"/>
      <c r="O13" s="26" t="s">
        <v>342</v>
      </c>
      <c r="P13" s="26">
        <f>COUNTIF(P12,TRUE)</f>
        <v>0</v>
      </c>
      <c r="Q13" s="26" t="s">
        <v>342</v>
      </c>
      <c r="R13" s="26">
        <f>COUNTIF(R12,TRUE)</f>
        <v>0</v>
      </c>
      <c r="U13" s="19" t="s">
        <v>345</v>
      </c>
      <c r="V13" s="19" t="b">
        <v>0</v>
      </c>
      <c r="W13" s="19" t="s">
        <v>298</v>
      </c>
      <c r="X13" s="19" t="b">
        <v>0</v>
      </c>
      <c r="Y13" s="28"/>
      <c r="Z13" s="29"/>
      <c r="AA13" s="28"/>
      <c r="AB13" s="29"/>
      <c r="AC13" s="29"/>
      <c r="AD13" s="29"/>
      <c r="AE13" s="19" t="s">
        <v>305</v>
      </c>
      <c r="AF13" s="19" t="b">
        <v>0</v>
      </c>
      <c r="AI13" s="26" t="s">
        <v>342</v>
      </c>
      <c r="AJ13" s="26">
        <f>COUNTIF(AJ12,TRUE)</f>
        <v>0</v>
      </c>
      <c r="AK13" s="28"/>
      <c r="AL13" s="29"/>
      <c r="AT13">
        <v>5</v>
      </c>
      <c r="BE13" s="23" t="s">
        <v>342</v>
      </c>
      <c r="BF13" s="23">
        <f>COUNTIF(BF8:BF12,TRUE)</f>
        <v>0</v>
      </c>
      <c r="BG13" s="21" t="s">
        <v>306</v>
      </c>
      <c r="BH13" s="20" t="b">
        <v>0</v>
      </c>
      <c r="BI13" s="26" t="s">
        <v>342</v>
      </c>
      <c r="BJ13" s="26">
        <f>COUNTIF(BJ12,TRUE)</f>
        <v>0</v>
      </c>
      <c r="BK13" s="26" t="s">
        <v>342</v>
      </c>
      <c r="BL13" s="26">
        <f>COUNTIF(BL12,TRUE)</f>
        <v>0</v>
      </c>
      <c r="BM13" s="19" t="s">
        <v>298</v>
      </c>
      <c r="BN13" s="19" t="b">
        <v>0</v>
      </c>
      <c r="BS13" s="19" t="s">
        <v>349</v>
      </c>
      <c r="BT13" s="19" t="b">
        <v>0</v>
      </c>
      <c r="BU13" s="26" t="s">
        <v>342</v>
      </c>
      <c r="BV13" s="27">
        <f>COUNTIF(BV12,TRUE)</f>
        <v>0</v>
      </c>
      <c r="BW13" s="28"/>
      <c r="BX13" s="29"/>
      <c r="CA13" s="26" t="s">
        <v>342</v>
      </c>
      <c r="CB13" s="26">
        <f>COUNTIF(CB12,TRUE)</f>
        <v>0</v>
      </c>
      <c r="CC13" s="26" t="s">
        <v>342</v>
      </c>
      <c r="CD13" s="26">
        <f>COUNTIF(CD12,TRUE)</f>
        <v>0</v>
      </c>
      <c r="CE13" s="19" t="s">
        <v>298</v>
      </c>
      <c r="CF13" s="19" t="b">
        <v>0</v>
      </c>
      <c r="CG13" s="23" t="s">
        <v>342</v>
      </c>
      <c r="CH13" s="23">
        <f>COUNTIF(CH8:CH12,TRUE)</f>
        <v>0</v>
      </c>
      <c r="CI13" s="19" t="s">
        <v>345</v>
      </c>
      <c r="CJ13" s="19" t="b">
        <v>0</v>
      </c>
      <c r="CK13" s="28"/>
      <c r="CL13" s="29"/>
      <c r="CM13" s="26" t="s">
        <v>342</v>
      </c>
      <c r="CN13" s="26">
        <f>COUNTIF(CN12,TRUE)</f>
        <v>0</v>
      </c>
      <c r="CU13" s="19" t="s">
        <v>345</v>
      </c>
      <c r="CV13" s="19" t="b">
        <v>0</v>
      </c>
      <c r="CY13" s="19" t="s">
        <v>345</v>
      </c>
      <c r="CZ13" s="19" t="b">
        <v>0</v>
      </c>
      <c r="DA13" s="23" t="s">
        <v>342</v>
      </c>
      <c r="DB13" s="23">
        <f>COUNTIF(DB8:DB12,TRUE)</f>
        <v>0</v>
      </c>
      <c r="DC13" s="19" t="s">
        <v>345</v>
      </c>
      <c r="DD13" s="19" t="b">
        <v>0</v>
      </c>
      <c r="DE13" s="19" t="s">
        <v>287</v>
      </c>
      <c r="DF13" s="19" t="b">
        <v>0</v>
      </c>
      <c r="DG13" s="19" t="s">
        <v>287</v>
      </c>
      <c r="DH13" s="19" t="b">
        <v>0</v>
      </c>
      <c r="DM13" s="26" t="s">
        <v>342</v>
      </c>
      <c r="DN13" s="26">
        <f>COUNTIF(DN12,TRUE)</f>
        <v>0</v>
      </c>
    </row>
    <row r="14" spans="1:112" ht="30" customHeight="1" hidden="1">
      <c r="A14" s="29"/>
      <c r="B14" s="28"/>
      <c r="C14" s="28"/>
      <c r="D14" s="29"/>
      <c r="E14" s="26" t="s">
        <v>342</v>
      </c>
      <c r="F14" s="26">
        <f>COUNTIF(F13,TRUE)</f>
        <v>0</v>
      </c>
      <c r="G14" s="28"/>
      <c r="H14" s="29"/>
      <c r="I14" s="28"/>
      <c r="J14" s="29"/>
      <c r="K14" s="28"/>
      <c r="L14" s="29"/>
      <c r="M14" s="28"/>
      <c r="N14" s="29"/>
      <c r="Q14" s="28"/>
      <c r="R14" s="29"/>
      <c r="U14" s="26" t="s">
        <v>342</v>
      </c>
      <c r="V14" s="26">
        <f>COUNTIF(V13,TRUE)</f>
        <v>0</v>
      </c>
      <c r="W14" s="19" t="s">
        <v>299</v>
      </c>
      <c r="X14" s="19" t="b">
        <v>0</v>
      </c>
      <c r="Y14" s="28"/>
      <c r="Z14" s="29"/>
      <c r="AA14" s="28"/>
      <c r="AB14" s="29"/>
      <c r="AE14" s="23" t="s">
        <v>342</v>
      </c>
      <c r="AF14" s="23">
        <f>COUNTIF(AF8:AF13,TRUE)</f>
        <v>0</v>
      </c>
      <c r="BE14" s="19" t="s">
        <v>345</v>
      </c>
      <c r="BF14" s="19" t="b">
        <v>0</v>
      </c>
      <c r="BG14" s="30" t="s">
        <v>307</v>
      </c>
      <c r="BH14" s="27">
        <f>COUNTIF(BH13,TRUE)</f>
        <v>0</v>
      </c>
      <c r="BM14" s="19" t="s">
        <v>299</v>
      </c>
      <c r="BN14" s="19" t="b">
        <v>0</v>
      </c>
      <c r="BS14" s="23" t="s">
        <v>342</v>
      </c>
      <c r="BT14" s="23">
        <f>COUNTIF(BT8:BT13,TRUE)</f>
        <v>0</v>
      </c>
      <c r="BU14" s="28"/>
      <c r="BV14" s="29"/>
      <c r="CE14" s="23" t="s">
        <v>342</v>
      </c>
      <c r="CF14" s="23">
        <f>COUNTIF(CF8:CF13,TRUE)</f>
        <v>0</v>
      </c>
      <c r="CG14" s="19" t="s">
        <v>345</v>
      </c>
      <c r="CH14" s="19" t="b">
        <v>0</v>
      </c>
      <c r="CI14" s="26" t="s">
        <v>342</v>
      </c>
      <c r="CJ14" s="26">
        <f>COUNTIF(CJ13,TRUE)</f>
        <v>0</v>
      </c>
      <c r="CK14" s="28"/>
      <c r="CL14" s="29"/>
      <c r="CU14" s="26" t="s">
        <v>342</v>
      </c>
      <c r="CV14" s="26">
        <f>COUNTIF(CV13,TRUE)</f>
        <v>0</v>
      </c>
      <c r="CY14" s="26" t="s">
        <v>342</v>
      </c>
      <c r="CZ14" s="26">
        <f>COUNTIF(CZ13,TRUE)</f>
        <v>0</v>
      </c>
      <c r="DA14" s="19" t="s">
        <v>345</v>
      </c>
      <c r="DB14" s="19" t="b">
        <v>0</v>
      </c>
      <c r="DC14" s="26" t="s">
        <v>342</v>
      </c>
      <c r="DD14" s="26">
        <f>COUNTIF(DD13,TRUE)</f>
        <v>0</v>
      </c>
      <c r="DE14" s="23" t="s">
        <v>342</v>
      </c>
      <c r="DF14" s="23">
        <f>COUNTIF(DF8:DF13,TRUE)</f>
        <v>0</v>
      </c>
      <c r="DG14" s="23" t="s">
        <v>342</v>
      </c>
      <c r="DH14" s="23">
        <f>COUNTIF(DH8:DH13,TRUE)</f>
        <v>0</v>
      </c>
    </row>
    <row r="15" spans="23:112" ht="30" customHeight="1" hidden="1">
      <c r="W15" s="23" t="s">
        <v>342</v>
      </c>
      <c r="X15" s="23">
        <f>COUNTIF(X8:X14,TRUE)</f>
        <v>0</v>
      </c>
      <c r="AE15" s="19" t="s">
        <v>345</v>
      </c>
      <c r="AF15" s="19" t="b">
        <v>0</v>
      </c>
      <c r="BE15" s="26" t="s">
        <v>342</v>
      </c>
      <c r="BF15" s="26">
        <f>COUNTIF(BF14,TRUE)</f>
        <v>0</v>
      </c>
      <c r="BM15" s="19" t="s">
        <v>308</v>
      </c>
      <c r="BN15" s="19" t="b">
        <v>0</v>
      </c>
      <c r="BS15" s="19" t="s">
        <v>345</v>
      </c>
      <c r="BT15" s="19" t="b">
        <v>0</v>
      </c>
      <c r="BU15" s="28"/>
      <c r="BV15" s="29"/>
      <c r="CE15" s="19" t="s">
        <v>345</v>
      </c>
      <c r="CF15" s="19" t="b">
        <v>0</v>
      </c>
      <c r="CG15" s="26" t="s">
        <v>342</v>
      </c>
      <c r="CH15" s="26">
        <f>COUNTIF(CH14,TRUE)</f>
        <v>0</v>
      </c>
      <c r="CI15" s="28"/>
      <c r="CJ15" s="29"/>
      <c r="DA15" s="26" t="s">
        <v>342</v>
      </c>
      <c r="DB15" s="26">
        <f>COUNTIF(DB14,TRUE)</f>
        <v>0</v>
      </c>
      <c r="DE15" s="19" t="s">
        <v>345</v>
      </c>
      <c r="DF15" s="19" t="b">
        <v>0</v>
      </c>
      <c r="DG15" s="19" t="s">
        <v>345</v>
      </c>
      <c r="DH15" s="19" t="b">
        <v>0</v>
      </c>
    </row>
    <row r="16" spans="23:112" ht="33" customHeight="1" hidden="1">
      <c r="W16" s="19" t="s">
        <v>345</v>
      </c>
      <c r="X16" s="19" t="b">
        <v>0</v>
      </c>
      <c r="AE16" s="26" t="s">
        <v>342</v>
      </c>
      <c r="AF16" s="26">
        <f>COUNTIF(AF15,TRUE)</f>
        <v>0</v>
      </c>
      <c r="BM16" s="23" t="s">
        <v>342</v>
      </c>
      <c r="BN16" s="23">
        <f>COUNTIF(BN8:BN15,TRUE)</f>
        <v>0</v>
      </c>
      <c r="BS16" s="26" t="s">
        <v>342</v>
      </c>
      <c r="BT16" s="26">
        <f>COUNTIF(BT15,TRUE)</f>
        <v>0</v>
      </c>
      <c r="CE16" s="26" t="s">
        <v>342</v>
      </c>
      <c r="CF16" s="26">
        <f>COUNTIF(CF15,TRUE)</f>
        <v>0</v>
      </c>
      <c r="DE16" s="26" t="s">
        <v>342</v>
      </c>
      <c r="DF16" s="26">
        <f>COUNTIF(DF15,TRUE)</f>
        <v>0</v>
      </c>
      <c r="DG16" s="26" t="s">
        <v>342</v>
      </c>
      <c r="DH16" s="26">
        <f>COUNTIF(DH15,TRUE)</f>
        <v>0</v>
      </c>
    </row>
    <row r="17" spans="23:66" ht="33" customHeight="1" hidden="1">
      <c r="W17" s="26" t="s">
        <v>342</v>
      </c>
      <c r="X17" s="26">
        <f>COUNTIF(X16,TRUE)</f>
        <v>0</v>
      </c>
      <c r="AE17" s="29"/>
      <c r="AF17" s="29"/>
      <c r="BM17" s="19" t="s">
        <v>345</v>
      </c>
      <c r="BN17" s="19" t="b">
        <v>0</v>
      </c>
    </row>
    <row r="18" spans="23:66" ht="33" customHeight="1" hidden="1">
      <c r="W18" s="28"/>
      <c r="X18" s="29"/>
      <c r="AE18" s="29"/>
      <c r="AF18" s="29"/>
      <c r="BM18" s="26" t="s">
        <v>342</v>
      </c>
      <c r="BN18" s="26">
        <f>COUNTIF(BN17,TRUE)</f>
        <v>0</v>
      </c>
    </row>
    <row r="19" spans="1:66" ht="33" customHeight="1">
      <c r="A19" s="408" t="s">
        <v>353</v>
      </c>
      <c r="B19" s="408"/>
      <c r="C19" s="408"/>
      <c r="D19" s="32">
        <f>'評価結果集計'!$H$10</f>
        <v>0</v>
      </c>
      <c r="W19" s="28"/>
      <c r="X19" s="29"/>
      <c r="BM19" s="28"/>
      <c r="BN19" s="29"/>
    </row>
    <row r="20" spans="1:4" ht="33" customHeight="1">
      <c r="A20" s="409" t="s">
        <v>354</v>
      </c>
      <c r="B20" s="409"/>
      <c r="C20" s="409"/>
      <c r="D20" s="32">
        <f>'評価結果集計'!$H$17</f>
        <v>0</v>
      </c>
    </row>
    <row r="21" spans="1:4" ht="33" customHeight="1">
      <c r="A21" s="408" t="s">
        <v>355</v>
      </c>
      <c r="B21" s="408"/>
      <c r="C21" s="408"/>
      <c r="D21" s="32">
        <f>'評価結果集計'!$H$24</f>
        <v>0</v>
      </c>
    </row>
    <row r="22" spans="1:4" ht="33" customHeight="1">
      <c r="A22" s="408" t="s">
        <v>356</v>
      </c>
      <c r="B22" s="408"/>
      <c r="C22" s="408"/>
      <c r="D22" s="32">
        <f>'評価結果集計'!$H$28</f>
        <v>0</v>
      </c>
    </row>
    <row r="23" spans="1:4" ht="33" customHeight="1">
      <c r="A23" s="408" t="s">
        <v>357</v>
      </c>
      <c r="B23" s="408"/>
      <c r="C23" s="408"/>
      <c r="D23" s="32">
        <f>'評価結果集計'!$H$31</f>
        <v>0</v>
      </c>
    </row>
    <row r="24" ht="33" customHeight="1">
      <c r="N24" s="33"/>
    </row>
    <row r="26" ht="13.5">
      <c r="DR26" s="34"/>
    </row>
  </sheetData>
  <sheetProtection password="8ED9" sheet="1" objects="1" scenarios="1"/>
  <mergeCells count="182">
    <mergeCell ref="Y2:Z2"/>
    <mergeCell ref="DM2:DN2"/>
    <mergeCell ref="DM3:DN3"/>
    <mergeCell ref="DM4:DN4"/>
    <mergeCell ref="AA2:AB2"/>
    <mergeCell ref="AC2:AD2"/>
    <mergeCell ref="AE2:AF2"/>
    <mergeCell ref="AG2:AH2"/>
    <mergeCell ref="AI2:AJ2"/>
    <mergeCell ref="AK2:AL2"/>
    <mergeCell ref="Q2:R2"/>
    <mergeCell ref="S2:T2"/>
    <mergeCell ref="U2:V2"/>
    <mergeCell ref="W2:X2"/>
    <mergeCell ref="I2:J2"/>
    <mergeCell ref="K2:L2"/>
    <mergeCell ref="M2:N2"/>
    <mergeCell ref="O2:P2"/>
    <mergeCell ref="A2:B2"/>
    <mergeCell ref="C2:D2"/>
    <mergeCell ref="E2:F2"/>
    <mergeCell ref="G2:H2"/>
    <mergeCell ref="AM2:AN2"/>
    <mergeCell ref="AO2:AP2"/>
    <mergeCell ref="AQ2:AR2"/>
    <mergeCell ref="AS2:AT2"/>
    <mergeCell ref="AU2:AV2"/>
    <mergeCell ref="AW2:AX2"/>
    <mergeCell ref="AY2:AZ2"/>
    <mergeCell ref="BA2:BB2"/>
    <mergeCell ref="BC2:BD2"/>
    <mergeCell ref="BE2:BF2"/>
    <mergeCell ref="BG2:BH2"/>
    <mergeCell ref="BI2:BJ2"/>
    <mergeCell ref="BK2:BL2"/>
    <mergeCell ref="BM2:BN2"/>
    <mergeCell ref="BO2:BP2"/>
    <mergeCell ref="BQ2:BR2"/>
    <mergeCell ref="BS2:BT2"/>
    <mergeCell ref="BU2:BV2"/>
    <mergeCell ref="BW2:BX2"/>
    <mergeCell ref="BY2:BZ2"/>
    <mergeCell ref="CA2:CB2"/>
    <mergeCell ref="CC2:CD2"/>
    <mergeCell ref="CQ2:CR2"/>
    <mergeCell ref="CS2:CT2"/>
    <mergeCell ref="CE2:CF2"/>
    <mergeCell ref="CG2:CH2"/>
    <mergeCell ref="CI2:CJ2"/>
    <mergeCell ref="CK2:CL2"/>
    <mergeCell ref="Q3:R3"/>
    <mergeCell ref="DC2:DD2"/>
    <mergeCell ref="DE2:DF2"/>
    <mergeCell ref="DG2:DH2"/>
    <mergeCell ref="CU2:CV2"/>
    <mergeCell ref="CW2:CX2"/>
    <mergeCell ref="CY2:CZ2"/>
    <mergeCell ref="DA2:DB2"/>
    <mergeCell ref="CM2:CN2"/>
    <mergeCell ref="CO2:CP2"/>
    <mergeCell ref="I3:J3"/>
    <mergeCell ref="K3:L3"/>
    <mergeCell ref="M3:N3"/>
    <mergeCell ref="O3:P3"/>
    <mergeCell ref="A3:B3"/>
    <mergeCell ref="C3:D3"/>
    <mergeCell ref="E3:F3"/>
    <mergeCell ref="G3:H3"/>
    <mergeCell ref="S3:T3"/>
    <mergeCell ref="U3:V3"/>
    <mergeCell ref="W3:X3"/>
    <mergeCell ref="Y3:Z3"/>
    <mergeCell ref="AA3:AB3"/>
    <mergeCell ref="AC3:AD3"/>
    <mergeCell ref="AE3:AF3"/>
    <mergeCell ref="AG3:AH3"/>
    <mergeCell ref="AI3:AJ3"/>
    <mergeCell ref="AK3:AL3"/>
    <mergeCell ref="AM3:AN3"/>
    <mergeCell ref="AO3:AP3"/>
    <mergeCell ref="AQ3:AR3"/>
    <mergeCell ref="AS3:AT3"/>
    <mergeCell ref="AU3:AV3"/>
    <mergeCell ref="AW3:AX3"/>
    <mergeCell ref="AY3:AZ3"/>
    <mergeCell ref="BA3:BB3"/>
    <mergeCell ref="BC3:BD3"/>
    <mergeCell ref="BE3:BF3"/>
    <mergeCell ref="BG3:BH3"/>
    <mergeCell ref="BI3:BJ3"/>
    <mergeCell ref="BK3:BL3"/>
    <mergeCell ref="BM3:BN3"/>
    <mergeCell ref="BO3:BP3"/>
    <mergeCell ref="BQ3:BR3"/>
    <mergeCell ref="CE3:CF3"/>
    <mergeCell ref="CG3:CH3"/>
    <mergeCell ref="BS3:BT3"/>
    <mergeCell ref="BU3:BV3"/>
    <mergeCell ref="BW3:BX3"/>
    <mergeCell ref="BY3:BZ3"/>
    <mergeCell ref="CA3:CB3"/>
    <mergeCell ref="CC3:CD3"/>
    <mergeCell ref="DC3:DD3"/>
    <mergeCell ref="DE3:DF3"/>
    <mergeCell ref="CQ3:CR3"/>
    <mergeCell ref="CS3:CT3"/>
    <mergeCell ref="CU3:CV3"/>
    <mergeCell ref="CW3:CX3"/>
    <mergeCell ref="CY3:CZ3"/>
    <mergeCell ref="DA3:DB3"/>
    <mergeCell ref="CI3:CJ3"/>
    <mergeCell ref="CK3:CL3"/>
    <mergeCell ref="CM3:CN3"/>
    <mergeCell ref="CO3:CP3"/>
    <mergeCell ref="A4:B4"/>
    <mergeCell ref="C4:D4"/>
    <mergeCell ref="DG3:DH3"/>
    <mergeCell ref="DI3:DJ3"/>
    <mergeCell ref="E4:F4"/>
    <mergeCell ref="G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K3:DL3"/>
    <mergeCell ref="DK2:DL2"/>
    <mergeCell ref="DI2:DJ2"/>
    <mergeCell ref="A23:C23"/>
    <mergeCell ref="A19:C19"/>
    <mergeCell ref="A20:C20"/>
    <mergeCell ref="A21:C21"/>
    <mergeCell ref="A22:C22"/>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長寿やまなし振興財団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長寿やまなし振興財団</dc:creator>
  <cp:keywords/>
  <dc:description/>
  <cp:lastModifiedBy>admin</cp:lastModifiedBy>
  <cp:lastPrinted>2008-09-04T01:05:24Z</cp:lastPrinted>
  <dcterms:created xsi:type="dcterms:W3CDTF">2008-01-30T07:57:18Z</dcterms:created>
  <dcterms:modified xsi:type="dcterms:W3CDTF">2008-09-04T01:06:53Z</dcterms:modified>
  <cp:category/>
  <cp:version/>
  <cp:contentType/>
  <cp:contentStatus/>
</cp:coreProperties>
</file>