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4955" windowHeight="8220" tabRatio="792" activeTab="0"/>
  </bookViews>
  <sheets>
    <sheet name="事業所概要" sheetId="1" r:id="rId1"/>
    <sheet name="目次（評価基準書）" sheetId="2" r:id="rId2"/>
    <sheet name="評価基準書" sheetId="3" r:id="rId3"/>
    <sheet name="評価結果一覧" sheetId="4" r:id="rId4"/>
    <sheet name="評価結果集計" sheetId="5" r:id="rId5"/>
    <sheet name="課題改善計画" sheetId="6" r:id="rId6"/>
    <sheet name="隠しシート（記入不要）" sheetId="7" r:id="rId7"/>
  </sheets>
  <externalReferences>
    <externalReference r:id="rId10"/>
    <externalReference r:id="rId11"/>
  </externalReferences>
  <definedNames>
    <definedName name="L00100010001000100030">#REF!</definedName>
    <definedName name="L00100010001000100030S">#REF!</definedName>
    <definedName name="L00100010004000100010" localSheetId="5">#REF!</definedName>
    <definedName name="L00100010004000100010" localSheetId="0">#REF!</definedName>
    <definedName name="L00100010004000100010" localSheetId="4">#REF!</definedName>
    <definedName name="L00100010004000100010" localSheetId="1">#REF!</definedName>
    <definedName name="L00100010004000100010">#REF!</definedName>
    <definedName name="L00100010004000100020">#REF!</definedName>
    <definedName name="L00100010004000100020S">#REF!</definedName>
    <definedName name="L00100020003000200010" localSheetId="5">#REF!</definedName>
    <definedName name="L00100020003000200010" localSheetId="0">#REF!</definedName>
    <definedName name="L00100020003000200010" localSheetId="4">#REF!</definedName>
    <definedName name="L00100020003000200010" localSheetId="1">#REF!</definedName>
    <definedName name="L00100020003000200010">#REF!</definedName>
    <definedName name="L00100020003000200020">#REF!</definedName>
    <definedName name="L00100020003000200020S">#REF!</definedName>
    <definedName name="L00100020004000300010" localSheetId="5">#REF!</definedName>
    <definedName name="L00100020004000300010" localSheetId="0">#REF!</definedName>
    <definedName name="L00100020004000300010" localSheetId="4">#REF!</definedName>
    <definedName name="L00100020004000300010" localSheetId="1">#REF!</definedName>
    <definedName name="L00100020004000300010">#REF!</definedName>
    <definedName name="L00100020004000300020">#REF!</definedName>
    <definedName name="L00100020004000300020S">#REF!</definedName>
    <definedName name="L00100020004000400010" localSheetId="5">#REF!</definedName>
    <definedName name="L00100020004000400010" localSheetId="0">#REF!</definedName>
    <definedName name="L00100020004000400010" localSheetId="4">#REF!</definedName>
    <definedName name="L00100020004000400010" localSheetId="1">#REF!</definedName>
    <definedName name="L00100020004000400010">#REF!</definedName>
    <definedName name="L00100020004000400020">#REF!</definedName>
    <definedName name="L00100020004000400020S">#REF!</definedName>
    <definedName name="L00100020004000500010" localSheetId="5">#REF!</definedName>
    <definedName name="L00100020004000500010" localSheetId="0">#REF!</definedName>
    <definedName name="L00100020004000500010" localSheetId="4">#REF!</definedName>
    <definedName name="L00100020004000500010" localSheetId="1">#REF!</definedName>
    <definedName name="L00100020004000500010">#REF!</definedName>
    <definedName name="L00100020004000500020">#REF!</definedName>
    <definedName name="L00100020004000500020S">#REF!</definedName>
    <definedName name="L00100020004000600010" localSheetId="5">#REF!</definedName>
    <definedName name="L00100020004000600010" localSheetId="0">#REF!</definedName>
    <definedName name="L00100020004000600010" localSheetId="4">#REF!</definedName>
    <definedName name="L00100020004000600010" localSheetId="1">#REF!</definedName>
    <definedName name="L00100020004000600010">#REF!</definedName>
    <definedName name="L00100020004000600020">#REF!</definedName>
    <definedName name="L00100020004000600020S">#REF!</definedName>
    <definedName name="L00100020004000700010" localSheetId="5">#REF!</definedName>
    <definedName name="L00100020004000700010" localSheetId="0">#REF!</definedName>
    <definedName name="L00100020004000700010" localSheetId="4">#REF!</definedName>
    <definedName name="L00100020004000700010" localSheetId="1">#REF!</definedName>
    <definedName name="L00100020004000700010">#REF!</definedName>
    <definedName name="L00100020004000700020">#REF!</definedName>
    <definedName name="L00100020004000700020S">#REF!</definedName>
    <definedName name="L00100020005000200010" localSheetId="5">#REF!</definedName>
    <definedName name="L00100020005000200010" localSheetId="0">#REF!</definedName>
    <definedName name="L00100020005000200010" localSheetId="4">#REF!</definedName>
    <definedName name="L00100020005000200010" localSheetId="1">#REF!</definedName>
    <definedName name="L00100020005000200010">#REF!</definedName>
    <definedName name="L00100020005000200020">#REF!</definedName>
    <definedName name="L00100020005000200020S">#REF!</definedName>
    <definedName name="L00100020006000100010" localSheetId="5">#REF!</definedName>
    <definedName name="L00100020006000100010" localSheetId="0">#REF!</definedName>
    <definedName name="L00100020006000100010" localSheetId="4">#REF!</definedName>
    <definedName name="L00100020006000100010" localSheetId="1">#REF!</definedName>
    <definedName name="L00100020006000100010">#REF!</definedName>
    <definedName name="L00100020006000100020">#REF!</definedName>
    <definedName name="L00100020006000100020S">#REF!</definedName>
    <definedName name="L00100020006000200010" localSheetId="5">#REF!</definedName>
    <definedName name="L00100020006000200010" localSheetId="0">#REF!</definedName>
    <definedName name="L00100020006000200010" localSheetId="4">#REF!</definedName>
    <definedName name="L00100020006000200010" localSheetId="1">#REF!</definedName>
    <definedName name="L00100020006000200010">#REF!</definedName>
    <definedName name="L00100020006000200020">#REF!</definedName>
    <definedName name="L00100020006000200020S">#REF!</definedName>
    <definedName name="L00100020006000300010" localSheetId="5">#REF!</definedName>
    <definedName name="L00100020006000300010" localSheetId="0">#REF!</definedName>
    <definedName name="L00100020006000300010" localSheetId="4">#REF!</definedName>
    <definedName name="L00100020006000300010" localSheetId="1">#REF!</definedName>
    <definedName name="L00100020006000300010">#REF!</definedName>
    <definedName name="L00100020006000300020">#REF!</definedName>
    <definedName name="L00100020006000300020S">#REF!</definedName>
    <definedName name="L00100020007000100010" localSheetId="5">#REF!</definedName>
    <definedName name="L00100020007000100010" localSheetId="0">#REF!</definedName>
    <definedName name="L00100020007000100010" localSheetId="4">#REF!</definedName>
    <definedName name="L00100020007000100010" localSheetId="1">#REF!</definedName>
    <definedName name="L00100020007000100010">#REF!</definedName>
    <definedName name="L00100020007000100020" localSheetId="5">#REF!</definedName>
    <definedName name="L00100020007000100020" localSheetId="0">#REF!</definedName>
    <definedName name="L00100020007000100020" localSheetId="4">#REF!</definedName>
    <definedName name="L00100020007000100020" localSheetId="1">#REF!</definedName>
    <definedName name="L00100020007000100020">#REF!</definedName>
    <definedName name="L00100020007000100030">#REF!</definedName>
    <definedName name="L00100020007000100030S">#REF!</definedName>
    <definedName name="L00100020007000200010" localSheetId="5">#REF!</definedName>
    <definedName name="L00100020007000200010" localSheetId="0">#REF!</definedName>
    <definedName name="L00100020007000200010" localSheetId="4">#REF!</definedName>
    <definedName name="L00100020007000200010" localSheetId="1">#REF!</definedName>
    <definedName name="L00100020007000200010">#REF!</definedName>
    <definedName name="L00100020007000200020" localSheetId="5">#REF!</definedName>
    <definedName name="L00100020007000200020" localSheetId="0">#REF!</definedName>
    <definedName name="L00100020007000200020" localSheetId="4">#REF!</definedName>
    <definedName name="L00100020007000200020" localSheetId="1">#REF!</definedName>
    <definedName name="L00100020007000200020">#REF!</definedName>
    <definedName name="L00100020007000200030" localSheetId="5">#REF!</definedName>
    <definedName name="L00100020007000200030" localSheetId="0">#REF!</definedName>
    <definedName name="L00100020007000200030" localSheetId="4">#REF!</definedName>
    <definedName name="L00100020007000200030" localSheetId="1">#REF!</definedName>
    <definedName name="L00100020007000200030">#REF!</definedName>
    <definedName name="L00100020007000200040">#REF!</definedName>
    <definedName name="L00100020007000200040S">#REF!</definedName>
    <definedName name="L0010002000700020G">#REF!</definedName>
    <definedName name="L00100020007000300010" localSheetId="5">#REF!</definedName>
    <definedName name="L00100020007000300010" localSheetId="0">#REF!</definedName>
    <definedName name="L00100020007000300010" localSheetId="4">#REF!</definedName>
    <definedName name="L00100020007000300010" localSheetId="1">#REF!</definedName>
    <definedName name="L00100020007000300010">#REF!</definedName>
    <definedName name="L00100020007000300020" localSheetId="5">#REF!</definedName>
    <definedName name="L00100020007000300020" localSheetId="0">#REF!</definedName>
    <definedName name="L00100020007000300020" localSheetId="4">#REF!</definedName>
    <definedName name="L00100020007000300020" localSheetId="1">#REF!</definedName>
    <definedName name="L00100020007000300020">#REF!</definedName>
    <definedName name="L00100020007000300030">#REF!</definedName>
    <definedName name="L00100020007000300030S">#REF!</definedName>
    <definedName name="L0010002000700030G">#REF!</definedName>
    <definedName name="L00100020007000400010" localSheetId="5">#REF!</definedName>
    <definedName name="L00100020007000400010" localSheetId="0">#REF!</definedName>
    <definedName name="L00100020007000400010" localSheetId="4">#REF!</definedName>
    <definedName name="L00100020007000400010" localSheetId="1">#REF!</definedName>
    <definedName name="L00100020007000400010">#REF!</definedName>
    <definedName name="L00100020007000400020">#REF!</definedName>
    <definedName name="L00100020007000400020S">#REF!</definedName>
    <definedName name="L00100040001000200010" localSheetId="5">#REF!</definedName>
    <definedName name="L00100040001000200010" localSheetId="0">#REF!</definedName>
    <definedName name="L00100040001000200010" localSheetId="4">#REF!</definedName>
    <definedName name="L00100040001000200010" localSheetId="1">#REF!</definedName>
    <definedName name="L00100040001000200010">#REF!</definedName>
    <definedName name="L00100040001000200020">#REF!</definedName>
    <definedName name="L00100040001000200020S">#REF!</definedName>
    <definedName name="L00100040002000200010" localSheetId="5">#REF!</definedName>
    <definedName name="L00100040002000200010" localSheetId="0">#REF!</definedName>
    <definedName name="L00100040002000200010" localSheetId="4">#REF!</definedName>
    <definedName name="L00100040002000200010" localSheetId="1">#REF!</definedName>
    <definedName name="L00100040002000200010">#REF!</definedName>
    <definedName name="L00100040002000200020">#REF!</definedName>
    <definedName name="L00100040002000200020S">#REF!</definedName>
    <definedName name="L0020002000300010G">#REF!</definedName>
    <definedName name="L00200030001000100030" localSheetId="5">#REF!</definedName>
    <definedName name="L00200030001000100030" localSheetId="0">#REF!</definedName>
    <definedName name="L00200030001000100030" localSheetId="4">#REF!</definedName>
    <definedName name="L00200030001000100030" localSheetId="1">#REF!</definedName>
    <definedName name="L00200030001000100030">#REF!</definedName>
    <definedName name="L00200030001000100040">#REF!</definedName>
    <definedName name="L00200030001000100040S">#REF!</definedName>
    <definedName name="L00200030001000200030">#REF!</definedName>
    <definedName name="L00200030001000200030S">#REF!</definedName>
    <definedName name="L00200030001000300010" localSheetId="5">#REF!</definedName>
    <definedName name="L00200030001000300010" localSheetId="0">#REF!</definedName>
    <definedName name="L00200030001000300010" localSheetId="4">#REF!</definedName>
    <definedName name="L00200030001000300010" localSheetId="1">#REF!</definedName>
    <definedName name="L00200030001000300010">#REF!</definedName>
    <definedName name="L00200030001000300020">#REF!</definedName>
    <definedName name="L00200030001000300020S">#REF!</definedName>
    <definedName name="L00200030001000400010" localSheetId="5">#REF!</definedName>
    <definedName name="L00200030001000400010" localSheetId="0">#REF!</definedName>
    <definedName name="L00200030001000400010" localSheetId="4">#REF!</definedName>
    <definedName name="L00200030001000400010" localSheetId="1">#REF!</definedName>
    <definedName name="L00200030001000400010">#REF!</definedName>
    <definedName name="L00200030001000400020">#REF!</definedName>
    <definedName name="L00200030001000400020S">#REF!</definedName>
    <definedName name="L00200030001000500010" localSheetId="5">#REF!</definedName>
    <definedName name="L00200030001000500010" localSheetId="0">#REF!</definedName>
    <definedName name="L00200030001000500010" localSheetId="4">#REF!</definedName>
    <definedName name="L00200030001000500010" localSheetId="1">#REF!</definedName>
    <definedName name="L00200030001000500010">#REF!</definedName>
    <definedName name="L00200030001000500020" localSheetId="5">#REF!</definedName>
    <definedName name="L00200030001000500020" localSheetId="0">#REF!</definedName>
    <definedName name="L00200030001000500020" localSheetId="4">#REF!</definedName>
    <definedName name="L00200030001000500020" localSheetId="1">#REF!</definedName>
    <definedName name="L00200030001000500020">#REF!</definedName>
    <definedName name="L00200030001000500030" localSheetId="5">#REF!</definedName>
    <definedName name="L00200030001000500030" localSheetId="0">#REF!</definedName>
    <definedName name="L00200030001000500030" localSheetId="4">#REF!</definedName>
    <definedName name="L00200030001000500030" localSheetId="1">#REF!</definedName>
    <definedName name="L00200030001000500030">#REF!</definedName>
    <definedName name="L00200030001000500040">#REF!</definedName>
    <definedName name="L00200030001000500040S">#REF!</definedName>
    <definedName name="L00200030001000600010" localSheetId="5">#REF!</definedName>
    <definedName name="L00200030001000600010" localSheetId="0">#REF!</definedName>
    <definedName name="L00200030001000600010" localSheetId="4">#REF!</definedName>
    <definedName name="L00200030001000600010" localSheetId="1">#REF!</definedName>
    <definedName name="L00200030001000600010">#REF!</definedName>
    <definedName name="L00200030001000600020">#REF!</definedName>
    <definedName name="L00200030001000600020S">#REF!</definedName>
    <definedName name="_xlnm.Print_Area" localSheetId="2">'評価基準書'!$A$1:$R$277</definedName>
    <definedName name="_xlnm.Print_Area" localSheetId="3">'評価結果一覧'!$A$1:$J$77</definedName>
    <definedName name="_xlnm.Print_Area" localSheetId="1">'目次（評価基準書）'!$A$1:$G$33</definedName>
    <definedName name="_xlnm.Print_Titles" localSheetId="2">'評価基準書'!$1:$3</definedName>
    <definedName name="_xlnm.Print_Titles" localSheetId="3">'評価結果一覧'!$2:$5</definedName>
    <definedName name="_xlnm.Print_Titles" localSheetId="4">'評価結果集計'!$4:$4</definedName>
  </definedNames>
  <calcPr fullCalcOnLoad="1"/>
</workbook>
</file>

<file path=xl/sharedStrings.xml><?xml version="1.0" encoding="utf-8"?>
<sst xmlns="http://schemas.openxmlformats.org/spreadsheetml/2006/main" count="880" uniqueCount="469">
  <si>
    <t>職　種</t>
  </si>
  <si>
    <t>常勤</t>
  </si>
  <si>
    <t>非常勤</t>
  </si>
  <si>
    <t>　　年　　月　　日現在</t>
  </si>
  <si>
    <t>事業所の特色・ＰＲ</t>
  </si>
  <si>
    <t>福祉用具貸与以外の
実施介護サービス
（介護保険対象サービス）</t>
  </si>
  <si>
    <t>専　門　相　談　員</t>
  </si>
  <si>
    <t>ｄ　サービス担当者会議に出席した記録がある。</t>
  </si>
  <si>
    <t>Ⅰ－２：</t>
  </si>
  <si>
    <t>Ⅰ－３：</t>
  </si>
  <si>
    <t>Ⅱ－２：</t>
  </si>
  <si>
    <t>Ⅱ－３：</t>
  </si>
  <si>
    <t>Ⅱ－４：</t>
  </si>
  <si>
    <t>Ⅲ－２：</t>
  </si>
  <si>
    <t>Ⅲ－３：</t>
  </si>
  <si>
    <t>サービス標準化に関する取り組み</t>
  </si>
  <si>
    <t>Ⅲ－４：</t>
  </si>
  <si>
    <t>Ⅲ－５：</t>
  </si>
  <si>
    <t>効率的なサービスの提供体制に関する取り組み</t>
  </si>
  <si>
    <t>Ⅳ－２：</t>
  </si>
  <si>
    <t>利用者の心身の状況及び希望に応じたサービスの提供</t>
  </si>
  <si>
    <t>　　目　次</t>
  </si>
  <si>
    <t>事業所の運営と基本方針</t>
  </si>
  <si>
    <t>利用者本位のサービスの提供</t>
  </si>
  <si>
    <t>サービスの質の確保</t>
  </si>
  <si>
    <t>安全・安心の確保</t>
  </si>
  <si>
    <t>Ⅴ－１：</t>
  </si>
  <si>
    <t>（福祉用具貸与）</t>
  </si>
  <si>
    <t>利用者及び家族とのコミュニケーション</t>
  </si>
  <si>
    <t>Ⅱ－５：</t>
  </si>
  <si>
    <t>サービス提供責任者の役割及びチーム体制</t>
  </si>
  <si>
    <t>福祉用具の使用方法の説明に関する取り組み</t>
  </si>
  <si>
    <t>利用申込者との契約にあたり適切な対応をしている。</t>
  </si>
  <si>
    <t>サービス提供にあたり利用料金について丁寧に説明している。</t>
  </si>
  <si>
    <t>利用終了に際して、適切な対応をしている。</t>
  </si>
  <si>
    <t>家族との連携、コミュニケーションを確保するよう努めている。</t>
  </si>
  <si>
    <t>利用者の心理面に配慮し、コミュニケーションをとるよう努めている。</t>
  </si>
  <si>
    <t>認知症ケアの質を確保するための仕組みがあり、認知症の利用者の状態に配慮したケアに努めている。</t>
  </si>
  <si>
    <t>利用者等の状態に応じた福祉用具の選定を行っている。</t>
  </si>
  <si>
    <t>利用者の身体状況、福祉用具の利用環境に応じた福祉用具の適合に努めている。</t>
  </si>
  <si>
    <t>貸し出した福祉用具の使用状況や利用者の身体状況などを定期的に確認及び把握し、福祉用具の調整等を行っている。</t>
  </si>
  <si>
    <t>従業者の接遇の質を確保するための仕組みがある。</t>
  </si>
  <si>
    <t>従業者に対する研修体系を整備し、研修を計画的かつ定期的に行っている。</t>
  </si>
  <si>
    <t>従業者の調査研究・研究発表及び専門資格の取得を積極的に進めている。</t>
  </si>
  <si>
    <t>自ら提供する福祉用具貸与の質について、定期的に自己評価を行っている。</t>
  </si>
  <si>
    <t>第三者評価を積極的に受け入れて、必要な業務改善を行っている。</t>
  </si>
  <si>
    <t>「介護サービス情報の公表」を行っている。</t>
  </si>
  <si>
    <t>サービスの標準化を図るため、マニュアル等を整備し、活用している。</t>
  </si>
  <si>
    <t>利用者に関する情報を適切に記録している。</t>
  </si>
  <si>
    <t>利用者の記録の保管方法を定めて、それを基に適切に記録を保管している。</t>
  </si>
  <si>
    <t>福祉用具ごとの履歴の管理を行っている。</t>
  </si>
  <si>
    <t>管理者や従業者が各種会議に参加し、事業運営に対して積極的に関わっている。</t>
  </si>
  <si>
    <t>管理者及び福祉用具専門相談員の職務について、役割及び権限を明確にしている。</t>
  </si>
  <si>
    <t>従業者に対しての確認・指導・助言の実施及び従業者からの相談に応じる体制がとられている。</t>
  </si>
  <si>
    <t>個々の利用者における情報やサービスに関する情報について、従業者が共有している。</t>
  </si>
  <si>
    <t>保健・医療・福祉サービスに関する情報を収集し、事業運営やサービス提供に役立てている。</t>
  </si>
  <si>
    <t>福祉用具の点検基準に基づいて、福祉用具の納品・使用前点検を行っている。</t>
  </si>
  <si>
    <t>福祉用具の廃棄又は入替に関する基準に基づいて、福祉用具の廃棄又は入替を行っている。</t>
  </si>
  <si>
    <t>事故及び事故につながりそうな事例の情報収集を行い、事例の原因分析及び事故防止対策の検討行い、事故を未然に防ぐための取り組みを行っている。</t>
  </si>
  <si>
    <t>事故発生・福祉用具の故障などの緊急時の対応が迅速かつ適切に対処できる方策を講じている。</t>
  </si>
  <si>
    <t>福祉用具の貸与にあたり、洗浄及び消毒等を定期的・適切に実施し、貸出用具の衛生面へ配慮を十分している。</t>
  </si>
  <si>
    <t>関連する専門諸機関及び職種等との連絡、調整を図っている。</t>
  </si>
  <si>
    <t>自己評価結果一覧表</t>
  </si>
  <si>
    <t>項目</t>
  </si>
  <si>
    <t>評価達成度</t>
  </si>
  <si>
    <t>改善の必要性</t>
  </si>
  <si>
    <t>改善の必要性等に向けての検討に着手</t>
  </si>
  <si>
    <r>
      <t>(42)</t>
    </r>
    <r>
      <rPr>
        <sz val="11"/>
        <rFont val="ＭＳ Ｐ明朝"/>
        <family val="1"/>
      </rPr>
      <t>福祉用具の貸与にあたり、洗浄及び消毒等を定期的・適切に実施し、貸出用具の衛生面へ配慮を十分している。</t>
    </r>
  </si>
  <si>
    <r>
      <t>(44)</t>
    </r>
    <r>
      <rPr>
        <sz val="11"/>
        <rFont val="ＭＳ Ｐ明朝"/>
        <family val="1"/>
      </rPr>
      <t>関連する専門諸機関及び職種等との連絡、調整を図っている。</t>
    </r>
  </si>
  <si>
    <t>②判断基準
（確認のための材料）</t>
  </si>
  <si>
    <t>③評価達成度</t>
  </si>
  <si>
    <t>④具体的な実施状況</t>
  </si>
  <si>
    <t>⑤改善の必要性</t>
  </si>
  <si>
    <t>実施できている</t>
  </si>
  <si>
    <t>実施できているが不十分</t>
  </si>
  <si>
    <t>実施できていない</t>
  </si>
  <si>
    <t>既に改善に着手</t>
  </si>
  <si>
    <t>早急に改善に着手</t>
  </si>
  <si>
    <t>来年度以降改善に着手</t>
  </si>
  <si>
    <t>改善の必要性に向けての検討に着手</t>
  </si>
  <si>
    <t>当面、改善に着手しない</t>
  </si>
  <si>
    <t>ｚ　上記にチェックできる項目が全くない。</t>
  </si>
  <si>
    <t>ａ　事業の理念や方針を明文化し、適切な運営を図っている。</t>
  </si>
  <si>
    <t>ｂ　事業理念や方針を従業者や利用者・家族の目につく場所に掲示する等、周知徹底するよう努めている。</t>
  </si>
  <si>
    <t>ａ　従業者が守るべき倫理を明文化し、周知している。</t>
  </si>
  <si>
    <t>ｂ　事業計画は事業の理念・方針に基づくとともに、中・長期の運営の方針、従業者の採用、研修計画、事業経営の方針及び計画等を網羅している。</t>
  </si>
  <si>
    <t>ｃ　計画の策定・更新にあたっては、従業者の参加を得て毎年度行っている。</t>
  </si>
  <si>
    <t>ｄ　目標や計画は従業者に徹底すると共に、達成度をもとに、必要に応じ定期的に見直しを行っている。</t>
  </si>
  <si>
    <t>Ⅱ－２：利用者の心身の状況及び希望に応じたサービスの提供</t>
  </si>
  <si>
    <t>Ⅱ－２－②：利用者・家族の希望に応じた搬入又は搬出の対応</t>
  </si>
  <si>
    <t>Ⅱ－３：福祉用具の使用方法の説明に関する取り組み</t>
  </si>
  <si>
    <t>Ⅱ－５：利用者の満足の向上に関する取り組み</t>
  </si>
  <si>
    <t>Ⅱ－５：２項目</t>
  </si>
  <si>
    <t>ｂ　意思表示が困難な利用者の希望・要望の聴取に関する留意事項をマニュアルとして作成し、実施している。</t>
  </si>
  <si>
    <t>ａ　利用者に対して、サービス提供内容、費用の額その他の必要と認められる事項を記載した請求明細書（サービス提供証明書）を交付している。</t>
  </si>
  <si>
    <t>ａ　事業計画及び財務内容を閲覧に供することを明記した文書がある。又は、閲覧可能な状態にしている。</t>
  </si>
  <si>
    <t>ｂ　事業所のパンフレットや広報誌、インターネット等により事業所情報を公開している。</t>
  </si>
  <si>
    <t>ａ　福祉用具の選定を行う前に、利用者又はその家族と面談したことが確認できる日付、面談者及び内容の記録がある。</t>
  </si>
  <si>
    <t>ｃ　訪問時には、利用者や家族からサービス内容に関する意見・要望を聞いてサービスに反映している。</t>
  </si>
  <si>
    <t>ａ　サービスを選択するために必要な事項を説明するうえで、わかりやすい説明書やパンフレットを用意している。</t>
  </si>
  <si>
    <t>ｃ　利用申込者の判断能力が不十分な場合において、利用者に代わってその家族、代理人、成年後見人等と交わした契約書又は第三者である立会人を求めたことがわかる文書がある。</t>
  </si>
  <si>
    <t>ｄ　正当な理由（事業所の現員からは利用申込に応じきれない、利用申込者の居住地が事業所の事業実施地域外である等）により、サービスの提供が困難と判断した場合は、対応できない理由をわかりやすく説明している。</t>
  </si>
  <si>
    <t>ｅ　自らの事業所のサービス利用では十分対応できない場合や、他のサービスも合わせて利用することが必要と判断された場合には、指定居宅介護支援事業者等と連携し、必要な他のサービスの紹介を行っている。</t>
  </si>
  <si>
    <t>ｆ　利用申込者にサービス受給資格があるか確認するため、利用者の被保険者証によって、被保険者資格、要介護認定の有無及び有効期間を確かめている。</t>
  </si>
  <si>
    <t>ｇ　利用者がいつでも契約の解除ができることを説明し、また、利用者又は事業者から直ちに契約の解除することができる事由を定めている。</t>
  </si>
  <si>
    <t>ａ　利用者に対して配付するための料金表がある。</t>
  </si>
  <si>
    <t>ｂ　カタログ等を用い福祉用具ごとの利用料金及び日割・半月割による料金についてわかりやすく説明し同意を得ている。</t>
  </si>
  <si>
    <t>ｃ　事業実施地域外へサービス提供の場合は、それに係る交通費について書面で説明し同意を得ている。</t>
  </si>
  <si>
    <t>ｅ　解約の場合のキャンセル料等についてわかりやすく説明し同意を得ている。</t>
  </si>
  <si>
    <t>Ⅱ－１－①：３項目</t>
  </si>
  <si>
    <r>
      <t>(10)</t>
    </r>
    <r>
      <rPr>
        <sz val="11"/>
        <rFont val="ＭＳ Ｐ明朝"/>
        <family val="1"/>
      </rPr>
      <t>家族との連携、コミュニケーションを確保するよう努めている。</t>
    </r>
  </si>
  <si>
    <r>
      <t>(11)</t>
    </r>
    <r>
      <rPr>
        <sz val="11"/>
        <rFont val="ＭＳ Ｐ明朝"/>
        <family val="1"/>
      </rPr>
      <t>利用者の心理面に配慮し、コミュニケーションをとるよう努めている。</t>
    </r>
  </si>
  <si>
    <r>
      <t>(12)</t>
    </r>
    <r>
      <rPr>
        <sz val="11"/>
        <rFont val="ＭＳ Ｐ明朝"/>
        <family val="1"/>
      </rPr>
      <t>認知症ケアの質を確保するための仕組みがあり、認知症の利用者の状態に配慮したケアに努めている。</t>
    </r>
  </si>
  <si>
    <r>
      <t>(14)</t>
    </r>
    <r>
      <rPr>
        <sz val="11"/>
        <rFont val="ＭＳ Ｐ明朝"/>
        <family val="1"/>
      </rPr>
      <t>利用者等の状態に応じた福祉用具の選定を行っている。</t>
    </r>
  </si>
  <si>
    <r>
      <t>(15)</t>
    </r>
    <r>
      <rPr>
        <sz val="11"/>
        <rFont val="ＭＳ Ｐ明朝"/>
        <family val="1"/>
      </rPr>
      <t>利用者の身体状況、福祉用具の利用環境に応じた福祉用具の適合に努めている。</t>
    </r>
  </si>
  <si>
    <r>
      <t>(16)</t>
    </r>
    <r>
      <rPr>
        <sz val="11"/>
        <rFont val="ＭＳ Ｐ明朝"/>
        <family val="1"/>
      </rPr>
      <t>貸し出した福祉用具の使用状況や利用者の身体状況などを定期的に確認及び把握し、福祉用具の調整等を行っている。</t>
    </r>
  </si>
  <si>
    <r>
      <t>(20)</t>
    </r>
    <r>
      <rPr>
        <sz val="11"/>
        <rFont val="ＭＳ Ｐ明朝"/>
        <family val="1"/>
      </rPr>
      <t>利用者の人権やプライバシーの保護について配慮している。</t>
    </r>
  </si>
  <si>
    <r>
      <t>(35)</t>
    </r>
    <r>
      <rPr>
        <sz val="11"/>
        <rFont val="ＭＳ Ｐ明朝"/>
        <family val="1"/>
      </rPr>
      <t>従業者に対しての確認・指導・助言の実施及び従業者からの相談に応じる体制がとられている。</t>
    </r>
  </si>
  <si>
    <t>Ⅲ－４：情報の適切な記録・管理に関する取り組み</t>
  </si>
  <si>
    <t>a　家族とのコミュニケーションを確保するための連絡網を整備している。</t>
  </si>
  <si>
    <t>ｂ　家族に対して定期的に連絡し、情報を共有している。</t>
  </si>
  <si>
    <t>ａ　利用者に負担を感じさせない程度に会話を引き出すような努力をしている。</t>
  </si>
  <si>
    <t>ｂ　利用者から話しかけがあったときは、できる限りゆっくりと話が聞けるよう配慮している。</t>
  </si>
  <si>
    <t>ｃ　目や耳の不自由な利用者にも円滑なコミュニケーションが取れるよう配慮している。</t>
  </si>
  <si>
    <t>ａ　認知症の利用者への対応及び認知症ケアに関するマニュアル等があり、実務に活用している。</t>
  </si>
  <si>
    <t>ａ　利用者及びその家族の個人情報の保護・利用目的を明記した文書について、事業所内に掲示するとともに、利用者又はその家族に対して配布するための文書がある。</t>
  </si>
  <si>
    <t>ｃ　利用者及びその家族の個人情報の利用目的の変更時には、利用者に対する通知又は公表を行い、変更通知（写）がある。</t>
  </si>
  <si>
    <t>ｄ　利用者に係わる情報の取り扱いについて、細心の注意を払い、守秘に努めるよう従業者に徹底している。</t>
  </si>
  <si>
    <t>ｅ　必要に応じ関係機関に利用者に係わる情報を提供する場合には、本人や家族の同意を文書によって得ている。</t>
  </si>
  <si>
    <t>ｃ　利用者を「一個人の人格」として尊重する教育を重視し、利用者の呼称等にも留意している。</t>
  </si>
  <si>
    <t>ｄ　認知症高齢者等の権利に関しても十分な配慮を行っている。</t>
  </si>
  <si>
    <t>ａ　相談、苦情等対応に関するマニュアル等があり、実務に活用している。</t>
  </si>
  <si>
    <t>ｂ　重要事項を記した文書等利用者に交付する文書に、相談、苦情等対応窓口及び責任者が明記されている。</t>
  </si>
  <si>
    <t>ｄ　利用者・家族との懇談（話し合い）の機会を定期的に持ち、苦情・訴えを聞き、サービスのあり方を見直している。</t>
  </si>
  <si>
    <t>ｆ　第三者委員を積極的に受け入れている。</t>
  </si>
  <si>
    <t>ｇ　相談、苦情対応の結果について、利用者又はその家族に対して説明し、理解を得た記録がある。</t>
  </si>
  <si>
    <t>ａ　従業者の接遇についての記載があるマニュアル等があり、実務に活用している。</t>
  </si>
  <si>
    <t>ｂ　従業者の接遇に関する研修の実施記録がある。</t>
  </si>
  <si>
    <t>ｃ　県や団体の行う研修内容を把握して、参加計画を立てている。</t>
  </si>
  <si>
    <t>ｄ　外部研修に従業者が参加した場合には、他の従業者に伝達するよう努めている。</t>
  </si>
  <si>
    <t>ａ　外部の学会、研究会等への参加を促進している。</t>
  </si>
  <si>
    <t>ｂ　研究会の定期開催、外部講師・指導者への依頼を行うなど、調査研究の推進・指導体制を整備している。</t>
  </si>
  <si>
    <t>ｃ　従業者の専門資格取得を積極的に進めている。</t>
  </si>
  <si>
    <t>ａ　自ら提供する福祉用具貸与の質についての自己評価の実施記録がある。</t>
  </si>
  <si>
    <t>ｂ　評価することを目的にした作業ではなく、一定期間ごとに評価作業を繰り返し、確実に業務改善に結びつけている。</t>
  </si>
  <si>
    <t>ａ　サービスの質の向上のため、一層の効果が得られるよう自己評価だけでなく、第三者評価機関による客観的な評価を受けている。</t>
  </si>
  <si>
    <t>ａ　公表の対象である場合は、１年に１回、基本・調査情報を報告し、調査情報については事実確認調査を受け、その結果を含めた介護サービス情報を公開している。</t>
  </si>
  <si>
    <t>ａ　サービスに関するマニュアルを整備し、従業者が自由に閲覧できる場所に設置してある。</t>
  </si>
  <si>
    <t>ｂ　マニュアル等の内容には、個々のサービスの留意点や具体的手順、その他重要事項を盛り込んでいる。</t>
  </si>
  <si>
    <t>ａ　利用者へのサービス提供を行う際に、効率的な記録用紙を事業者独自で作成している。</t>
  </si>
  <si>
    <t>ｂ　統一的な記入方法について推進している。</t>
  </si>
  <si>
    <t>ｄ　サービス提供票から、サービス提供記録、相談・情報提供に関する記録を利用者ごとにファイルする等、一元的に整理している。</t>
  </si>
  <si>
    <t>ｅ　記録の特記事項等については、適切な報告・連絡・相談・引継ぎについて記入している。</t>
  </si>
  <si>
    <t>ｆ　記録を作成することにより、サービス提供内容を整理し、客観的に見直している。</t>
  </si>
  <si>
    <t>ｂ　記録の保管場所</t>
  </si>
  <si>
    <t>ｃ　記録の利用方法と手続き</t>
  </si>
  <si>
    <t>ｄ　記録の保管期間</t>
  </si>
  <si>
    <t>ｅ　保管期間終了後の処理方法</t>
  </si>
  <si>
    <t>ｃ　職員会議を定例化している。</t>
  </si>
  <si>
    <t>ａ　行政の施策動向の情報</t>
  </si>
  <si>
    <t>ｂ　行政（市町村・県）の保健・医療・福祉関連予算の情報</t>
  </si>
  <si>
    <t>ｃ　先進的な事業や事業運営を行っている市町村、機関・施設の情報</t>
  </si>
  <si>
    <t>ｄ　介護保険制度にとどまらず、その他の公的・民間の社会資源に関する情報</t>
  </si>
  <si>
    <t>ｅ　介護保険の動向・情報</t>
  </si>
  <si>
    <t>ａ　福祉用具の使用前点検に関する基準の記載がある文書（チェックリスト等）があり、使用前点検を行っている。</t>
  </si>
  <si>
    <t>ａ　福祉用具の廃棄又は入替に関する基準についての記載がある文書があり、廃棄又は入替を行い、安全性の確保に努めている。</t>
  </si>
  <si>
    <t>ａ　福祉用具の種類ごとの洗浄及び消毒の内容並びに手順についての記載があるマニュアル等があり、実務に活用している。</t>
  </si>
  <si>
    <t>ｂ　福祉用具ごとの洗浄及び消毒の実施年月日の記録がある管理台帳等がある。</t>
  </si>
  <si>
    <t>ｂ　感染症発生事例や感染につながりそうな事例等について分析し従業者で確認している。</t>
  </si>
  <si>
    <t>ｃ　感染対策責任者を設置し、定期的かつ必要に応じて感染に関する研修を実施している。</t>
  </si>
  <si>
    <t>ｄ　感染を理由にサービスの提供を拒んでいない。</t>
  </si>
  <si>
    <t>ｇ　感染し媒介のおそれがある従業者の交替基準を明確にしている。</t>
  </si>
  <si>
    <t>ｅ　適切な福祉用具を提供するにあたり、必要に応じて医療関係者（医師・理学療法士・作業療法士等）に相談している。</t>
  </si>
  <si>
    <t>ｂ　利用者・家族から利用者・家族の基本情報に関する台帳、サービス提供に関する記録等の閲覧・複写について請求があった場合、直ちに関係の情報を開示して対応している。</t>
  </si>
  <si>
    <t>ｃ　開示された情報が事実ではなく誤りがあり、訂正を求められた時、事実関係を確認のうえ、直ちにその関係情報を訂正している。</t>
  </si>
  <si>
    <t>ａ　利用者ごとの記録に、福祉用具別の選定理由の記載がある。</t>
  </si>
  <si>
    <t>ｂ　担当の介護支援専門員や関係機関等と相談し、利用者に適した福祉用具を選定している。</t>
  </si>
  <si>
    <t>ｃ　福祉用具の選定理由をわかりやすく利用者又は家族に説明し同意を得るとともに、その経過を記録している。</t>
  </si>
  <si>
    <t>ｂ　利用者ごとの福祉用具の適合の実施記録（実施日、実施内容、実施担当者）がある。</t>
  </si>
  <si>
    <t>ｃ　利用者に適合した福祉用具の提供にあたり、事業所内で類似した事例を参考にして検討を行っている。</t>
  </si>
  <si>
    <t>ａ　必要な情報の提供ややアドバイスを利用者・家族にわかりやすく行っている。</t>
  </si>
  <si>
    <t>ｂ　相談の際に、単に意見や情報として把握するだけでなく、必要に応じて他のサービスの紹介等の情報提供を行ったり、家族支援等の助言を行っている。</t>
  </si>
  <si>
    <t>ｃ　利用者・家族からの意見や評価を、調査やアンケートによって定期的に実施している。</t>
  </si>
  <si>
    <t>ｃ　サービス提供内容等を記載した記録票は、管理者がその都度確認している。</t>
  </si>
  <si>
    <t>ｃ　利用者の居宅における緊急時（事故発生、福祉の故障等）の連絡先を利用者に交付する文書に明記している。</t>
  </si>
  <si>
    <t>ｃ　洗浄及び消毒済みと前の福祉用具の区分保管（隔壁、つい立等）を行っている。</t>
  </si>
  <si>
    <t>自己評価結果集計表</t>
  </si>
  <si>
    <t>〒</t>
  </si>
  <si>
    <t>ホームページアドレス</t>
  </si>
  <si>
    <t>～</t>
  </si>
  <si>
    <r>
      <t xml:space="preserve">資格等
</t>
    </r>
    <r>
      <rPr>
        <sz val="9"/>
        <rFont val="ＭＳ Ｐ明朝"/>
        <family val="1"/>
      </rPr>
      <t>（介護福祉士・介護士・看護師等）</t>
    </r>
  </si>
  <si>
    <t>Ⅰ</t>
  </si>
  <si>
    <t>Ⅰ－１：</t>
  </si>
  <si>
    <t>Ⅱ</t>
  </si>
  <si>
    <t>Ⅱ－１：</t>
  </si>
  <si>
    <t>利用者を尊重したサービスの提供に関する取り組み</t>
  </si>
  <si>
    <t>Ⅱ－１－①：</t>
  </si>
  <si>
    <t>サービス利用開始・終了時の対応</t>
  </si>
  <si>
    <t>Ⅱ－１－②：</t>
  </si>
  <si>
    <t>Ⅱ－１－③：</t>
  </si>
  <si>
    <t>認知症の利用者の配慮</t>
  </si>
  <si>
    <t>利用者の心身の状況及び希望に応じたサービスの提供</t>
  </si>
  <si>
    <t>Ⅱ－２－①：</t>
  </si>
  <si>
    <t>利用者の心身の状況に応じた福祉用具の選定及び適合</t>
  </si>
  <si>
    <t>Ⅱ－２－②：</t>
  </si>
  <si>
    <t>利用者・家族の希望に応じた搬入又は搬出の対応</t>
  </si>
  <si>
    <t>福祉用具の使用方法の説明に関する取り組み</t>
  </si>
  <si>
    <t>利用者の満足の向上に関する取り組み</t>
  </si>
  <si>
    <t>Ⅲ</t>
  </si>
  <si>
    <t>Ⅲ－１：</t>
  </si>
  <si>
    <t>定期的なサービスの評価の実施に関する取り組み</t>
  </si>
  <si>
    <t>情報の適切な記録に関する取り組み</t>
  </si>
  <si>
    <t>Ⅲ－５－①：</t>
  </si>
  <si>
    <t>Ⅲ－５－②：</t>
  </si>
  <si>
    <t>必要な情報の収集</t>
  </si>
  <si>
    <t>Ⅳ</t>
  </si>
  <si>
    <t>Ⅳ－１：</t>
  </si>
  <si>
    <t>事故対策に関する取り組み</t>
  </si>
  <si>
    <t>衛生管理に関する取り組み</t>
  </si>
  <si>
    <t>Ⅴ</t>
  </si>
  <si>
    <t>関係機関・職種との連携に関する取り組み</t>
  </si>
  <si>
    <t>ｂ　従業者を対象とした、倫理及び法令遵守に関する研修の実施記録がある。</t>
  </si>
  <si>
    <t>ａ　毎年度の経営、運営方針等が記載されている事業計画又は年次計画がある。</t>
  </si>
  <si>
    <t>ａ　利用者の求めに応じて、サービス提供記録を開示することを明記した文書がある。</t>
  </si>
  <si>
    <t>ｂ　従業者に対する認知症及び認知症ケアに関する研修の実施記録がある。</t>
  </si>
  <si>
    <t>ａ　利用者の居宅への福祉用具の搬入日から10日以内に、電話又は利用者の居宅を訪問して、福祉用具の使用状況を確認した記録がある。</t>
  </si>
  <si>
    <r>
      <t>(17)</t>
    </r>
    <r>
      <rPr>
        <sz val="11"/>
        <rFont val="ＭＳ Ｐ明朝"/>
        <family val="1"/>
      </rPr>
      <t>利用者の居宅における福祉用具の搬入又は搬出日について、利用者又はその家族の希望に応じている。</t>
    </r>
  </si>
  <si>
    <t>ｂ　個人情報の保護に関する方針について、ホームページ、パンフレット等への掲載がある。</t>
  </si>
  <si>
    <t>ｃ　相談、苦情等対応に関する記録がある。</t>
  </si>
  <si>
    <r>
      <t>(21)</t>
    </r>
    <r>
      <rPr>
        <sz val="11"/>
        <rFont val="ＭＳ Ｐ明朝"/>
        <family val="1"/>
      </rPr>
      <t>利用者又はその家族からの相談、苦情等に対応する仕組みがあり、サービスの改善につなげている。</t>
    </r>
  </si>
  <si>
    <t>ａ　経営改善のための会議において、利用者の意向、満足度等について検討された記録がある。</t>
  </si>
  <si>
    <r>
      <t>(26)</t>
    </r>
    <r>
      <rPr>
        <sz val="11"/>
        <rFont val="ＭＳ Ｐ明朝"/>
        <family val="1"/>
      </rPr>
      <t>自ら提供する福祉用具貸与の質について、定期的に自己評価を行っている。</t>
    </r>
  </si>
  <si>
    <t>ｃ　マニュアル等の見直しについて検討された記録がある。</t>
  </si>
  <si>
    <t>ｃ　利用者ごとの身体状況、介護状況及び生活環境の記録がある。</t>
  </si>
  <si>
    <r>
      <t>(32)</t>
    </r>
    <r>
      <rPr>
        <sz val="11"/>
        <rFont val="ＭＳ Ｐ明朝"/>
        <family val="1"/>
      </rPr>
      <t>福祉用具ごとの履歴の管理を行っている。</t>
    </r>
  </si>
  <si>
    <t>ａ　事業所全体のサービス内容を検討する会議の設置規程等又は会議録がある。</t>
  </si>
  <si>
    <t>ｂ　現場の従業者と幹部従業者が参加する業務改善会議等の記録がある。</t>
  </si>
  <si>
    <r>
      <t>(34)</t>
    </r>
    <r>
      <rPr>
        <sz val="11"/>
        <rFont val="ＭＳ Ｐ明朝"/>
        <family val="1"/>
      </rPr>
      <t>管理者及び福祉用具専門相談員の職務について、役割及び権限を明確にしている。</t>
    </r>
  </si>
  <si>
    <t>ａ　管理者及び福祉用具専門相談員の役割及び権限について明記された職務権限規程等がある。</t>
  </si>
  <si>
    <t>ａ　新任の従業者に対する実地指導の実施日、指導員の氏名、指導を受けた従業者の氏名、福祉用具の選定及び適合の指導の記録がある。</t>
  </si>
  <si>
    <r>
      <t>(39)</t>
    </r>
    <r>
      <rPr>
        <sz val="11"/>
        <rFont val="ＭＳ Ｐ明朝"/>
        <family val="1"/>
      </rPr>
      <t>福祉用具の廃棄又は入替に関する基準に基づいて、福祉用具の廃棄又は入替を行っている。</t>
    </r>
  </si>
  <si>
    <t>ａ　事故及び事故につながりそうな事例を収集した資料がある。</t>
  </si>
  <si>
    <t>ｂ　事故の原因分析及び事故防止対策について検討した記録がある。</t>
  </si>
  <si>
    <t>ｄ　洗浄及び消毒済みの福祉用具に係る袋等による梱包搬送の内容及び手順についての記載がある文書がある。</t>
  </si>
  <si>
    <t>№</t>
  </si>
  <si>
    <t>１－①</t>
  </si>
  <si>
    <t>１－②</t>
  </si>
  <si>
    <t>１－③</t>
  </si>
  <si>
    <t>２－①</t>
  </si>
  <si>
    <t>２－②</t>
  </si>
  <si>
    <t>２－③</t>
  </si>
  <si>
    <t>２－④</t>
  </si>
  <si>
    <t>２－⑤</t>
  </si>
  <si>
    <t>衛生管理に関する取り組み</t>
  </si>
  <si>
    <t>関係機関・職種との連携に関する取り組み</t>
  </si>
  <si>
    <t>福祉用具貸与</t>
  </si>
  <si>
    <t>事業所名：</t>
  </si>
  <si>
    <t>このボタンをクリックすると、このシートの
１ページへ移動します。</t>
  </si>
  <si>
    <t>ａ　介護支援専門員に対し、１か月に１回以上、福祉用具貸与の実施状況を報告している。また、日付、報告相手、内容等を記録している。</t>
  </si>
  <si>
    <t>ｃ　介護支援専門員に、福祉用具の使用状況の確認結果を報告している。また、日付、報告先、報告相手、内容等を記録している。</t>
  </si>
  <si>
    <t>ｈ　利用者の疾病や感染の有無について、利用者の承諾を得て主治医や介護支援専門員から情報を収集し把握に努めている。</t>
  </si>
  <si>
    <t>Ⅱ－２－①：４項目</t>
  </si>
  <si>
    <t>Ⅱ－２－①：利用者の心身の状況に応じた福祉用具の選定及び適合</t>
  </si>
  <si>
    <t>ｂ　利用終了時に他の事業者が選定された際に、本人・家族等の状況を他の事業所へ情報提供する場合は、あらかじめ利用者・家族の同意を必要に応じて得ている。</t>
  </si>
  <si>
    <t>Ⅰ－１：２項目</t>
  </si>
  <si>
    <t>Ⅰ－２：１項目</t>
  </si>
  <si>
    <t>Ⅰ－３：３項目</t>
  </si>
  <si>
    <t>Ⅱ－４：２項目</t>
  </si>
  <si>
    <t>Ⅲ－１：３項目</t>
  </si>
  <si>
    <t>Ⅲ－２：３項目</t>
  </si>
  <si>
    <t>Ⅲ－３：１項目</t>
  </si>
  <si>
    <t>Ⅲ－４：３項目</t>
  </si>
  <si>
    <t>Ⅲ－５－①：サービス提供責任者の役割及びチーム体制</t>
  </si>
  <si>
    <t>Ⅲ－５－①：４項目</t>
  </si>
  <si>
    <t>Ⅲ－５－②：必要な情報の収集</t>
  </si>
  <si>
    <t>利用者及び家族のプライバシー保護に関する取り組み</t>
  </si>
  <si>
    <t>Ⅱ－４：利用者及び家族のプライバシー保護に関する取り組み</t>
  </si>
  <si>
    <t>ａ　適合を行うための手続きについての記載があるマニュアル等があり、実務に活用している。</t>
  </si>
  <si>
    <t>ｂ　３か月に１回以上、福祉用具の使用状況の把握、メンテナンス、調整、交換等を行った記録がある。</t>
  </si>
  <si>
    <t>ａ　福祉用具の搬入又は搬出日時について、利用者又はその家族が指定できることについての記載がある文書がある。</t>
  </si>
  <si>
    <t>ｂ　搬入・搬出日時は契約時に利用者又はその家族と協議し同意を得たうえで決定している。</t>
  </si>
  <si>
    <t>ａ　常勤・非常勤全ての従業者（新任・現任）を対象とする福祉用具貸与に関する研修計画がある。</t>
  </si>
  <si>
    <t>ｂ　常勤・非常勤全ての従業者（新任・現任）を対象とする福祉用具貸与に関する研修の実施記録がある。</t>
  </si>
  <si>
    <t>ｂ　教育計画、指導要綱等、従業者からの相談に応じる相談担当者についての記載がある規程等がある。</t>
  </si>
  <si>
    <t>ｈ　保険者、ケアマネージャー等と連携し、利用者の意向を確認し、サービス利用申請のための必要な手続き等をわかりやすく説明している。</t>
  </si>
  <si>
    <t>ｂ　公表の対象となっていない。
（※県が策定する「報告・調査・公表計画」の策定基準日前１年間の介護報酬支払い実績が、１００万円を超える事業所は公表の対象となる。）</t>
  </si>
  <si>
    <t>次に例示される事項を定めている。</t>
  </si>
  <si>
    <t>次に例示される情報を収集している。</t>
  </si>
  <si>
    <t>情報の適切な記録・管理に関する取り組み</t>
  </si>
  <si>
    <t>福祉用具の利用に当たって、利用者又はその家族に使用方法等をわかりやすく説明している。</t>
  </si>
  <si>
    <r>
      <t>(43)</t>
    </r>
    <r>
      <rPr>
        <sz val="11"/>
        <rFont val="ＭＳ Ｐ明朝"/>
        <family val="1"/>
      </rPr>
      <t>利用者が感染症に感染しないよう、利用者や従業者に周知するとともに、適切に対応している。</t>
    </r>
  </si>
  <si>
    <t>利用者が感染症に感染しないよう、利用者や従業者に周知するとともに、適切に対応している。</t>
  </si>
  <si>
    <t>ａ　利用者の居宅における緊急時の対応の内容及び手順についての文書（マニュアル等）があり、定期的に従業者で確認している。</t>
  </si>
  <si>
    <t>ｄ　利用者の居宅における事故・緊急時の経過、対応内容を記録し、その後の対応時に活かしている。</t>
  </si>
  <si>
    <t>ｅ　賠償責任や災害時等の不慮の事故に備え賠償保険に加入しており、速やかに損害賠償の手続きが行えるようにしている。</t>
  </si>
  <si>
    <t>ｅ　従業者は、消毒液、使い捨て手袋等、感染を予防する備品等を常時携帯し、使用している。</t>
  </si>
  <si>
    <t>ｆ　従業者の健康診断を定期的（年１回以上）に実施している。</t>
  </si>
  <si>
    <t>Ⅲ－５－②：１項目</t>
  </si>
  <si>
    <t>Ⅳ－１：４項目</t>
  </si>
  <si>
    <t>Ⅳ－２：２項目</t>
  </si>
  <si>
    <t>Ⅴ－１：１項目</t>
  </si>
  <si>
    <r>
      <t>(７)</t>
    </r>
    <r>
      <rPr>
        <sz val="11"/>
        <rFont val="ＭＳ Ｐ明朝"/>
        <family val="1"/>
      </rPr>
      <t>利用申込者との契約にあたり適切な対応をしている。</t>
    </r>
  </si>
  <si>
    <r>
      <t>(７)</t>
    </r>
    <r>
      <rPr>
        <sz val="11"/>
        <rFont val="ＭＳ Ｐ明朝"/>
        <family val="1"/>
      </rPr>
      <t>利用申込者との契約にあたり適切な対応をしている。</t>
    </r>
  </si>
  <si>
    <r>
      <t>(８)</t>
    </r>
    <r>
      <rPr>
        <sz val="11"/>
        <rFont val="ＭＳ Ｐ明朝"/>
        <family val="1"/>
      </rPr>
      <t>サービス提供にあたり利用料金について丁寧に説明している。</t>
    </r>
  </si>
  <si>
    <r>
      <t>(９)</t>
    </r>
    <r>
      <rPr>
        <sz val="11"/>
        <rFont val="ＭＳ Ｐ明朝"/>
        <family val="1"/>
      </rPr>
      <t>利用終了に際して、適切な対応をしている。</t>
    </r>
  </si>
  <si>
    <t>Ⅱ－３：１項目</t>
  </si>
  <si>
    <t>Ⅱ－２－②：１項目</t>
  </si>
  <si>
    <t>Ⅰ：事業所の運営と基本方針</t>
  </si>
  <si>
    <t>Ⅰ－１：理念と職業倫理に関する取り組み</t>
  </si>
  <si>
    <t>Ⅰ－２：事業計画の策定に関する取り組み</t>
  </si>
  <si>
    <t>ａ　利用者のプライバシーの保護の取り組みに関するマニュアル等があり、実務に活用している。</t>
  </si>
  <si>
    <t>ｂ　利用者のプライバシーの保護の取り組みに関する研修の実施記録がある。</t>
  </si>
  <si>
    <t>①評価項目
(確認事項)</t>
  </si>
  <si>
    <r>
      <t>(４)</t>
    </r>
    <r>
      <rPr>
        <sz val="11"/>
        <rFont val="ＭＳ Ｐ明朝"/>
        <family val="1"/>
      </rPr>
      <t>利用者・家族の求めに応じて、サービス提供記録等を開示している。</t>
    </r>
  </si>
  <si>
    <r>
      <t>(６)</t>
    </r>
    <r>
      <rPr>
        <sz val="11"/>
        <rFont val="ＭＳ Ｐ明朝"/>
        <family val="1"/>
      </rPr>
      <t>地域住民・利用者に対して、事業所情報を公開している。</t>
    </r>
  </si>
  <si>
    <r>
      <t>(13)</t>
    </r>
    <r>
      <rPr>
        <sz val="11"/>
        <rFont val="ＭＳ Ｐ明朝"/>
        <family val="1"/>
      </rPr>
      <t>福祉用具の選定を行う前に、利用者宅を訪問し、利用者及びその家族の希望を聴取するとともに、利用者の心身の状況を把握している。</t>
    </r>
  </si>
  <si>
    <r>
      <t>(18)</t>
    </r>
    <r>
      <rPr>
        <sz val="11"/>
        <rFont val="ＭＳ Ｐ明朝"/>
        <family val="1"/>
      </rPr>
      <t>福祉用具の利用に当たって、利用者又はその家族に使用方法等をわかりやすく説明している。</t>
    </r>
  </si>
  <si>
    <r>
      <t>(1)</t>
    </r>
    <r>
      <rPr>
        <sz val="11"/>
        <rFont val="ＭＳ Ｐ明朝"/>
        <family val="1"/>
      </rPr>
      <t>事業の理念等を明確に示している。</t>
    </r>
  </si>
  <si>
    <r>
      <t>(2)</t>
    </r>
    <r>
      <rPr>
        <sz val="11"/>
        <rFont val="ＭＳ Ｐ明朝"/>
        <family val="1"/>
      </rPr>
      <t>従業者が守るべき倫理・法令を周知している。</t>
    </r>
  </si>
  <si>
    <r>
      <t>(5)</t>
    </r>
    <r>
      <rPr>
        <sz val="11"/>
        <rFont val="ＭＳ Ｐ明朝"/>
        <family val="1"/>
      </rPr>
      <t>利用者に対して、利用明細を交付している。</t>
    </r>
  </si>
  <si>
    <r>
      <t>(３)</t>
    </r>
    <r>
      <rPr>
        <sz val="11"/>
        <rFont val="ＭＳ Ｐ明朝"/>
        <family val="1"/>
      </rPr>
      <t>事業の計画、達成目標を定めている。</t>
    </r>
  </si>
  <si>
    <t>Ⅰ－３：事業の透明性の確保に関する取り組み</t>
  </si>
  <si>
    <t>Ⅱ：利用者本位のサービス提供</t>
  </si>
  <si>
    <t>Ⅲ：サービスの質の確保</t>
  </si>
  <si>
    <t>Ⅲ－２：定期的なサービス評価の実施に関する取り組み</t>
  </si>
  <si>
    <t>Ⅲ－３：サービスの標準化に関する取り組み</t>
  </si>
  <si>
    <t>Ⅲ－５：効率的なサービスの提供体制に関する取り組み</t>
  </si>
  <si>
    <t>Ⅳ：安全・安心の確保</t>
  </si>
  <si>
    <t>Ⅳ－１：事故対策に関する取り組み</t>
  </si>
  <si>
    <t>Ⅳ－２：衛生管理に関する取り組み</t>
  </si>
  <si>
    <t>Ⅴ－１：関係機関・職種との連携に関する取り組み</t>
  </si>
  <si>
    <t>Ⅱ－１：利用者を尊重したサービスの提供に関する取り組み</t>
  </si>
  <si>
    <t>Ⅱ－１－①：サービス利用開始・終了時の対応</t>
  </si>
  <si>
    <t>Ⅱ－１－②：利用者及び家族とのコミュニケーション</t>
  </si>
  <si>
    <t>Ⅱ－１－②：２項目</t>
  </si>
  <si>
    <t>Ⅱ－１－③：認知症の利用者の配慮</t>
  </si>
  <si>
    <t>Ⅱ－１－③：１項目</t>
  </si>
  <si>
    <t>Ⅲ－１：従業者の質の確保に向けた体制に関する取り組み</t>
  </si>
  <si>
    <t>ｃ　事故防止について利用者に説明するための従業者研修を実施している。</t>
  </si>
  <si>
    <r>
      <t>(43)</t>
    </r>
    <r>
      <rPr>
        <sz val="11"/>
        <rFont val="ＭＳ Ｐ明朝"/>
        <family val="1"/>
      </rPr>
      <t>利用者が感染症に感染しないよう、利用者や従業者に周知するとともに、適切に対応していますか。</t>
    </r>
  </si>
  <si>
    <t>ａ　感染対策マニュアルを作成し、従業者研修等で確認（見直し）している。</t>
  </si>
  <si>
    <t>従業者の質の確保に向けた体制に関する取り組み</t>
  </si>
  <si>
    <t>従業者の質の確保に向けた体制に関する取り組み</t>
  </si>
  <si>
    <t>ｂ　重要事項を記した文書の同意欄に、利用申込者又はその家族の署名若しくは記名捺印がある。</t>
  </si>
  <si>
    <t>ｂ　搬入時に福祉用具の使用方法、使用上の留意事項、故障時の対応等をわかりやすく記載した取扱説明書等を利用者に交付し、手交確認書等に、利用者又はその家族の署名若しくは記名捺印がある。</t>
  </si>
  <si>
    <t>ｃ　実際に福祉用具を使用しながら使用方法を説明したうえで、利用者が使用しながら説明を受けたことの確認書等に、利用者又はその家族の署名若しくは記名捺印がある。</t>
  </si>
  <si>
    <t>ｄ　福祉用具の利用に当たっての、事故防止のための注意事項についての説明を行ったことが確認できる文書の同意欄に、利用者又はその家族の署名若しくは記名捺印がある。</t>
  </si>
  <si>
    <t>Ⅴ：関係機関・職種との連携</t>
  </si>
  <si>
    <t>Ⅴ　　関係機関・職種との連携</t>
  </si>
  <si>
    <t>関係機関・職種との連携</t>
  </si>
  <si>
    <t>ａ　福祉用具の使用方法の説明時は、利用者の家族等の同席を依頼し、利用者や家族等に対してわかりやすく説明している。</t>
  </si>
  <si>
    <t>ｄ　福祉用具の納入・搬出時に特別な措置が必要となる場合の料金について、書面で説明し同意を得ている。</t>
  </si>
  <si>
    <t>「自己評価」課題改善計画表</t>
  </si>
  <si>
    <t>記入者名</t>
  </si>
  <si>
    <t>№</t>
  </si>
  <si>
    <t>項目№</t>
  </si>
  <si>
    <t>項目の内容</t>
  </si>
  <si>
    <t>評価日</t>
  </si>
  <si>
    <t>評価結果</t>
  </si>
  <si>
    <t>評価結果の理由</t>
  </si>
  <si>
    <t>改善の優先順位</t>
  </si>
  <si>
    <t>改善内容・目標</t>
  </si>
  <si>
    <t>改善時期</t>
  </si>
  <si>
    <t>改善結果</t>
  </si>
  <si>
    <t>改善終了日</t>
  </si>
  <si>
    <t>ｅ　事業所内訓練を、従業者の状況に応じ適切な方法で実施している。</t>
  </si>
  <si>
    <t>ｂ　介護支援専門員と６か月に１回以上利用者ごとの福祉用具の必要性について説明している。またその相談日及び内容を記録している。</t>
  </si>
  <si>
    <t>ａ　福祉用具ごとに、製造（又は購入）年月、貸与件数、貸与日数、故障及び修理の年月日並びにその内容の記載がある福祉用具管理台帳等がある。</t>
  </si>
  <si>
    <t>ｂ　利用者の居宅における事故・緊急時の対応に関する研修の実施記録がある。</t>
  </si>
  <si>
    <t>ｅ　トラブル等があった場合、担当者、サービス提供責任者ができるだけ早く話を聞くと共に、不満・訴えのある人と個別に話を聞く機会をもつようにしている。</t>
  </si>
  <si>
    <t>ａ　記録の管理者</t>
  </si>
  <si>
    <r>
      <t>(19)</t>
    </r>
    <r>
      <rPr>
        <sz val="11"/>
        <rFont val="ＭＳ Ｐ明朝"/>
        <family val="1"/>
      </rPr>
      <t>個人情報は適切に取り扱っている。</t>
    </r>
  </si>
  <si>
    <r>
      <t>(21)</t>
    </r>
    <r>
      <rPr>
        <sz val="11"/>
        <rFont val="ＭＳ Ｐ明朝"/>
        <family val="1"/>
      </rPr>
      <t>利用者又はその家族からの相談、苦情等に対応する仕組みがあり、サービスの改善につなげている。</t>
    </r>
  </si>
  <si>
    <r>
      <t>(22)</t>
    </r>
    <r>
      <rPr>
        <sz val="11"/>
        <rFont val="ＭＳ Ｐ明朝"/>
        <family val="1"/>
      </rPr>
      <t>利用者の意向、意向調査結果、満足度調査結果等を、経営改善プロセスに反映する仕組みがある。</t>
    </r>
  </si>
  <si>
    <r>
      <t>(23)</t>
    </r>
    <r>
      <rPr>
        <sz val="11"/>
        <rFont val="ＭＳ Ｐ明朝"/>
        <family val="1"/>
      </rPr>
      <t>従業者の接遇の質を確保するための仕組みがある。</t>
    </r>
  </si>
  <si>
    <r>
      <t>(24)</t>
    </r>
    <r>
      <rPr>
        <sz val="11"/>
        <rFont val="ＭＳ Ｐ明朝"/>
        <family val="1"/>
      </rPr>
      <t>従業者に対する研修体系を整備し、研修を計画的かつ定期的に行っている。</t>
    </r>
  </si>
  <si>
    <r>
      <t>(25)</t>
    </r>
    <r>
      <rPr>
        <sz val="11"/>
        <rFont val="ＭＳ Ｐ明朝"/>
        <family val="1"/>
      </rPr>
      <t>従業者の調査研究・研究発表及び専門資格の取得を積極的に進めている。</t>
    </r>
  </si>
  <si>
    <r>
      <t>(27)</t>
    </r>
    <r>
      <rPr>
        <sz val="11"/>
        <rFont val="ＭＳ Ｐ明朝"/>
        <family val="1"/>
      </rPr>
      <t>第三者評価を積極的に受け入れて、必要な業務改善を行っている。</t>
    </r>
  </si>
  <si>
    <r>
      <t>(28)</t>
    </r>
    <r>
      <rPr>
        <sz val="11"/>
        <rFont val="ＭＳ Ｐ明朝"/>
        <family val="1"/>
      </rPr>
      <t>「介護サービス情報の公表」を行っている。</t>
    </r>
  </si>
  <si>
    <r>
      <t>(29)</t>
    </r>
    <r>
      <rPr>
        <sz val="11"/>
        <rFont val="ＭＳ Ｐ明朝"/>
        <family val="1"/>
      </rPr>
      <t>サービスの標準化を図るため、マニュアル等を整備し、活用している。</t>
    </r>
  </si>
  <si>
    <r>
      <t>(30)</t>
    </r>
    <r>
      <rPr>
        <sz val="11"/>
        <rFont val="ＭＳ Ｐ明朝"/>
        <family val="1"/>
      </rPr>
      <t>利用者に関する情報を適切に記録している。</t>
    </r>
  </si>
  <si>
    <r>
      <t>(31)</t>
    </r>
    <r>
      <rPr>
        <sz val="11"/>
        <rFont val="ＭＳ Ｐ明朝"/>
        <family val="1"/>
      </rPr>
      <t>利用者の記録の保管方法を定めて、それを基に適切に記録を保管している。</t>
    </r>
  </si>
  <si>
    <r>
      <t>(33)</t>
    </r>
    <r>
      <rPr>
        <sz val="11"/>
        <rFont val="ＭＳ Ｐ明朝"/>
        <family val="1"/>
      </rPr>
      <t>管理者や従業者が各種会議に参加し、事業運営に対して積極的に関わっている。</t>
    </r>
  </si>
  <si>
    <r>
      <t>(36)</t>
    </r>
    <r>
      <rPr>
        <sz val="11"/>
        <rFont val="ＭＳ Ｐ明朝"/>
        <family val="1"/>
      </rPr>
      <t>個々の利用者における情報やサービスに関する情報について、従業者が共有している。</t>
    </r>
  </si>
  <si>
    <t>ａ　サービスに関する情報の共有についての会議、研修、勉強会、回覧等の記録がある。</t>
  </si>
  <si>
    <r>
      <t>(37)</t>
    </r>
    <r>
      <rPr>
        <sz val="11"/>
        <rFont val="ＭＳ Ｐ明朝"/>
        <family val="1"/>
      </rPr>
      <t>保健・医療・福祉サービスに関する情報を収集し、事業運営やサービス提供に役立てている。</t>
    </r>
  </si>
  <si>
    <r>
      <t>(38)</t>
    </r>
    <r>
      <rPr>
        <sz val="11"/>
        <rFont val="ＭＳ Ｐ明朝"/>
        <family val="1"/>
      </rPr>
      <t>福祉用具の点検基準に基づいて、福祉用具の納品・使用前点検を行っている。</t>
    </r>
  </si>
  <si>
    <r>
      <t>(40)</t>
    </r>
    <r>
      <rPr>
        <sz val="11"/>
        <rFont val="ＭＳ Ｐ明朝"/>
        <family val="1"/>
      </rPr>
      <t>事故及び事故につながりそうな事例の情報収集を行い、事例の原因分析及び事故防止対策の検討行い、事故を未然に防ぐための取り組みを行っている。</t>
    </r>
  </si>
  <si>
    <r>
      <t>(41)</t>
    </r>
    <r>
      <rPr>
        <sz val="11"/>
        <rFont val="ＭＳ Ｐ明朝"/>
        <family val="1"/>
      </rPr>
      <t>事故発生・福祉用具の故障などの緊急時の対応が迅速かつ適切に対処できる方策を講じている。</t>
    </r>
  </si>
  <si>
    <t>％</t>
  </si>
  <si>
    <t>%</t>
  </si>
  <si>
    <t>b</t>
  </si>
  <si>
    <t>c</t>
  </si>
  <si>
    <t>d</t>
  </si>
  <si>
    <t>e</t>
  </si>
  <si>
    <t>f</t>
  </si>
  <si>
    <t>g</t>
  </si>
  <si>
    <t>h</t>
  </si>
  <si>
    <t>a</t>
  </si>
  <si>
    <t>計</t>
  </si>
  <si>
    <t>z</t>
  </si>
  <si>
    <t>z</t>
  </si>
  <si>
    <t>z</t>
  </si>
  <si>
    <t>z</t>
  </si>
  <si>
    <t>Ⅱ－１：６項目</t>
  </si>
  <si>
    <t>Ⅱ－２：５項目</t>
  </si>
  <si>
    <t>Ⅲ－５：５項目</t>
  </si>
  <si>
    <t>事業の理念等を明確に示している。</t>
  </si>
  <si>
    <t>従業者が守るべき倫理・法令を周知している。</t>
  </si>
  <si>
    <t>事業の計画、達成目標を定めている。</t>
  </si>
  <si>
    <t>利用者・家族の求めに応じて、サービス提供記録等を開示している。</t>
  </si>
  <si>
    <t>利用者に対して、利用明細を交付している。</t>
  </si>
  <si>
    <t>地域住民・利用者に対して、事業所情報を公開している。</t>
  </si>
  <si>
    <t>福祉用具の選定を行う前に、利用者宅を訪問し、利用者及びその家族の希望を聴取するとともに、利用者の心身の状況を把握している。</t>
  </si>
  <si>
    <t>利用者の居宅における福祉用具の搬入又は搬出日について、利用者又はその家族の希望に応じている。</t>
  </si>
  <si>
    <t>個人情報は適切に取り扱っている。</t>
  </si>
  <si>
    <t>利用者の人権やプライバシーの保護について配慮している。</t>
  </si>
  <si>
    <t>利用者又はその家族からの相談、苦情等に対応する仕組みがあり、サービスの改善につなげている。</t>
  </si>
  <si>
    <t>利用者の意向、意向調査結果、満足度調査結果等を、経営改善プロセスに反映する仕組みがある。</t>
  </si>
  <si>
    <t>合計</t>
  </si>
  <si>
    <t>分野・領域</t>
  </si>
  <si>
    <t>項目数</t>
  </si>
  <si>
    <t>「実施できている」
項目数</t>
  </si>
  <si>
    <t>「実施できているが不十分」項目</t>
  </si>
  <si>
    <t>「実施できていない」項目数</t>
  </si>
  <si>
    <t>実施率</t>
  </si>
  <si>
    <t>I　　事業所の運営と基本方針</t>
  </si>
  <si>
    <t>理念と職業倫理に関する取り組み</t>
  </si>
  <si>
    <t>事業計画の策定に関する取り組み</t>
  </si>
  <si>
    <t>事業の透明性の確保に関する取り組み</t>
  </si>
  <si>
    <t>Ⅱ　　利用者本位のサービス提供</t>
  </si>
  <si>
    <t>利用者を尊重したサービスの提供に関する取り組み</t>
  </si>
  <si>
    <t>利用者の満足の向上に関する取り組み</t>
  </si>
  <si>
    <t>Ⅲ　　サービスの質の確保</t>
  </si>
  <si>
    <t>定期的なサービスの評価の実施に関する取り組み</t>
  </si>
  <si>
    <t>サービス標準化に関する取り組み</t>
  </si>
  <si>
    <t>効率的なサービスの提供体制に関する取り組み</t>
  </si>
  <si>
    <t>Ⅳ　　安全・安心の確保</t>
  </si>
  <si>
    <t>事故対策に関する取り組み</t>
  </si>
  <si>
    <t>自己評価結果グラフ</t>
  </si>
  <si>
    <t>I　　事業所の運営と基本方針</t>
  </si>
  <si>
    <t>Ⅲ　　サービスの質の確保</t>
  </si>
  <si>
    <t>Ⅳ　　安全・安心の確保</t>
  </si>
  <si>
    <t>Ⅱ　　利用者本位のサービス提供</t>
  </si>
  <si>
    <t>事　業　所　の　概　要　・　情　報</t>
  </si>
  <si>
    <t>記入年月日（自己評価年月日）</t>
  </si>
  <si>
    <t>西暦</t>
  </si>
  <si>
    <t>年</t>
  </si>
  <si>
    <t>月</t>
  </si>
  <si>
    <t>日</t>
  </si>
  <si>
    <t>事業所名</t>
  </si>
  <si>
    <t>事業所番号</t>
  </si>
  <si>
    <t>管理者・担当者氏名</t>
  </si>
  <si>
    <t>管理者</t>
  </si>
  <si>
    <t>担当者　職氏名</t>
  </si>
  <si>
    <t>所在地</t>
  </si>
  <si>
    <t>電話番号・FAX番号</t>
  </si>
  <si>
    <t>電話番号</t>
  </si>
  <si>
    <t>ＦＡＸ番号</t>
  </si>
  <si>
    <t>事業所開設年月日</t>
  </si>
  <si>
    <t>サービス提供可能時間</t>
  </si>
  <si>
    <t>月～金曜</t>
  </si>
  <si>
    <t>時</t>
  </si>
  <si>
    <t>分</t>
  </si>
  <si>
    <t>土曜</t>
  </si>
  <si>
    <t>日曜・祝日</t>
  </si>
  <si>
    <t>特記事項</t>
  </si>
  <si>
    <t>サービス提供地域</t>
  </si>
  <si>
    <t>従業員の人数</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</si>
</sst>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0;[Red]\-#,##0.0"/>
    <numFmt numFmtId="184" formatCode="#,##0_ "/>
    <numFmt numFmtId="185" formatCode="&quot;＝&quot;General&quot;＝&quot;"/>
    <numFmt numFmtId="186" formatCode="General&quot;点&quot;"/>
    <numFmt numFmtId="187" formatCode="\(General&quot;点&quot;\)"/>
    <numFmt numFmtId="188" formatCode="General&quot;人&quot;"/>
    <numFmt numFmtId="189" formatCode="\(General&quot;Ｐ&quot;\)"/>
    <numFmt numFmtId="190" formatCode="General&quot;Ｐ&quot;"/>
    <numFmt numFmtId="191" formatCode="\(General\)"/>
    <numFmt numFmtId="192" formatCode="0;[Red]0"/>
    <numFmt numFmtId="193" formatCode="[&lt;=999]000;000\-0000"/>
    <numFmt numFmtId="194" formatCode="_-* #,##0_-;\-* #,##0_-;_-* &quot;-&quot;_-;_-@_-"/>
    <numFmt numFmtId="195" formatCode="mmm\-yyyy"/>
    <numFmt numFmtId="196" formatCode="General&quot;件&quot;"/>
    <numFmt numFmtId="197" formatCode="[&lt;=999]000;[&lt;=99999]000\-00;000\-0000"/>
  </numFmts>
  <fonts count="32">
    <font>
      <sz val="11"/>
      <name val="ＭＳ Ｐゴシック"/>
      <family val="3"/>
    </font>
    <font>
      <sz val="6"/>
      <name val="ＭＳ Ｐゴシック"/>
      <family val="3"/>
    </font>
    <font>
      <sz val="11"/>
      <name val="ＭＳ Ｐ明朝"/>
      <family val="1"/>
    </font>
    <font>
      <sz val="9"/>
      <name val="MS UI Gothic"/>
      <family val="3"/>
    </font>
    <font>
      <b/>
      <sz val="11"/>
      <name val="ＭＳ Ｐ明朝"/>
      <family val="1"/>
    </font>
    <font>
      <sz val="11"/>
      <color indexed="12"/>
      <name val="ＭＳ Ｐ明朝"/>
      <family val="1"/>
    </font>
    <font>
      <b/>
      <sz val="10"/>
      <name val="ＭＳ Ｐ明朝"/>
      <family val="1"/>
    </font>
    <font>
      <b/>
      <sz val="11"/>
      <color indexed="12"/>
      <name val="ＭＳ Ｐ明朝"/>
      <family val="1"/>
    </font>
    <font>
      <u val="single"/>
      <sz val="8.25"/>
      <color indexed="12"/>
      <name val="ＭＳ Ｐゴシック"/>
      <family val="3"/>
    </font>
    <font>
      <u val="single"/>
      <sz val="11"/>
      <color indexed="36"/>
      <name val="ＭＳ Ｐゴシック"/>
      <family val="3"/>
    </font>
    <font>
      <sz val="12"/>
      <name val="ＭＳ Ｐゴシック"/>
      <family val="3"/>
    </font>
    <font>
      <b/>
      <sz val="14"/>
      <name val="ＭＳ Ｐゴシック"/>
      <family val="3"/>
    </font>
    <font>
      <b/>
      <sz val="12"/>
      <name val="ＭＳ Ｐゴシック"/>
      <family val="3"/>
    </font>
    <font>
      <b/>
      <sz val="11"/>
      <name val="ＭＳ Ｐゴシック"/>
      <family val="3"/>
    </font>
    <font>
      <b/>
      <sz val="12"/>
      <name val="ＭＳ Ｐ明朝"/>
      <family val="1"/>
    </font>
    <font>
      <b/>
      <sz val="14"/>
      <name val="ＭＳ Ｐ明朝"/>
      <family val="1"/>
    </font>
    <font>
      <sz val="14"/>
      <name val="ＭＳ Ｐ明朝"/>
      <family val="1"/>
    </font>
    <font>
      <b/>
      <sz val="20"/>
      <name val="ＭＳ Ｐ明朝"/>
      <family val="1"/>
    </font>
    <font>
      <sz val="10"/>
      <name val="ＭＳ Ｐ明朝"/>
      <family val="1"/>
    </font>
    <font>
      <b/>
      <sz val="18"/>
      <name val="ＭＳ Ｐ明朝"/>
      <family val="1"/>
    </font>
    <font>
      <b/>
      <u val="single"/>
      <sz val="18"/>
      <name val="ＭＳ Ｐ明朝"/>
      <family val="1"/>
    </font>
    <font>
      <sz val="17.25"/>
      <name val="ＭＳ Ｐゴシック"/>
      <family val="3"/>
    </font>
    <font>
      <sz val="15"/>
      <name val="ＭＳ Ｐゴシック"/>
      <family val="3"/>
    </font>
    <font>
      <b/>
      <sz val="16"/>
      <name val="ＭＳ Ｐゴシック"/>
      <family val="3"/>
    </font>
    <font>
      <sz val="12"/>
      <name val="ＭＳ Ｐ明朝"/>
      <family val="1"/>
    </font>
    <font>
      <sz val="9"/>
      <name val="ＭＳ Ｐ明朝"/>
      <family val="1"/>
    </font>
    <font>
      <sz val="18"/>
      <name val="ＭＳ Ｐ明朝"/>
      <family val="1"/>
    </font>
    <font>
      <sz val="16"/>
      <name val="ＭＳ Ｐ明朝"/>
      <family val="1"/>
    </font>
    <font>
      <b/>
      <sz val="16"/>
      <name val="ＭＳ Ｐ明朝"/>
      <family val="1"/>
    </font>
    <font>
      <sz val="1"/>
      <name val="ＭＳ Ｐ明朝"/>
      <family val="1"/>
    </font>
    <font>
      <u val="single"/>
      <sz val="11"/>
      <name val="ＭＳ Ｐ明朝"/>
      <family val="1"/>
    </font>
    <font>
      <u val="single"/>
      <sz val="12"/>
      <name val="ＭＳ Ｐ明朝"/>
      <family val="1"/>
    </font>
  </fonts>
  <fills count="10">
    <fill>
      <patternFill/>
    </fill>
    <fill>
      <patternFill patternType="gray125"/>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55"/>
        <bgColor indexed="64"/>
      </patternFill>
    </fill>
  </fills>
  <borders count="85">
    <border>
      <left/>
      <right/>
      <top/>
      <bottom/>
      <diagonal/>
    </border>
    <border>
      <left style="double"/>
      <right style="double"/>
      <top style="double"/>
      <bottom style="thin"/>
    </border>
    <border>
      <left style="double"/>
      <right style="double"/>
      <top style="thin"/>
      <bottom style="thin"/>
    </border>
    <border>
      <left style="double"/>
      <right style="double"/>
      <top>
        <color indexed="63"/>
      </top>
      <bottom style="thin"/>
    </border>
    <border>
      <left style="double"/>
      <right style="double"/>
      <top style="thin"/>
      <bottom>
        <color indexed="63"/>
      </bottom>
    </border>
    <border>
      <left style="double"/>
      <right style="double"/>
      <top style="thin"/>
      <bottom style="double"/>
    </border>
    <border>
      <left style="double"/>
      <right>
        <color indexed="63"/>
      </right>
      <top>
        <color indexed="63"/>
      </top>
      <bottom style="double"/>
    </border>
    <border>
      <left style="thin"/>
      <right style="thin"/>
      <top style="double"/>
      <bottom style="double"/>
    </border>
    <border>
      <left>
        <color indexed="63"/>
      </left>
      <right style="double"/>
      <top>
        <color indexed="63"/>
      </top>
      <bottom style="double"/>
    </border>
    <border>
      <left style="double"/>
      <right style="thin"/>
      <top style="double"/>
      <bottom style="thin"/>
    </border>
    <border>
      <left style="double"/>
      <right style="thin"/>
      <top style="thin"/>
      <bottom style="thin"/>
    </border>
    <border>
      <left style="double"/>
      <right style="thin"/>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double"/>
      <bottom style="double"/>
    </border>
    <border>
      <left style="double"/>
      <right style="thin"/>
      <top>
        <color indexed="63"/>
      </top>
      <bottom style="thin"/>
    </border>
    <border>
      <left style="double"/>
      <right style="thin"/>
      <top style="thin"/>
      <bottom>
        <color indexed="63"/>
      </bottom>
    </border>
    <border>
      <left style="double"/>
      <right style="thin"/>
      <top style="double"/>
      <bottom>
        <color indexed="63"/>
      </bottom>
    </border>
    <border>
      <left style="thin"/>
      <right style="thin"/>
      <top style="thin"/>
      <bottom style="thin"/>
    </border>
    <border>
      <left>
        <color indexed="63"/>
      </left>
      <right>
        <color indexed="63"/>
      </right>
      <top style="thin"/>
      <bottom>
        <color indexed="63"/>
      </botto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double"/>
      <bottom style="thin"/>
    </border>
    <border>
      <left>
        <color indexed="63"/>
      </left>
      <right>
        <color indexed="63"/>
      </right>
      <top style="thin"/>
      <bottom style="thin"/>
    </border>
    <border>
      <left>
        <color indexed="63"/>
      </left>
      <right style="double"/>
      <top style="thin"/>
      <bottom style="thin"/>
    </border>
    <border>
      <left>
        <color indexed="63"/>
      </left>
      <right>
        <color indexed="63"/>
      </right>
      <top>
        <color indexed="63"/>
      </top>
      <bottom style="thin"/>
    </border>
    <border>
      <left>
        <color indexed="63"/>
      </left>
      <right style="double"/>
      <top>
        <color indexed="63"/>
      </top>
      <bottom style="thin"/>
    </border>
    <border>
      <left style="double"/>
      <right style="thin"/>
      <top style="double"/>
      <bottom style="double"/>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medium"/>
      <top style="thin"/>
      <bottom style="thin"/>
    </border>
    <border>
      <left style="medium"/>
      <right>
        <color indexed="63"/>
      </right>
      <top>
        <color indexed="63"/>
      </top>
      <bottom>
        <color indexed="63"/>
      </bottom>
    </border>
    <border>
      <left style="double"/>
      <right style="thin"/>
      <top style="dashed"/>
      <bottom style="thin"/>
    </border>
    <border>
      <left style="double"/>
      <right style="double"/>
      <top style="dashed"/>
      <bottom style="thin"/>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color indexed="63"/>
      </right>
      <top style="double"/>
      <bottom style="thin"/>
    </border>
    <border>
      <left style="thin"/>
      <right style="medium"/>
      <top style="double"/>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color indexed="63"/>
      </right>
      <top style="double"/>
      <bottom style="double"/>
    </border>
    <border>
      <left style="thin"/>
      <right style="medium"/>
      <top style="double"/>
      <bottom style="double"/>
    </border>
    <border>
      <left>
        <color indexed="63"/>
      </left>
      <right style="thin"/>
      <top style="thin"/>
      <bottom>
        <color indexed="63"/>
      </bottom>
    </border>
    <border>
      <left>
        <color indexed="63"/>
      </left>
      <right>
        <color indexed="63"/>
      </right>
      <top>
        <color indexed="63"/>
      </top>
      <bottom style="double"/>
    </border>
    <border>
      <left style="double"/>
      <right>
        <color indexed="63"/>
      </right>
      <top style="double"/>
      <bottom style="thin"/>
    </border>
    <border>
      <left>
        <color indexed="63"/>
      </left>
      <right style="double"/>
      <top style="double"/>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color indexed="63"/>
      </right>
      <top style="thin"/>
      <bottom style="double"/>
    </border>
    <border>
      <left>
        <color indexed="63"/>
      </left>
      <right style="thin"/>
      <top style="double"/>
      <bottom style="double"/>
    </border>
    <border>
      <left>
        <color indexed="63"/>
      </left>
      <right style="thin"/>
      <top style="double"/>
      <bottom style="thin"/>
    </border>
    <border>
      <left style="double"/>
      <right>
        <color indexed="63"/>
      </right>
      <top style="thin"/>
      <bottom style="thin"/>
    </border>
    <border>
      <left>
        <color indexed="63"/>
      </left>
      <right style="thin"/>
      <top style="thin"/>
      <bottom style="double"/>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style="thin"/>
      <top style="medium"/>
      <bottom style="thin"/>
    </border>
    <border>
      <left style="double"/>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thin"/>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thin"/>
      <bottom>
        <color indexed="63"/>
      </bottom>
    </border>
    <border>
      <left>
        <color indexed="63"/>
      </left>
      <right style="medium"/>
      <top style="thin"/>
      <bottom>
        <color indexed="63"/>
      </bottom>
    </border>
    <border>
      <left>
        <color indexed="63"/>
      </left>
      <right style="thin"/>
      <top style="medium"/>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9" fillId="0" borderId="0" applyNumberFormat="0" applyFill="0" applyBorder="0" applyAlignment="0" applyProtection="0"/>
  </cellStyleXfs>
  <cellXfs count="461">
    <xf numFmtId="0" fontId="0" fillId="0" borderId="0" xfId="0" applyAlignment="1">
      <alignment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 xfId="0" applyFont="1" applyFill="1" applyBorder="1" applyAlignment="1" applyProtection="1">
      <alignment vertical="center" wrapText="1"/>
      <protection/>
    </xf>
    <xf numFmtId="0" fontId="2" fillId="0" borderId="2" xfId="0" applyFont="1" applyFill="1" applyBorder="1" applyAlignment="1" applyProtection="1">
      <alignment vertical="center" wrapText="1"/>
      <protection/>
    </xf>
    <xf numFmtId="0" fontId="2" fillId="0" borderId="3" xfId="0" applyFont="1" applyFill="1" applyBorder="1" applyAlignment="1" applyProtection="1">
      <alignment vertical="center" wrapText="1"/>
      <protection/>
    </xf>
    <xf numFmtId="0" fontId="2" fillId="0" borderId="4" xfId="0" applyFont="1" applyFill="1" applyBorder="1" applyAlignment="1">
      <alignment vertical="center" wrapText="1"/>
    </xf>
    <xf numFmtId="0" fontId="2" fillId="0" borderId="4" xfId="0" applyFont="1" applyFill="1" applyBorder="1" applyAlignment="1" applyProtection="1">
      <alignment vertical="center" wrapText="1"/>
      <protection/>
    </xf>
    <xf numFmtId="0" fontId="2" fillId="0" borderId="2"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Fill="1" applyBorder="1" applyAlignment="1" applyProtection="1">
      <alignment vertical="center" wrapText="1"/>
      <protection/>
    </xf>
    <xf numFmtId="0" fontId="2" fillId="0" borderId="5" xfId="0" applyFont="1" applyBorder="1" applyAlignment="1">
      <alignment vertical="center" wrapText="1"/>
    </xf>
    <xf numFmtId="0" fontId="4" fillId="0" borderId="6" xfId="0" applyFont="1" applyBorder="1" applyAlignment="1">
      <alignment vertical="center" textRotation="255" shrinkToFit="1"/>
    </xf>
    <xf numFmtId="0" fontId="4" fillId="0" borderId="7" xfId="0" applyFont="1" applyBorder="1" applyAlignment="1">
      <alignment vertical="center" textRotation="255" shrinkToFit="1"/>
    </xf>
    <xf numFmtId="0" fontId="4" fillId="0" borderId="8" xfId="0" applyFont="1" applyBorder="1" applyAlignment="1">
      <alignment vertical="center" textRotation="255" shrinkToFit="1"/>
    </xf>
    <xf numFmtId="0" fontId="6" fillId="0" borderId="6" xfId="0" applyFont="1" applyBorder="1" applyAlignment="1">
      <alignment vertical="center" textRotation="255" wrapText="1" shrinkToFit="1"/>
    </xf>
    <xf numFmtId="0" fontId="6" fillId="0" borderId="7" xfId="0" applyFont="1" applyBorder="1" applyAlignment="1">
      <alignment vertical="center" textRotation="255" wrapText="1" shrinkToFit="1"/>
    </xf>
    <xf numFmtId="0" fontId="6" fillId="0" borderId="8" xfId="0" applyFont="1" applyBorder="1" applyAlignment="1">
      <alignment vertical="center" textRotation="255" wrapText="1" shrinkToFit="1"/>
    </xf>
    <xf numFmtId="0" fontId="2" fillId="0" borderId="0" xfId="0" applyFont="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5" xfId="0" applyFont="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Fill="1" applyBorder="1" applyAlignment="1">
      <alignment vertical="center"/>
    </xf>
    <xf numFmtId="0" fontId="2" fillId="0" borderId="18" xfId="0" applyFont="1" applyBorder="1" applyAlignment="1">
      <alignment vertical="center"/>
    </xf>
    <xf numFmtId="0" fontId="0" fillId="0" borderId="0" xfId="24" applyAlignment="1" applyProtection="1">
      <alignment horizontal="center"/>
      <protection/>
    </xf>
    <xf numFmtId="0" fontId="0" fillId="0" borderId="0" xfId="24" applyBorder="1" applyAlignment="1" applyProtection="1">
      <alignment horizontal="center"/>
      <protection/>
    </xf>
    <xf numFmtId="0" fontId="0" fillId="0" borderId="0" xfId="24" applyProtection="1">
      <alignment/>
      <protection/>
    </xf>
    <xf numFmtId="0" fontId="0" fillId="0" borderId="0" xfId="24" applyAlignment="1" applyProtection="1">
      <alignment vertical="center"/>
      <protection/>
    </xf>
    <xf numFmtId="0" fontId="11" fillId="0" borderId="0" xfId="24" applyFont="1" applyAlignment="1" applyProtection="1">
      <alignment horizontal="center" vertical="center"/>
      <protection/>
    </xf>
    <xf numFmtId="0" fontId="11" fillId="0" borderId="0" xfId="24" applyFont="1" applyAlignment="1" applyProtection="1">
      <alignment vertical="center"/>
      <protection/>
    </xf>
    <xf numFmtId="0" fontId="0" fillId="0" borderId="0" xfId="24" applyAlignment="1" applyProtection="1">
      <alignment horizontal="center"/>
      <protection locked="0"/>
    </xf>
    <xf numFmtId="0" fontId="0" fillId="0" borderId="0" xfId="24" applyBorder="1" applyAlignment="1" applyProtection="1">
      <alignment horizontal="center"/>
      <protection locked="0"/>
    </xf>
    <xf numFmtId="0" fontId="10" fillId="0" borderId="0" xfId="24" applyFont="1" applyAlignment="1" applyProtection="1">
      <alignment horizontal="center" vertical="center"/>
      <protection locked="0"/>
    </xf>
    <xf numFmtId="0" fontId="10" fillId="0" borderId="0" xfId="24" applyFont="1" applyBorder="1" applyAlignment="1" applyProtection="1">
      <alignment horizontal="center" vertical="center"/>
      <protection locked="0"/>
    </xf>
    <xf numFmtId="0" fontId="0" fillId="0" borderId="0" xfId="24">
      <alignment/>
      <protection/>
    </xf>
    <xf numFmtId="0" fontId="13" fillId="0" borderId="0" xfId="24" applyFont="1">
      <alignment/>
      <protection/>
    </xf>
    <xf numFmtId="0" fontId="12" fillId="3" borderId="19" xfId="0" applyFont="1" applyFill="1" applyBorder="1" applyAlignment="1" applyProtection="1">
      <alignment horizontal="center" vertical="center"/>
      <protection locked="0"/>
    </xf>
    <xf numFmtId="9" fontId="12" fillId="3" borderId="19" xfId="0" applyNumberFormat="1" applyFont="1" applyFill="1" applyBorder="1" applyAlignment="1" applyProtection="1">
      <alignment horizontal="center" vertical="center"/>
      <protection locked="0"/>
    </xf>
    <xf numFmtId="0" fontId="12" fillId="0" borderId="0" xfId="0" applyFont="1" applyAlignment="1" applyProtection="1">
      <alignment vertical="center"/>
      <protection/>
    </xf>
    <xf numFmtId="0" fontId="10" fillId="0" borderId="19" xfId="0" applyFont="1" applyBorder="1" applyAlignment="1" applyProtection="1">
      <alignment horizontal="center" vertical="center"/>
      <protection locked="0"/>
    </xf>
    <xf numFmtId="0" fontId="10" fillId="0" borderId="0" xfId="0" applyFont="1" applyAlignment="1" applyProtection="1">
      <alignment vertical="center"/>
      <protection/>
    </xf>
    <xf numFmtId="0" fontId="12" fillId="4" borderId="19" xfId="0" applyFont="1" applyFill="1" applyBorder="1" applyAlignment="1" applyProtection="1">
      <alignment horizontal="center" vertical="center"/>
      <protection locked="0"/>
    </xf>
    <xf numFmtId="0" fontId="12" fillId="5" borderId="19" xfId="0" applyFont="1" applyFill="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2" fillId="0" borderId="20" xfId="0"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16" fillId="0" borderId="0" xfId="0" applyFont="1" applyAlignment="1">
      <alignment vertical="center"/>
    </xf>
    <xf numFmtId="0" fontId="18" fillId="0" borderId="0" xfId="0" applyFont="1" applyFill="1" applyAlignment="1" applyProtection="1">
      <alignment horizontal="center" vertical="top"/>
      <protection/>
    </xf>
    <xf numFmtId="0" fontId="17" fillId="0" borderId="0" xfId="0" applyFont="1" applyFill="1" applyBorder="1" applyAlignment="1" applyProtection="1">
      <alignment horizontal="center" vertical="center" shrinkToFit="1"/>
      <protection hidden="1"/>
    </xf>
    <xf numFmtId="0" fontId="2" fillId="0" borderId="0" xfId="0" applyFont="1" applyFill="1" applyAlignment="1">
      <alignment vertical="center"/>
    </xf>
    <xf numFmtId="0" fontId="16" fillId="2" borderId="15" xfId="0" applyFont="1" applyFill="1" applyBorder="1" applyAlignment="1">
      <alignment vertical="center"/>
    </xf>
    <xf numFmtId="0" fontId="14" fillId="0" borderId="0" xfId="0" applyFont="1" applyBorder="1" applyAlignment="1" applyProtection="1">
      <alignment vertical="center" shrinkToFit="1"/>
      <protection/>
    </xf>
    <xf numFmtId="0" fontId="14" fillId="0" borderId="0" xfId="0" applyFont="1" applyBorder="1" applyAlignment="1" applyProtection="1">
      <alignment horizontal="center" vertical="center" shrinkToFit="1"/>
      <protection/>
    </xf>
    <xf numFmtId="0" fontId="19" fillId="0" borderId="0" xfId="0" applyFont="1" applyBorder="1" applyAlignment="1" applyProtection="1">
      <alignment vertical="center" shrinkToFit="1"/>
      <protection/>
    </xf>
    <xf numFmtId="0" fontId="18" fillId="0" borderId="0" xfId="0" applyNumberFormat="1" applyFont="1" applyFill="1" applyBorder="1" applyAlignment="1" applyProtection="1">
      <alignment horizontal="right" vertical="top"/>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wrapText="1"/>
      <protection/>
    </xf>
    <xf numFmtId="0" fontId="2" fillId="0" borderId="0" xfId="0" applyFont="1" applyAlignment="1" applyProtection="1">
      <alignment vertical="center"/>
      <protection/>
    </xf>
    <xf numFmtId="0" fontId="18" fillId="0" borderId="0" xfId="0" applyNumberFormat="1" applyFont="1" applyFill="1" applyBorder="1" applyAlignment="1" applyProtection="1">
      <alignment horizontal="center" vertical="top" wrapText="1"/>
      <protection/>
    </xf>
    <xf numFmtId="9" fontId="0" fillId="0" borderId="19" xfId="24" applyNumberFormat="1" applyBorder="1" applyAlignment="1">
      <alignment horizontal="center" vertical="center"/>
      <protection/>
    </xf>
    <xf numFmtId="0" fontId="20" fillId="0" borderId="0" xfId="0" applyFont="1" applyBorder="1" applyAlignment="1" applyProtection="1">
      <alignment vertical="center" shrinkToFit="1"/>
      <protection/>
    </xf>
    <xf numFmtId="0" fontId="2" fillId="2" borderId="13" xfId="0" applyFont="1" applyFill="1" applyBorder="1" applyAlignment="1">
      <alignment horizontal="left" vertical="center"/>
    </xf>
    <xf numFmtId="0" fontId="2" fillId="0" borderId="0" xfId="0" applyFont="1" applyAlignment="1">
      <alignment horizontal="left" vertical="center"/>
    </xf>
    <xf numFmtId="0" fontId="2" fillId="0" borderId="0" xfId="0" applyFont="1" applyFill="1" applyBorder="1" applyAlignment="1">
      <alignment horizontal="left" vertical="center"/>
    </xf>
    <xf numFmtId="0" fontId="16" fillId="2" borderId="12" xfId="0" applyFont="1" applyFill="1" applyBorder="1" applyAlignment="1">
      <alignment horizontal="left" vertical="center"/>
    </xf>
    <xf numFmtId="0" fontId="16" fillId="2" borderId="13" xfId="0" applyFont="1" applyFill="1" applyBorder="1" applyAlignment="1">
      <alignment horizontal="left" vertical="center"/>
    </xf>
    <xf numFmtId="0" fontId="2" fillId="0" borderId="0" xfId="0" applyFont="1" applyAlignment="1" applyProtection="1">
      <alignment horizontal="left" vertical="center"/>
      <protection/>
    </xf>
    <xf numFmtId="0" fontId="14" fillId="2" borderId="15" xfId="0" applyFont="1" applyFill="1" applyBorder="1" applyAlignment="1" applyProtection="1">
      <alignment horizontal="center" vertical="center"/>
      <protection hidden="1"/>
    </xf>
    <xf numFmtId="0" fontId="4" fillId="2" borderId="15" xfId="0" applyFont="1" applyFill="1" applyBorder="1" applyAlignment="1" applyProtection="1">
      <alignment horizontal="center" vertical="center"/>
      <protection hidden="1"/>
    </xf>
    <xf numFmtId="0" fontId="18" fillId="0" borderId="0" xfId="0" applyNumberFormat="1" applyFont="1" applyFill="1" applyBorder="1" applyAlignment="1" applyProtection="1">
      <alignment vertical="top"/>
      <protection hidden="1"/>
    </xf>
    <xf numFmtId="0" fontId="2" fillId="6" borderId="21" xfId="0" applyFont="1" applyFill="1" applyBorder="1" applyAlignment="1">
      <alignment vertical="center"/>
    </xf>
    <xf numFmtId="0" fontId="2" fillId="6" borderId="22" xfId="0" applyFont="1" applyFill="1" applyBorder="1" applyAlignment="1">
      <alignment vertical="center"/>
    </xf>
    <xf numFmtId="0" fontId="2" fillId="6" borderId="23" xfId="0" applyFont="1" applyFill="1" applyBorder="1" applyAlignment="1">
      <alignment vertical="center"/>
    </xf>
    <xf numFmtId="0" fontId="2" fillId="6" borderId="0" xfId="0" applyFont="1" applyFill="1" applyAlignment="1">
      <alignment vertical="center"/>
    </xf>
    <xf numFmtId="0" fontId="2" fillId="6" borderId="0" xfId="0" applyFont="1" applyFill="1" applyAlignment="1">
      <alignment horizontal="left" vertical="center"/>
    </xf>
    <xf numFmtId="0" fontId="4" fillId="6" borderId="0" xfId="0" applyFont="1" applyFill="1" applyBorder="1" applyAlignment="1">
      <alignment horizontal="center" vertical="center"/>
    </xf>
    <xf numFmtId="0" fontId="2" fillId="6" borderId="0" xfId="0" applyFont="1" applyFill="1" applyBorder="1" applyAlignment="1">
      <alignment vertical="center"/>
    </xf>
    <xf numFmtId="0" fontId="2" fillId="6" borderId="0" xfId="0" applyFont="1" applyFill="1" applyBorder="1" applyAlignment="1">
      <alignment horizontal="left" vertical="center"/>
    </xf>
    <xf numFmtId="0" fontId="2" fillId="6" borderId="0" xfId="25" applyFont="1" applyFill="1">
      <alignment/>
      <protection/>
    </xf>
    <xf numFmtId="0" fontId="2" fillId="6" borderId="0" xfId="25" applyFont="1" applyFill="1" applyAlignment="1">
      <alignment horizontal="center"/>
      <protection/>
    </xf>
    <xf numFmtId="0" fontId="2" fillId="0" borderId="0" xfId="25" applyFont="1">
      <alignment/>
      <protection/>
    </xf>
    <xf numFmtId="0" fontId="2" fillId="0" borderId="21" xfId="25" applyFont="1" applyBorder="1" applyAlignment="1">
      <alignment vertical="center"/>
      <protection/>
    </xf>
    <xf numFmtId="0" fontId="2" fillId="0" borderId="13" xfId="25" applyFont="1" applyBorder="1" applyAlignment="1">
      <alignment horizontal="center" vertical="center"/>
      <protection/>
    </xf>
    <xf numFmtId="0" fontId="2" fillId="0" borderId="24" xfId="25" applyFont="1" applyBorder="1" applyAlignment="1">
      <alignment horizontal="center" vertical="center"/>
      <protection/>
    </xf>
    <xf numFmtId="0" fontId="2" fillId="2" borderId="24" xfId="25" applyFont="1" applyFill="1" applyBorder="1" applyAlignment="1" applyProtection="1">
      <alignment horizontal="center" vertical="center"/>
      <protection locked="0"/>
    </xf>
    <xf numFmtId="0" fontId="2" fillId="0" borderId="25" xfId="25" applyFont="1" applyBorder="1" applyAlignment="1">
      <alignment horizontal="center" vertical="center"/>
      <protection/>
    </xf>
    <xf numFmtId="0" fontId="2" fillId="0" borderId="15" xfId="25" applyFont="1" applyBorder="1" applyAlignment="1">
      <alignment vertical="center"/>
      <protection/>
    </xf>
    <xf numFmtId="0" fontId="2" fillId="6" borderId="24" xfId="25" applyFont="1" applyFill="1" applyBorder="1" applyAlignment="1">
      <alignment horizontal="center" vertical="center"/>
      <protection/>
    </xf>
    <xf numFmtId="0" fontId="2" fillId="6" borderId="25" xfId="25" applyFont="1" applyFill="1" applyBorder="1" applyAlignment="1">
      <alignment horizontal="center" vertical="center"/>
      <protection/>
    </xf>
    <xf numFmtId="0" fontId="2" fillId="2" borderId="13" xfId="25" applyFont="1" applyFill="1" applyBorder="1" applyAlignment="1" applyProtection="1">
      <alignment horizontal="center" vertical="center"/>
      <protection locked="0"/>
    </xf>
    <xf numFmtId="0" fontId="2" fillId="0" borderId="14" xfId="25" applyFont="1" applyBorder="1" applyAlignment="1">
      <alignment horizontal="center" vertical="center"/>
      <protection/>
    </xf>
    <xf numFmtId="0" fontId="2" fillId="2" borderId="26" xfId="25" applyFont="1" applyFill="1" applyBorder="1" applyAlignment="1" applyProtection="1">
      <alignment horizontal="center" vertical="center"/>
      <protection locked="0"/>
    </xf>
    <xf numFmtId="0" fontId="2" fillId="0" borderId="26" xfId="25" applyFont="1" applyFill="1" applyBorder="1" applyAlignment="1">
      <alignment horizontal="center" vertical="center"/>
      <protection/>
    </xf>
    <xf numFmtId="0" fontId="2" fillId="6" borderId="26" xfId="25" applyFont="1" applyFill="1" applyBorder="1" applyAlignment="1">
      <alignment horizontal="center" vertical="center"/>
      <protection/>
    </xf>
    <xf numFmtId="0" fontId="2" fillId="2" borderId="27" xfId="25" applyFont="1" applyFill="1" applyBorder="1" applyAlignment="1" applyProtection="1">
      <alignment horizontal="center" vertical="center"/>
      <protection locked="0"/>
    </xf>
    <xf numFmtId="0" fontId="2" fillId="0" borderId="27" xfId="25" applyFont="1" applyFill="1" applyBorder="1" applyAlignment="1">
      <alignment horizontal="center" vertical="center"/>
      <protection/>
    </xf>
    <xf numFmtId="0" fontId="2" fillId="6" borderId="27" xfId="25" applyFont="1" applyFill="1" applyBorder="1" applyAlignment="1">
      <alignment horizontal="center" vertical="center"/>
      <protection/>
    </xf>
    <xf numFmtId="0" fontId="2" fillId="6" borderId="28" xfId="25" applyFont="1" applyFill="1" applyBorder="1" applyAlignment="1">
      <alignment horizontal="center" vertical="center"/>
      <protection/>
    </xf>
    <xf numFmtId="0" fontId="2" fillId="0" borderId="20" xfId="25" applyFont="1" applyBorder="1" applyAlignment="1">
      <alignment horizontal="center" vertical="center"/>
      <protection/>
    </xf>
    <xf numFmtId="0" fontId="2" fillId="2" borderId="20" xfId="25" applyFont="1" applyFill="1" applyBorder="1" applyAlignment="1" applyProtection="1">
      <alignment horizontal="center" vertical="center"/>
      <protection locked="0"/>
    </xf>
    <xf numFmtId="0" fontId="2" fillId="6" borderId="20" xfId="25" applyFont="1" applyFill="1" applyBorder="1" applyAlignment="1">
      <alignment horizontal="center" vertical="center"/>
      <protection/>
    </xf>
    <xf numFmtId="0" fontId="2" fillId="6" borderId="29" xfId="25" applyFont="1" applyFill="1" applyBorder="1" applyAlignment="1">
      <alignment horizontal="center" vertical="center"/>
      <protection/>
    </xf>
    <xf numFmtId="0" fontId="2" fillId="6" borderId="30" xfId="25" applyFont="1" applyFill="1" applyBorder="1" applyAlignment="1">
      <alignment horizontal="center" vertical="center"/>
      <protection/>
    </xf>
    <xf numFmtId="0" fontId="2" fillId="0" borderId="23" xfId="25" applyFont="1" applyBorder="1" applyAlignment="1">
      <alignment vertical="center"/>
      <protection/>
    </xf>
    <xf numFmtId="0" fontId="2" fillId="0" borderId="23" xfId="25" applyFont="1" applyBorder="1" applyAlignment="1">
      <alignment vertical="center" wrapText="1"/>
      <protection/>
    </xf>
    <xf numFmtId="0" fontId="2" fillId="0" borderId="21" xfId="25" applyFont="1" applyBorder="1" applyAlignment="1">
      <alignment horizontal="center" vertical="center" wrapText="1"/>
      <protection/>
    </xf>
    <xf numFmtId="0" fontId="2" fillId="2" borderId="22" xfId="25" applyFont="1" applyFill="1" applyBorder="1" applyAlignment="1" applyProtection="1">
      <alignment horizontal="center" vertical="center" wrapText="1"/>
      <protection locked="0"/>
    </xf>
    <xf numFmtId="0" fontId="2" fillId="6" borderId="22" xfId="25" applyFont="1" applyFill="1" applyBorder="1" applyAlignment="1">
      <alignment horizontal="center" vertical="center" wrapText="1"/>
      <protection/>
    </xf>
    <xf numFmtId="0" fontId="2" fillId="6" borderId="23" xfId="25" applyFont="1" applyFill="1" applyBorder="1" applyAlignment="1">
      <alignment horizontal="center" vertical="center" wrapText="1"/>
      <protection/>
    </xf>
    <xf numFmtId="0" fontId="2" fillId="0" borderId="0" xfId="25" applyFont="1" applyAlignment="1">
      <alignment horizontal="center"/>
      <protection/>
    </xf>
    <xf numFmtId="0" fontId="2" fillId="0" borderId="0" xfId="22" applyFont="1">
      <alignment vertical="center"/>
      <protection/>
    </xf>
    <xf numFmtId="0" fontId="15" fillId="6" borderId="24" xfId="22" applyFont="1" applyFill="1" applyBorder="1" applyAlignment="1">
      <alignment horizontal="center" vertical="center"/>
      <protection/>
    </xf>
    <xf numFmtId="0" fontId="14" fillId="6" borderId="24" xfId="22" applyFont="1" applyFill="1" applyBorder="1" applyAlignment="1">
      <alignment horizontal="left" vertical="center"/>
      <protection/>
    </xf>
    <xf numFmtId="0" fontId="26" fillId="6" borderId="0" xfId="22" applyFont="1" applyFill="1" applyBorder="1" applyAlignment="1">
      <alignment horizontal="center" vertical="center"/>
      <protection/>
    </xf>
    <xf numFmtId="0" fontId="26" fillId="6" borderId="0" xfId="22" applyFont="1" applyFill="1" applyBorder="1" applyAlignment="1">
      <alignment horizontal="left" vertical="center"/>
      <protection/>
    </xf>
    <xf numFmtId="0" fontId="26" fillId="0" borderId="0" xfId="22" applyFont="1">
      <alignment vertical="center"/>
      <protection/>
    </xf>
    <xf numFmtId="0" fontId="27" fillId="6" borderId="0" xfId="22" applyFont="1" applyFill="1" applyBorder="1" applyAlignment="1">
      <alignment horizontal="center" vertical="center"/>
      <protection/>
    </xf>
    <xf numFmtId="0" fontId="27" fillId="6" borderId="0" xfId="22" applyFont="1" applyFill="1" applyBorder="1" applyAlignment="1">
      <alignment horizontal="left" vertical="center"/>
      <protection/>
    </xf>
    <xf numFmtId="0" fontId="27" fillId="0" borderId="0" xfId="22" applyFont="1">
      <alignment vertical="center"/>
      <protection/>
    </xf>
    <xf numFmtId="0" fontId="26" fillId="6" borderId="0" xfId="22" applyFont="1" applyFill="1" applyAlignment="1">
      <alignment horizontal="left" vertical="center"/>
      <protection/>
    </xf>
    <xf numFmtId="0" fontId="16" fillId="6" borderId="0" xfId="22" applyFont="1" applyFill="1" applyBorder="1" applyAlignment="1">
      <alignment horizontal="center" vertical="center"/>
      <protection/>
    </xf>
    <xf numFmtId="0" fontId="24" fillId="6" borderId="0" xfId="22" applyFont="1" applyFill="1" applyBorder="1" applyAlignment="1">
      <alignment horizontal="left" vertical="center"/>
      <protection/>
    </xf>
    <xf numFmtId="0" fontId="15" fillId="6" borderId="0" xfId="22" applyFont="1" applyFill="1" applyBorder="1" applyAlignment="1">
      <alignment horizontal="center" vertical="center"/>
      <protection/>
    </xf>
    <xf numFmtId="0" fontId="14" fillId="6" borderId="0" xfId="22" applyFont="1" applyFill="1" applyBorder="1" applyAlignment="1">
      <alignment horizontal="left" vertical="center"/>
      <protection/>
    </xf>
    <xf numFmtId="0" fontId="15" fillId="0" borderId="0" xfId="22" applyFont="1" applyAlignment="1">
      <alignment horizontal="left" vertical="center"/>
      <protection/>
    </xf>
    <xf numFmtId="0" fontId="16" fillId="0" borderId="0" xfId="22" applyFont="1" applyAlignment="1">
      <alignment horizontal="center" vertical="center"/>
      <protection/>
    </xf>
    <xf numFmtId="0" fontId="24" fillId="0" borderId="0" xfId="22" applyFont="1" applyAlignment="1">
      <alignment horizontal="left" vertical="center"/>
      <protection/>
    </xf>
    <xf numFmtId="0" fontId="16" fillId="0" borderId="0" xfId="22" applyFont="1" applyAlignment="1">
      <alignment horizontal="left" vertical="center"/>
      <protection/>
    </xf>
    <xf numFmtId="0" fontId="16" fillId="0" borderId="0" xfId="22" applyFont="1" applyBorder="1" applyAlignment="1">
      <alignment horizontal="left" vertical="center"/>
      <protection/>
    </xf>
    <xf numFmtId="0" fontId="16" fillId="0" borderId="0" xfId="22" applyFont="1" applyAlignment="1">
      <alignment vertical="center"/>
      <protection/>
    </xf>
    <xf numFmtId="0" fontId="16" fillId="0" borderId="0" xfId="22" applyFont="1">
      <alignment vertical="center"/>
      <protection/>
    </xf>
    <xf numFmtId="0" fontId="16" fillId="0" borderId="0" xfId="22" applyFont="1" applyAlignment="1">
      <alignment horizontal="center"/>
      <protection/>
    </xf>
    <xf numFmtId="0" fontId="24" fillId="0" borderId="0" xfId="22" applyFont="1" applyAlignment="1">
      <alignment horizontal="left"/>
      <protection/>
    </xf>
    <xf numFmtId="0" fontId="15" fillId="6" borderId="0" xfId="0" applyFont="1" applyFill="1" applyAlignment="1">
      <alignment horizontal="center"/>
    </xf>
    <xf numFmtId="0" fontId="16" fillId="6" borderId="0" xfId="0" applyFont="1" applyFill="1" applyAlignment="1">
      <alignment horizontal="center" vertical="center"/>
    </xf>
    <xf numFmtId="0" fontId="15" fillId="6" borderId="0" xfId="0" applyFont="1" applyFill="1" applyAlignment="1">
      <alignment horizontal="center" vertical="center"/>
    </xf>
    <xf numFmtId="0" fontId="16" fillId="6" borderId="0" xfId="0" applyFont="1" applyFill="1" applyAlignment="1">
      <alignment horizontal="left" vertical="center" wrapText="1"/>
    </xf>
    <xf numFmtId="0" fontId="4" fillId="0" borderId="12" xfId="0" applyFont="1" applyFill="1" applyBorder="1" applyAlignment="1">
      <alignment horizontal="left" vertical="center" wrapText="1" shrinkToFit="1"/>
    </xf>
    <xf numFmtId="0" fontId="4" fillId="0" borderId="7" xfId="0" applyFont="1" applyFill="1" applyBorder="1" applyAlignment="1">
      <alignment horizontal="left" vertical="center" wrapText="1" shrinkToFit="1"/>
    </xf>
    <xf numFmtId="0" fontId="4" fillId="0" borderId="14" xfId="0" applyFont="1" applyFill="1" applyBorder="1" applyAlignment="1">
      <alignment horizontal="left" vertical="center" wrapText="1" shrinkToFit="1"/>
    </xf>
    <xf numFmtId="0" fontId="4" fillId="0" borderId="31" xfId="0" applyFont="1" applyFill="1" applyBorder="1" applyAlignment="1">
      <alignment horizontal="left" vertical="center" wrapText="1" shrinkToFit="1"/>
    </xf>
    <xf numFmtId="0" fontId="15" fillId="0" borderId="12" xfId="0" applyFont="1" applyBorder="1" applyAlignment="1">
      <alignment horizontal="center" vertical="center"/>
    </xf>
    <xf numFmtId="49" fontId="16" fillId="0" borderId="15" xfId="0" applyNumberFormat="1" applyFont="1" applyBorder="1" applyAlignment="1">
      <alignment vertical="center" wrapText="1"/>
    </xf>
    <xf numFmtId="0" fontId="16" fillId="0" borderId="31" xfId="0" applyFont="1" applyBorder="1" applyAlignment="1" applyProtection="1">
      <alignment horizontal="center" vertical="center"/>
      <protection hidden="1"/>
    </xf>
    <xf numFmtId="0" fontId="16" fillId="0" borderId="7" xfId="0" applyFont="1" applyBorder="1" applyAlignment="1" applyProtection="1">
      <alignment horizontal="center" vertical="center"/>
      <protection hidden="1"/>
    </xf>
    <xf numFmtId="0" fontId="16" fillId="0" borderId="14" xfId="0" applyFont="1" applyBorder="1" applyAlignment="1" applyProtection="1">
      <alignment horizontal="center" vertical="center"/>
      <protection hidden="1"/>
    </xf>
    <xf numFmtId="0" fontId="15" fillId="0" borderId="0" xfId="0" applyFont="1" applyBorder="1" applyAlignment="1">
      <alignment horizontal="center" vertical="center"/>
    </xf>
    <xf numFmtId="49" fontId="16" fillId="0" borderId="0" xfId="0" applyNumberFormat="1" applyFont="1" applyBorder="1" applyAlignment="1">
      <alignment vertical="center" wrapText="1"/>
    </xf>
    <xf numFmtId="0" fontId="16" fillId="0" borderId="0" xfId="0" applyFont="1" applyBorder="1" applyAlignment="1">
      <alignment horizontal="center" vertical="center"/>
    </xf>
    <xf numFmtId="0" fontId="15" fillId="0" borderId="0" xfId="0" applyFont="1" applyAlignment="1">
      <alignment horizontal="center" vertical="center"/>
    </xf>
    <xf numFmtId="0" fontId="16" fillId="0" borderId="0" xfId="0" applyFont="1" applyAlignment="1">
      <alignment vertical="center" wrapText="1"/>
    </xf>
    <xf numFmtId="0" fontId="16" fillId="0" borderId="0" xfId="0" applyFont="1" applyAlignment="1">
      <alignment horizontal="center" vertical="center"/>
    </xf>
    <xf numFmtId="0" fontId="16" fillId="0" borderId="19" xfId="0" applyFont="1" applyBorder="1" applyAlignment="1">
      <alignment horizontal="center" vertical="center"/>
    </xf>
    <xf numFmtId="0" fontId="16" fillId="5" borderId="19" xfId="0" applyFont="1" applyFill="1" applyBorder="1" applyAlignment="1">
      <alignment horizontal="center" vertical="center"/>
    </xf>
    <xf numFmtId="0" fontId="16" fillId="7" borderId="19" xfId="0" applyFont="1" applyFill="1" applyBorder="1" applyAlignment="1">
      <alignment horizontal="center" vertical="center"/>
    </xf>
    <xf numFmtId="0" fontId="2" fillId="0" borderId="19" xfId="0" applyFont="1" applyFill="1" applyBorder="1" applyAlignment="1">
      <alignment horizontal="center" vertical="center"/>
    </xf>
    <xf numFmtId="0" fontId="2" fillId="6" borderId="0" xfId="21" applyFont="1" applyFill="1">
      <alignment vertical="center"/>
      <protection/>
    </xf>
    <xf numFmtId="0" fontId="2" fillId="6" borderId="0" xfId="21" applyFont="1" applyFill="1" applyAlignment="1">
      <alignment horizontal="center"/>
      <protection/>
    </xf>
    <xf numFmtId="0" fontId="18" fillId="6" borderId="0" xfId="21" applyFont="1" applyFill="1">
      <alignment vertical="center"/>
      <protection/>
    </xf>
    <xf numFmtId="0" fontId="4" fillId="6" borderId="0" xfId="21" applyFont="1" applyFill="1">
      <alignment vertical="center"/>
      <protection/>
    </xf>
    <xf numFmtId="0" fontId="2" fillId="0" borderId="0" xfId="21" applyFont="1">
      <alignment vertical="center"/>
      <protection/>
    </xf>
    <xf numFmtId="0" fontId="14" fillId="0" borderId="32" xfId="21" applyFont="1" applyBorder="1" applyAlignment="1">
      <alignment horizontal="center" vertical="center" shrinkToFit="1"/>
      <protection/>
    </xf>
    <xf numFmtId="0" fontId="6" fillId="0" borderId="33" xfId="21" applyFont="1" applyBorder="1" applyAlignment="1">
      <alignment horizontal="center" vertical="center" wrapText="1" shrinkToFit="1"/>
      <protection/>
    </xf>
    <xf numFmtId="0" fontId="14" fillId="0" borderId="34" xfId="21" applyFont="1" applyBorder="1" applyAlignment="1">
      <alignment horizontal="center" vertical="center" shrinkToFit="1"/>
      <protection/>
    </xf>
    <xf numFmtId="0" fontId="24" fillId="0" borderId="0" xfId="21" applyFont="1">
      <alignment vertical="center"/>
      <protection/>
    </xf>
    <xf numFmtId="0" fontId="24" fillId="0" borderId="0" xfId="21" applyFont="1" applyAlignment="1">
      <alignment vertical="center"/>
      <protection/>
    </xf>
    <xf numFmtId="0" fontId="24" fillId="2" borderId="35" xfId="21" applyFont="1" applyFill="1" applyBorder="1" applyAlignment="1">
      <alignment vertical="center" shrinkToFit="1"/>
      <protection/>
    </xf>
    <xf numFmtId="0" fontId="24" fillId="0" borderId="19" xfId="21" applyFont="1" applyBorder="1" applyAlignment="1">
      <alignment horizontal="center" vertical="center" shrinkToFit="1"/>
      <protection/>
    </xf>
    <xf numFmtId="0" fontId="24" fillId="0" borderId="36" xfId="21" applyFont="1" applyBorder="1" applyAlignment="1">
      <alignment vertical="center" shrinkToFit="1"/>
      <protection/>
    </xf>
    <xf numFmtId="0" fontId="15" fillId="2" borderId="19" xfId="21" applyFont="1" applyFill="1" applyBorder="1" applyAlignment="1">
      <alignment horizontal="center" vertical="center" shrinkToFit="1"/>
      <protection/>
    </xf>
    <xf numFmtId="0" fontId="16" fillId="0" borderId="37" xfId="21" applyFont="1" applyBorder="1" applyAlignment="1">
      <alignment horizontal="center" vertical="center" shrinkToFit="1"/>
      <protection/>
    </xf>
    <xf numFmtId="9" fontId="15" fillId="0" borderId="38" xfId="21" applyNumberFormat="1" applyFont="1" applyBorder="1" applyAlignment="1">
      <alignment horizontal="right" vertical="center" shrinkToFit="1"/>
      <protection/>
    </xf>
    <xf numFmtId="0" fontId="24" fillId="0" borderId="19" xfId="21" applyFont="1" applyBorder="1" applyAlignment="1">
      <alignment vertical="center" shrinkToFit="1"/>
      <protection/>
    </xf>
    <xf numFmtId="0" fontId="24" fillId="2" borderId="39" xfId="21" applyFont="1" applyFill="1" applyBorder="1" applyAlignment="1">
      <alignment vertical="center" shrinkToFit="1"/>
      <protection/>
    </xf>
    <xf numFmtId="0" fontId="2" fillId="6" borderId="0" xfId="21" applyFont="1" applyFill="1" applyAlignment="1">
      <alignment vertical="center"/>
      <protection/>
    </xf>
    <xf numFmtId="0" fontId="2" fillId="6" borderId="0" xfId="21" applyFont="1" applyFill="1" applyAlignment="1">
      <alignment horizontal="center" vertical="center"/>
      <protection/>
    </xf>
    <xf numFmtId="0" fontId="18" fillId="6" borderId="0" xfId="21" applyFont="1" applyFill="1" applyAlignment="1">
      <alignment vertical="center"/>
      <protection/>
    </xf>
    <xf numFmtId="0" fontId="4" fillId="6" borderId="0" xfId="21" applyFont="1" applyFill="1" applyAlignment="1">
      <alignment vertical="center"/>
      <protection/>
    </xf>
    <xf numFmtId="0" fontId="2" fillId="0" borderId="0" xfId="21" applyFont="1" applyAlignment="1">
      <alignment vertical="center"/>
      <protection/>
    </xf>
    <xf numFmtId="0" fontId="19" fillId="6" borderId="0" xfId="21" applyFont="1" applyFill="1" applyAlignment="1">
      <alignment horizontal="right" vertical="center"/>
      <protection/>
    </xf>
    <xf numFmtId="0" fontId="19" fillId="6" borderId="0" xfId="21" applyFont="1" applyFill="1" applyBorder="1" applyAlignment="1">
      <alignment horizontal="right" vertical="center"/>
      <protection/>
    </xf>
    <xf numFmtId="0" fontId="20" fillId="6" borderId="0" xfId="21" applyFont="1" applyFill="1" applyBorder="1" applyAlignment="1">
      <alignment horizontal="center" vertical="center"/>
      <protection/>
    </xf>
    <xf numFmtId="0" fontId="29" fillId="0" borderId="0" xfId="21" applyFont="1" applyAlignment="1">
      <alignment vertical="center"/>
      <protection/>
    </xf>
    <xf numFmtId="0" fontId="2" fillId="6" borderId="0" xfId="21" applyFont="1" applyFill="1" applyBorder="1" applyAlignment="1">
      <alignment vertical="center"/>
      <protection/>
    </xf>
    <xf numFmtId="0" fontId="2" fillId="6" borderId="0" xfId="21" applyFont="1" applyFill="1" applyBorder="1" applyAlignment="1">
      <alignment horizontal="center" vertical="center"/>
      <protection/>
    </xf>
    <xf numFmtId="0" fontId="18" fillId="6" borderId="0" xfId="21" applyFont="1" applyFill="1" applyBorder="1" applyAlignment="1">
      <alignment vertical="center"/>
      <protection/>
    </xf>
    <xf numFmtId="0" fontId="4" fillId="6" borderId="0" xfId="21" applyFont="1" applyFill="1" applyBorder="1" applyAlignment="1">
      <alignment vertical="center"/>
      <protection/>
    </xf>
    <xf numFmtId="0" fontId="2" fillId="0" borderId="0" xfId="21" applyFont="1" applyAlignment="1">
      <alignment horizontal="center"/>
      <protection/>
    </xf>
    <xf numFmtId="0" fontId="18" fillId="0" borderId="0" xfId="21" applyFont="1">
      <alignment vertical="center"/>
      <protection/>
    </xf>
    <xf numFmtId="0" fontId="4" fillId="0" borderId="0" xfId="21" applyFont="1">
      <alignment vertical="center"/>
      <protection/>
    </xf>
    <xf numFmtId="0" fontId="29" fillId="0" borderId="0" xfId="21" applyFont="1">
      <alignment vertical="center"/>
      <protection/>
    </xf>
    <xf numFmtId="0" fontId="2" fillId="0" borderId="0" xfId="21" applyFont="1" applyAlignment="1">
      <alignment horizontal="center" vertical="center"/>
      <protection/>
    </xf>
    <xf numFmtId="0" fontId="18" fillId="0" borderId="0" xfId="21" applyFont="1" applyAlignment="1">
      <alignment vertical="center"/>
      <protection/>
    </xf>
    <xf numFmtId="0" fontId="4" fillId="0" borderId="0" xfId="21" applyFont="1" applyAlignment="1">
      <alignment vertical="center"/>
      <protection/>
    </xf>
    <xf numFmtId="0" fontId="2" fillId="6" borderId="0" xfId="0" applyFont="1" applyFill="1" applyAlignment="1">
      <alignment horizontal="center"/>
    </xf>
    <xf numFmtId="0" fontId="15" fillId="2" borderId="15" xfId="0" applyFont="1" applyFill="1" applyBorder="1" applyAlignment="1">
      <alignment horizontal="center" vertical="center" shrinkToFit="1"/>
    </xf>
    <xf numFmtId="0" fontId="15" fillId="2" borderId="15" xfId="0" applyFont="1" applyFill="1" applyBorder="1" applyAlignment="1">
      <alignment vertical="center" shrinkToFit="1"/>
    </xf>
    <xf numFmtId="0" fontId="2" fillId="0" borderId="15" xfId="0" applyFont="1" applyFill="1" applyBorder="1" applyAlignment="1">
      <alignment horizontal="center" vertical="center"/>
    </xf>
    <xf numFmtId="0" fontId="2" fillId="0" borderId="15" xfId="0" applyFont="1" applyFill="1" applyBorder="1" applyAlignment="1">
      <alignment horizontal="left" vertical="top" wrapText="1"/>
    </xf>
    <xf numFmtId="14" fontId="2" fillId="0" borderId="15" xfId="0" applyNumberFormat="1" applyFont="1" applyFill="1" applyBorder="1" applyAlignment="1">
      <alignment horizontal="center" vertical="center" shrinkToFit="1"/>
    </xf>
    <xf numFmtId="0" fontId="2" fillId="0" borderId="0" xfId="0" applyFont="1" applyAlignment="1">
      <alignment horizontal="center"/>
    </xf>
    <xf numFmtId="0" fontId="15" fillId="2" borderId="15" xfId="0" applyFont="1" applyFill="1" applyBorder="1" applyAlignment="1" applyProtection="1">
      <alignment horizontal="center" vertical="center"/>
      <protection hidden="1"/>
    </xf>
    <xf numFmtId="0" fontId="15" fillId="6" borderId="0" xfId="0" applyFont="1" applyFill="1" applyBorder="1" applyAlignment="1">
      <alignment horizontal="center" vertical="center" wrapText="1" shrinkToFit="1"/>
    </xf>
    <xf numFmtId="0" fontId="15" fillId="2" borderId="15" xfId="0" applyFont="1" applyFill="1" applyBorder="1" applyAlignment="1">
      <alignment horizontal="center" vertical="center" wrapText="1" shrinkToFit="1"/>
    </xf>
    <xf numFmtId="0" fontId="2" fillId="0" borderId="0" xfId="21" applyFont="1" applyFill="1">
      <alignment vertical="center"/>
      <protection/>
    </xf>
    <xf numFmtId="0" fontId="28" fillId="6" borderId="0" xfId="21" applyFont="1" applyFill="1" applyBorder="1" applyAlignment="1">
      <alignment horizontal="center" vertical="center"/>
      <protection/>
    </xf>
    <xf numFmtId="0" fontId="24" fillId="6" borderId="0" xfId="21" applyFont="1" applyFill="1" applyBorder="1" applyAlignment="1">
      <alignment horizontal="right" vertical="center"/>
      <protection/>
    </xf>
    <xf numFmtId="0" fontId="2" fillId="0" borderId="15" xfId="0" applyFont="1" applyFill="1" applyBorder="1" applyAlignment="1">
      <alignment horizontal="left" vertical="center" wrapText="1"/>
    </xf>
    <xf numFmtId="0" fontId="2" fillId="0" borderId="40" xfId="0" applyFont="1" applyBorder="1" applyAlignment="1">
      <alignment vertical="center"/>
    </xf>
    <xf numFmtId="0" fontId="2" fillId="0" borderId="41" xfId="0" applyFont="1" applyBorder="1" applyAlignment="1">
      <alignment vertical="center" wrapText="1"/>
    </xf>
    <xf numFmtId="0" fontId="24" fillId="0" borderId="15" xfId="0" applyFont="1" applyFill="1" applyBorder="1" applyAlignment="1">
      <alignment horizontal="center" vertical="center" wrapText="1"/>
    </xf>
    <xf numFmtId="0" fontId="2" fillId="2" borderId="24" xfId="25" applyFont="1" applyFill="1" applyBorder="1" applyAlignment="1" applyProtection="1">
      <alignment horizontal="left" vertical="center" shrinkToFit="1"/>
      <protection locked="0"/>
    </xf>
    <xf numFmtId="0" fontId="2" fillId="2" borderId="14" xfId="25" applyFont="1" applyFill="1" applyBorder="1" applyAlignment="1" applyProtection="1">
      <alignment horizontal="center" vertical="center" shrinkToFit="1"/>
      <protection locked="0"/>
    </xf>
    <xf numFmtId="0" fontId="2" fillId="2" borderId="13" xfId="25" applyFont="1" applyFill="1" applyBorder="1" applyAlignment="1" applyProtection="1">
      <alignment horizontal="center" vertical="center" shrinkToFit="1"/>
      <protection locked="0"/>
    </xf>
    <xf numFmtId="0" fontId="2" fillId="0" borderId="13" xfId="25" applyFont="1" applyFill="1" applyBorder="1" applyAlignment="1">
      <alignment horizontal="center" vertical="center"/>
      <protection/>
    </xf>
    <xf numFmtId="0" fontId="15" fillId="2" borderId="42" xfId="21" applyFont="1" applyFill="1" applyBorder="1" applyAlignment="1">
      <alignment horizontal="center" vertical="center" shrinkToFit="1"/>
      <protection/>
    </xf>
    <xf numFmtId="0" fontId="16" fillId="0" borderId="43" xfId="21" applyFont="1" applyBorder="1" applyAlignment="1">
      <alignment horizontal="center" vertical="center" shrinkToFit="1"/>
      <protection/>
    </xf>
    <xf numFmtId="9" fontId="15" fillId="0" borderId="44" xfId="21" applyNumberFormat="1" applyFont="1" applyBorder="1" applyAlignment="1">
      <alignment horizontal="right" vertical="center" shrinkToFit="1"/>
      <protection/>
    </xf>
    <xf numFmtId="0" fontId="15" fillId="2" borderId="45" xfId="21" applyFont="1" applyFill="1" applyBorder="1" applyAlignment="1">
      <alignment horizontal="center" vertical="center" shrinkToFit="1"/>
      <protection/>
    </xf>
    <xf numFmtId="0" fontId="2" fillId="0" borderId="12" xfId="25" applyFont="1" applyFill="1" applyBorder="1" applyAlignment="1">
      <alignment horizontal="center" vertical="center"/>
      <protection/>
    </xf>
    <xf numFmtId="9" fontId="15" fillId="0" borderId="46" xfId="21" applyNumberFormat="1" applyFont="1" applyBorder="1" applyAlignment="1">
      <alignment horizontal="right" vertical="center" shrinkToFit="1"/>
      <protection/>
    </xf>
    <xf numFmtId="0" fontId="15" fillId="2" borderId="20" xfId="21" applyFont="1" applyFill="1" applyBorder="1" applyAlignment="1">
      <alignment horizontal="center" vertical="center" shrinkToFit="1"/>
      <protection/>
    </xf>
    <xf numFmtId="0" fontId="15" fillId="2" borderId="47" xfId="21" applyFont="1" applyFill="1" applyBorder="1" applyAlignment="1">
      <alignment horizontal="center" vertical="center" shrinkToFit="1"/>
      <protection/>
    </xf>
    <xf numFmtId="0" fontId="15" fillId="2" borderId="48" xfId="21" applyFont="1" applyFill="1" applyBorder="1" applyAlignment="1">
      <alignment horizontal="center" vertical="center" shrinkToFit="1"/>
      <protection/>
    </xf>
    <xf numFmtId="9" fontId="15" fillId="0" borderId="49" xfId="21" applyNumberFormat="1" applyFont="1" applyBorder="1" applyAlignment="1">
      <alignment horizontal="right" vertical="center" shrinkToFit="1"/>
      <protection/>
    </xf>
    <xf numFmtId="0" fontId="15" fillId="2" borderId="50" xfId="21" applyFont="1" applyFill="1" applyBorder="1" applyAlignment="1">
      <alignment horizontal="center" vertical="center" shrinkToFit="1"/>
      <protection/>
    </xf>
    <xf numFmtId="9" fontId="15" fillId="0" borderId="51" xfId="21" applyNumberFormat="1" applyFont="1" applyBorder="1" applyAlignment="1">
      <alignment horizontal="right" vertical="center" shrinkToFit="1"/>
      <protection/>
    </xf>
    <xf numFmtId="0" fontId="2" fillId="2" borderId="12" xfId="25" applyFont="1" applyFill="1" applyBorder="1" applyAlignment="1" applyProtection="1">
      <alignment horizontal="left" vertical="top" wrapText="1"/>
      <protection locked="0"/>
    </xf>
    <xf numFmtId="0" fontId="2" fillId="2" borderId="13" xfId="25" applyFont="1" applyFill="1" applyBorder="1" applyAlignment="1" applyProtection="1">
      <alignment horizontal="left" vertical="top" wrapText="1"/>
      <protection locked="0"/>
    </xf>
    <xf numFmtId="0" fontId="2" fillId="2" borderId="14" xfId="25" applyFont="1" applyFill="1" applyBorder="1" applyAlignment="1" applyProtection="1">
      <alignment horizontal="left" vertical="top" wrapText="1"/>
      <protection locked="0"/>
    </xf>
    <xf numFmtId="0" fontId="24" fillId="6" borderId="0" xfId="25" applyFont="1" applyFill="1" applyBorder="1" applyAlignment="1">
      <alignment horizontal="center" vertical="center"/>
      <protection/>
    </xf>
    <xf numFmtId="0" fontId="2" fillId="0" borderId="26" xfId="25" applyFont="1" applyBorder="1" applyAlignment="1">
      <alignment horizontal="center" vertical="center"/>
      <protection/>
    </xf>
    <xf numFmtId="0" fontId="2" fillId="0" borderId="27" xfId="25" applyFont="1" applyBorder="1" applyAlignment="1">
      <alignment horizontal="center" vertical="center"/>
      <protection/>
    </xf>
    <xf numFmtId="0" fontId="2" fillId="0" borderId="20" xfId="25" applyFont="1" applyBorder="1" applyAlignment="1">
      <alignment horizontal="center" vertical="center"/>
      <protection/>
    </xf>
    <xf numFmtId="0" fontId="2" fillId="0" borderId="52" xfId="25" applyFont="1" applyBorder="1" applyAlignment="1">
      <alignment horizontal="center" vertical="center"/>
      <protection/>
    </xf>
    <xf numFmtId="0" fontId="2" fillId="0" borderId="43" xfId="25" applyFont="1" applyBorder="1" applyAlignment="1">
      <alignment horizontal="center" vertical="center"/>
      <protection/>
    </xf>
    <xf numFmtId="0" fontId="2" fillId="2" borderId="6" xfId="25" applyFont="1" applyFill="1" applyBorder="1" applyAlignment="1" applyProtection="1">
      <alignment horizontal="left" vertical="center" wrapText="1"/>
      <protection locked="0"/>
    </xf>
    <xf numFmtId="0" fontId="2" fillId="2" borderId="53" xfId="25" applyFont="1" applyFill="1" applyBorder="1" applyAlignment="1" applyProtection="1">
      <alignment horizontal="left" vertical="center" wrapText="1"/>
      <protection locked="0"/>
    </xf>
    <xf numFmtId="0" fontId="2" fillId="2" borderId="8" xfId="25" applyFont="1" applyFill="1" applyBorder="1" applyAlignment="1" applyProtection="1">
      <alignment horizontal="left" vertical="center" wrapText="1"/>
      <protection locked="0"/>
    </xf>
    <xf numFmtId="0" fontId="2" fillId="2" borderId="54" xfId="25" applyFont="1" applyFill="1" applyBorder="1" applyAlignment="1" applyProtection="1">
      <alignment horizontal="left" vertical="center"/>
      <protection locked="0"/>
    </xf>
    <xf numFmtId="0" fontId="2" fillId="2" borderId="26" xfId="25" applyFont="1" applyFill="1" applyBorder="1" applyAlignment="1" applyProtection="1">
      <alignment horizontal="left" vertical="center"/>
      <protection locked="0"/>
    </xf>
    <xf numFmtId="0" fontId="2" fillId="2" borderId="55" xfId="25" applyFont="1" applyFill="1" applyBorder="1" applyAlignment="1" applyProtection="1">
      <alignment horizontal="left" vertical="center"/>
      <protection locked="0"/>
    </xf>
    <xf numFmtId="0" fontId="2" fillId="2" borderId="56" xfId="25" applyFont="1" applyFill="1" applyBorder="1" applyAlignment="1" applyProtection="1">
      <alignment horizontal="left" vertical="center"/>
      <protection locked="0"/>
    </xf>
    <xf numFmtId="0" fontId="2" fillId="2" borderId="57" xfId="25" applyFont="1" applyFill="1" applyBorder="1" applyAlignment="1" applyProtection="1">
      <alignment horizontal="left" vertical="center"/>
      <protection locked="0"/>
    </xf>
    <xf numFmtId="0" fontId="2" fillId="2" borderId="58" xfId="25" applyFont="1" applyFill="1" applyBorder="1" applyAlignment="1" applyProtection="1">
      <alignment horizontal="left" vertical="center"/>
      <protection locked="0"/>
    </xf>
    <xf numFmtId="0" fontId="2" fillId="2" borderId="12" xfId="25" applyFont="1" applyFill="1" applyBorder="1" applyAlignment="1" applyProtection="1">
      <alignment horizontal="left" vertical="center" wrapText="1"/>
      <protection locked="0"/>
    </xf>
    <xf numFmtId="0" fontId="2" fillId="2" borderId="13" xfId="25" applyFont="1" applyFill="1" applyBorder="1" applyAlignment="1" applyProtection="1">
      <alignment horizontal="left" vertical="center" wrapText="1"/>
      <protection locked="0"/>
    </xf>
    <xf numFmtId="0" fontId="2" fillId="2" borderId="14" xfId="25" applyFont="1" applyFill="1" applyBorder="1" applyAlignment="1" applyProtection="1">
      <alignment horizontal="left" vertical="center" wrapText="1"/>
      <protection locked="0"/>
    </xf>
    <xf numFmtId="0" fontId="2" fillId="0" borderId="22" xfId="25" applyFont="1" applyFill="1" applyBorder="1" applyAlignment="1">
      <alignment horizontal="left" vertical="center"/>
      <protection/>
    </xf>
    <xf numFmtId="0" fontId="2" fillId="0" borderId="21" xfId="25" applyFont="1" applyFill="1" applyBorder="1" applyAlignment="1">
      <alignment horizontal="left" vertical="center"/>
      <protection/>
    </xf>
    <xf numFmtId="0" fontId="2" fillId="0" borderId="23" xfId="25" applyFont="1" applyFill="1" applyBorder="1" applyAlignment="1">
      <alignment horizontal="left" vertical="center"/>
      <protection/>
    </xf>
    <xf numFmtId="0" fontId="2" fillId="0" borderId="29" xfId="25" applyFont="1" applyBorder="1" applyAlignment="1">
      <alignment horizontal="center" vertical="center"/>
      <protection/>
    </xf>
    <xf numFmtId="0" fontId="2" fillId="0" borderId="21" xfId="25" applyFont="1" applyBorder="1" applyAlignment="1">
      <alignment horizontal="left" vertical="center"/>
      <protection/>
    </xf>
    <xf numFmtId="0" fontId="2" fillId="0" borderId="22" xfId="25" applyFont="1" applyBorder="1" applyAlignment="1">
      <alignment horizontal="left" vertical="center"/>
      <protection/>
    </xf>
    <xf numFmtId="0" fontId="2" fillId="0" borderId="23" xfId="25" applyFont="1" applyBorder="1" applyAlignment="1">
      <alignment horizontal="left" vertical="center"/>
      <protection/>
    </xf>
    <xf numFmtId="0" fontId="2" fillId="0" borderId="57" xfId="25" applyFont="1" applyBorder="1" applyAlignment="1">
      <alignment horizontal="center" vertical="center"/>
      <protection/>
    </xf>
    <xf numFmtId="0" fontId="2" fillId="2" borderId="13" xfId="25" applyFont="1" applyFill="1" applyBorder="1" applyAlignment="1" applyProtection="1">
      <alignment horizontal="right" vertical="center"/>
      <protection locked="0"/>
    </xf>
    <xf numFmtId="0" fontId="2" fillId="0" borderId="12" xfId="25" applyFont="1" applyBorder="1" applyAlignment="1">
      <alignment horizontal="center" vertical="center"/>
      <protection/>
    </xf>
    <xf numFmtId="0" fontId="2" fillId="0" borderId="13" xfId="25" applyFont="1" applyBorder="1" applyAlignment="1">
      <alignment horizontal="center" vertical="center"/>
      <protection/>
    </xf>
    <xf numFmtId="0" fontId="2" fillId="2" borderId="12" xfId="25" applyFont="1" applyFill="1" applyBorder="1" applyAlignment="1" applyProtection="1">
      <alignment horizontal="left" vertical="center"/>
      <protection locked="0"/>
    </xf>
    <xf numFmtId="0" fontId="2" fillId="2" borderId="13" xfId="25" applyFont="1" applyFill="1" applyBorder="1" applyAlignment="1" applyProtection="1">
      <alignment horizontal="left" vertical="center"/>
      <protection locked="0"/>
    </xf>
    <xf numFmtId="0" fontId="2" fillId="2" borderId="14" xfId="25" applyFont="1" applyFill="1" applyBorder="1" applyAlignment="1" applyProtection="1">
      <alignment horizontal="left" vertical="center"/>
      <protection locked="0"/>
    </xf>
    <xf numFmtId="0" fontId="2" fillId="2" borderId="37" xfId="25" applyFont="1" applyFill="1" applyBorder="1" applyAlignment="1" applyProtection="1">
      <alignment horizontal="left" vertical="center" wrapText="1"/>
      <protection locked="0"/>
    </xf>
    <xf numFmtId="0" fontId="2" fillId="2" borderId="27" xfId="25" applyFont="1" applyFill="1" applyBorder="1" applyAlignment="1" applyProtection="1">
      <alignment horizontal="left" vertical="center" wrapText="1"/>
      <protection locked="0"/>
    </xf>
    <xf numFmtId="0" fontId="2" fillId="2" borderId="28" xfId="25" applyFont="1" applyFill="1" applyBorder="1" applyAlignment="1" applyProtection="1">
      <alignment horizontal="left" vertical="center" wrapText="1"/>
      <protection locked="0"/>
    </xf>
    <xf numFmtId="0" fontId="2" fillId="2" borderId="59" xfId="25" applyFont="1" applyFill="1" applyBorder="1" applyAlignment="1" applyProtection="1">
      <alignment horizontal="left" vertical="center" wrapText="1"/>
      <protection locked="0"/>
    </xf>
    <xf numFmtId="0" fontId="2" fillId="2" borderId="57" xfId="25" applyFont="1" applyFill="1" applyBorder="1" applyAlignment="1" applyProtection="1">
      <alignment horizontal="left" vertical="center" wrapText="1"/>
      <protection locked="0"/>
    </xf>
    <xf numFmtId="0" fontId="2" fillId="2" borderId="58" xfId="25" applyFont="1" applyFill="1" applyBorder="1" applyAlignment="1" applyProtection="1">
      <alignment horizontal="left" vertical="center" wrapText="1"/>
      <protection locked="0"/>
    </xf>
    <xf numFmtId="0" fontId="2" fillId="0" borderId="12" xfId="25" applyFont="1" applyFill="1" applyBorder="1" applyAlignment="1" applyProtection="1">
      <alignment horizontal="center" vertical="center"/>
      <protection/>
    </xf>
    <xf numFmtId="0" fontId="2" fillId="0" borderId="13" xfId="25" applyFont="1" applyFill="1" applyBorder="1" applyAlignment="1" applyProtection="1">
      <alignment horizontal="center" vertical="center"/>
      <protection/>
    </xf>
    <xf numFmtId="0" fontId="2" fillId="6" borderId="54" xfId="25" applyFont="1" applyFill="1" applyBorder="1" applyAlignment="1" applyProtection="1">
      <alignment horizontal="center" vertical="center"/>
      <protection/>
    </xf>
    <xf numFmtId="0" fontId="2" fillId="6" borderId="26" xfId="25" applyFont="1" applyFill="1" applyBorder="1" applyAlignment="1" applyProtection="1">
      <alignment horizontal="center" vertical="center"/>
      <protection/>
    </xf>
    <xf numFmtId="0" fontId="2" fillId="0" borderId="50" xfId="25" applyFont="1" applyFill="1" applyBorder="1" applyAlignment="1" applyProtection="1">
      <alignment horizontal="center" vertical="center"/>
      <protection/>
    </xf>
    <xf numFmtId="0" fontId="2" fillId="0" borderId="60" xfId="25" applyFont="1" applyFill="1" applyBorder="1" applyAlignment="1" applyProtection="1">
      <alignment horizontal="center" vertical="center"/>
      <protection/>
    </xf>
    <xf numFmtId="0" fontId="2" fillId="2" borderId="45" xfId="25" applyFont="1" applyFill="1" applyBorder="1" applyAlignment="1" applyProtection="1">
      <alignment horizontal="center" vertical="center"/>
      <protection locked="0"/>
    </xf>
    <xf numFmtId="0" fontId="2" fillId="2" borderId="61" xfId="25" applyFont="1" applyFill="1" applyBorder="1" applyAlignment="1" applyProtection="1">
      <alignment horizontal="center" vertical="center"/>
      <protection locked="0"/>
    </xf>
    <xf numFmtId="0" fontId="2" fillId="2" borderId="37" xfId="23" applyFont="1" applyFill="1" applyBorder="1" applyAlignment="1" applyProtection="1">
      <alignment horizontal="center" vertical="center"/>
      <protection locked="0"/>
    </xf>
    <xf numFmtId="0" fontId="2" fillId="2" borderId="36" xfId="23" applyFont="1" applyFill="1" applyBorder="1" applyAlignment="1" applyProtection="1">
      <alignment horizontal="center" vertical="center"/>
      <protection locked="0"/>
    </xf>
    <xf numFmtId="0" fontId="2" fillId="2" borderId="37" xfId="25" applyFont="1" applyFill="1" applyBorder="1" applyAlignment="1" applyProtection="1">
      <alignment horizontal="center" vertical="center"/>
      <protection locked="0"/>
    </xf>
    <xf numFmtId="0" fontId="2" fillId="2" borderId="36" xfId="25" applyFont="1" applyFill="1" applyBorder="1" applyAlignment="1" applyProtection="1">
      <alignment horizontal="center" vertical="center"/>
      <protection locked="0"/>
    </xf>
    <xf numFmtId="0" fontId="2" fillId="0" borderId="12" xfId="25" applyFont="1" applyFill="1" applyBorder="1" applyAlignment="1">
      <alignment horizontal="center" vertical="center" shrinkToFit="1"/>
      <protection/>
    </xf>
    <xf numFmtId="0" fontId="2" fillId="0" borderId="13" xfId="25" applyFont="1" applyFill="1" applyBorder="1" applyAlignment="1">
      <alignment horizontal="center" vertical="center" shrinkToFit="1"/>
      <protection/>
    </xf>
    <xf numFmtId="0" fontId="2" fillId="2" borderId="62" xfId="25" applyFont="1" applyFill="1" applyBorder="1" applyAlignment="1" applyProtection="1">
      <alignment horizontal="center" vertical="center"/>
      <protection locked="0"/>
    </xf>
    <xf numFmtId="0" fontId="2" fillId="2" borderId="27" xfId="25" applyFont="1" applyFill="1" applyBorder="1" applyAlignment="1" applyProtection="1">
      <alignment horizontal="center" vertical="center"/>
      <protection locked="0"/>
    </xf>
    <xf numFmtId="0" fontId="2" fillId="2" borderId="56" xfId="25" applyFont="1" applyFill="1" applyBorder="1" applyAlignment="1" applyProtection="1">
      <alignment horizontal="center" vertical="center"/>
      <protection locked="0"/>
    </xf>
    <xf numFmtId="0" fontId="2" fillId="2" borderId="57" xfId="25" applyFont="1" applyFill="1" applyBorder="1" applyAlignment="1" applyProtection="1">
      <alignment horizontal="center" vertical="center"/>
      <protection locked="0"/>
    </xf>
    <xf numFmtId="0" fontId="2" fillId="2" borderId="59" xfId="25" applyFont="1" applyFill="1" applyBorder="1" applyAlignment="1" applyProtection="1">
      <alignment horizontal="center" vertical="center"/>
      <protection locked="0"/>
    </xf>
    <xf numFmtId="0" fontId="2" fillId="2" borderId="63" xfId="25" applyFont="1" applyFill="1" applyBorder="1" applyAlignment="1" applyProtection="1">
      <alignment horizontal="center" vertical="center"/>
      <protection locked="0"/>
    </xf>
    <xf numFmtId="0" fontId="2" fillId="0" borderId="50" xfId="25" applyFont="1" applyFill="1" applyBorder="1" applyAlignment="1" applyProtection="1">
      <alignment horizontal="center" vertical="center" wrapText="1" shrinkToFit="1"/>
      <protection/>
    </xf>
    <xf numFmtId="0" fontId="2" fillId="0" borderId="13" xfId="25" applyFont="1" applyFill="1" applyBorder="1" applyAlignment="1" applyProtection="1">
      <alignment horizontal="center" vertical="center" wrapText="1" shrinkToFit="1"/>
      <protection/>
    </xf>
    <xf numFmtId="0" fontId="2" fillId="0" borderId="14" xfId="25" applyFont="1" applyFill="1" applyBorder="1" applyAlignment="1" applyProtection="1">
      <alignment horizontal="center" vertical="center" wrapText="1" shrinkToFit="1"/>
      <protection/>
    </xf>
    <xf numFmtId="0" fontId="2" fillId="2" borderId="45" xfId="25" applyFont="1" applyFill="1" applyBorder="1" applyAlignment="1" applyProtection="1">
      <alignment horizontal="left" vertical="center" wrapText="1"/>
      <protection locked="0"/>
    </xf>
    <xf numFmtId="0" fontId="2" fillId="2" borderId="26" xfId="25" applyFont="1" applyFill="1" applyBorder="1" applyAlignment="1" applyProtection="1">
      <alignment horizontal="left" vertical="center" wrapText="1"/>
      <protection locked="0"/>
    </xf>
    <xf numFmtId="0" fontId="2" fillId="2" borderId="55" xfId="25" applyFont="1" applyFill="1" applyBorder="1" applyAlignment="1" applyProtection="1">
      <alignment horizontal="left" vertical="center" wrapText="1"/>
      <protection locked="0"/>
    </xf>
    <xf numFmtId="0" fontId="17" fillId="0" borderId="13" xfId="22" applyFont="1" applyBorder="1" applyAlignment="1">
      <alignment horizontal="left" vertical="center"/>
      <protection/>
    </xf>
    <xf numFmtId="0" fontId="19" fillId="0" borderId="24" xfId="22" applyFont="1" applyBorder="1" applyAlignment="1">
      <alignment horizontal="left" vertical="center"/>
      <protection/>
    </xf>
    <xf numFmtId="0" fontId="19" fillId="0" borderId="0" xfId="22" applyFont="1" applyAlignment="1">
      <alignment horizontal="left" vertical="center"/>
      <protection/>
    </xf>
    <xf numFmtId="0" fontId="19" fillId="0" borderId="53" xfId="22" applyFont="1" applyBorder="1" applyAlignment="1">
      <alignment horizontal="left" vertical="center"/>
      <protection/>
    </xf>
    <xf numFmtId="0" fontId="2" fillId="6" borderId="53" xfId="0" applyFont="1" applyFill="1" applyBorder="1" applyAlignment="1">
      <alignment horizontal="left" vertical="center"/>
    </xf>
    <xf numFmtId="0" fontId="2" fillId="6" borderId="53" xfId="0" applyFont="1" applyFill="1" applyBorder="1" applyAlignment="1">
      <alignment horizontal="right" vertical="center"/>
    </xf>
    <xf numFmtId="0" fontId="30" fillId="6" borderId="53" xfId="0" applyFont="1" applyFill="1" applyBorder="1" applyAlignment="1">
      <alignment horizontal="left" vertical="center" shrinkToFit="1"/>
    </xf>
    <xf numFmtId="0" fontId="2" fillId="0" borderId="37" xfId="0" applyFont="1" applyBorder="1" applyAlignment="1" applyProtection="1">
      <alignment horizontal="left" vertical="center"/>
      <protection/>
    </xf>
    <xf numFmtId="0" fontId="2" fillId="0" borderId="36" xfId="0" applyFont="1" applyBorder="1" applyAlignment="1" applyProtection="1">
      <alignment horizontal="left" vertical="center"/>
      <protection/>
    </xf>
    <xf numFmtId="0" fontId="2" fillId="0" borderId="37"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37" xfId="0" applyFont="1" applyFill="1" applyBorder="1" applyAlignment="1">
      <alignment horizontal="left" vertical="center"/>
    </xf>
    <xf numFmtId="0" fontId="2" fillId="0" borderId="36" xfId="0" applyFont="1" applyFill="1" applyBorder="1" applyAlignment="1">
      <alignment horizontal="left" vertical="center"/>
    </xf>
    <xf numFmtId="0" fontId="17" fillId="0" borderId="64" xfId="0" applyFont="1" applyBorder="1" applyAlignment="1" applyProtection="1">
      <alignment horizontal="center" vertical="center"/>
      <protection hidden="1"/>
    </xf>
    <xf numFmtId="0" fontId="17" fillId="0" borderId="65" xfId="0" applyFont="1" applyBorder="1" applyAlignment="1" applyProtection="1">
      <alignment horizontal="center" vertical="center"/>
      <protection hidden="1"/>
    </xf>
    <xf numFmtId="0" fontId="17" fillId="0" borderId="66" xfId="0" applyFont="1" applyBorder="1" applyAlignment="1" applyProtection="1">
      <alignment horizontal="center" vertical="center"/>
      <protection hidden="1"/>
    </xf>
    <xf numFmtId="0" fontId="17" fillId="0" borderId="19" xfId="0" applyFont="1" applyBorder="1" applyAlignment="1" applyProtection="1">
      <alignment horizontal="center" vertical="center"/>
      <protection hidden="1"/>
    </xf>
    <xf numFmtId="0" fontId="17" fillId="0" borderId="67" xfId="0" applyFont="1" applyBorder="1" applyAlignment="1" applyProtection="1">
      <alignment horizontal="center" vertical="center"/>
      <protection hidden="1"/>
    </xf>
    <xf numFmtId="0" fontId="17" fillId="0" borderId="68" xfId="0" applyFont="1" applyBorder="1" applyAlignment="1" applyProtection="1">
      <alignment horizontal="center" vertical="center"/>
      <protection hidden="1"/>
    </xf>
    <xf numFmtId="0" fontId="17" fillId="0" borderId="69" xfId="0" applyFont="1" applyBorder="1" applyAlignment="1" applyProtection="1">
      <alignment horizontal="center" vertical="center"/>
      <protection hidden="1"/>
    </xf>
    <xf numFmtId="0" fontId="17" fillId="0" borderId="38" xfId="0" applyFont="1" applyBorder="1" applyAlignment="1" applyProtection="1">
      <alignment horizontal="center" vertical="center"/>
      <protection hidden="1"/>
    </xf>
    <xf numFmtId="0" fontId="20" fillId="0" borderId="0" xfId="0" applyFont="1" applyBorder="1" applyAlignment="1" applyProtection="1">
      <alignment horizontal="center" vertical="center" shrinkToFit="1"/>
      <protection/>
    </xf>
    <xf numFmtId="0" fontId="20" fillId="0" borderId="67" xfId="0" applyFont="1" applyBorder="1" applyAlignment="1" applyProtection="1">
      <alignment horizontal="center" vertical="center" shrinkToFit="1"/>
      <protection/>
    </xf>
    <xf numFmtId="0" fontId="17" fillId="0" borderId="24" xfId="0" applyFont="1" applyFill="1" applyBorder="1" applyAlignment="1" applyProtection="1">
      <alignment horizontal="center" vertical="center" shrinkToFit="1"/>
      <protection hidden="1"/>
    </xf>
    <xf numFmtId="0" fontId="17" fillId="0" borderId="0" xfId="0" applyFont="1" applyFill="1" applyBorder="1" applyAlignment="1" applyProtection="1">
      <alignment horizontal="center" vertical="center" shrinkToFit="1"/>
      <protection hidden="1"/>
    </xf>
    <xf numFmtId="0" fontId="15" fillId="0" borderId="0" xfId="0" applyFont="1" applyBorder="1" applyAlignment="1" applyProtection="1">
      <alignment horizontal="left" vertical="center" wrapText="1" shrinkToFit="1"/>
      <protection/>
    </xf>
    <xf numFmtId="0" fontId="15" fillId="0" borderId="0" xfId="0" applyFont="1" applyBorder="1" applyAlignment="1" applyProtection="1">
      <alignment horizontal="left" vertical="center" shrinkToFit="1"/>
      <protection/>
    </xf>
    <xf numFmtId="0" fontId="17" fillId="0" borderId="32" xfId="0" applyFont="1" applyBorder="1" applyAlignment="1" applyProtection="1">
      <alignment horizontal="center" vertical="center"/>
      <protection hidden="1"/>
    </xf>
    <xf numFmtId="0" fontId="17" fillId="0" borderId="34" xfId="0" applyFont="1" applyBorder="1" applyAlignment="1" applyProtection="1">
      <alignment horizontal="center" vertical="center"/>
      <protection hidden="1"/>
    </xf>
    <xf numFmtId="0" fontId="15" fillId="2" borderId="13" xfId="0" applyFont="1" applyFill="1" applyBorder="1" applyAlignment="1">
      <alignment horizontal="center" vertical="center"/>
    </xf>
    <xf numFmtId="0" fontId="17" fillId="0" borderId="70" xfId="0" applyFont="1" applyBorder="1" applyAlignment="1" applyProtection="1">
      <alignment horizontal="center" vertical="center"/>
      <protection hidden="1"/>
    </xf>
    <xf numFmtId="0" fontId="2" fillId="0" borderId="24" xfId="0" applyFont="1" applyBorder="1" applyAlignment="1">
      <alignment horizontal="center" vertical="center"/>
    </xf>
    <xf numFmtId="0" fontId="4" fillId="0" borderId="24" xfId="0" applyFont="1" applyFill="1" applyBorder="1" applyAlignment="1">
      <alignment horizontal="center" vertical="center"/>
    </xf>
    <xf numFmtId="0" fontId="15" fillId="0" borderId="12" xfId="0" applyFont="1" applyFill="1" applyBorder="1" applyAlignment="1" applyProtection="1">
      <alignment horizontal="center" vertical="center"/>
      <protection/>
    </xf>
    <xf numFmtId="0" fontId="15" fillId="0" borderId="13"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6" borderId="71" xfId="0" applyFont="1" applyFill="1" applyBorder="1" applyAlignment="1" applyProtection="1">
      <alignment horizontal="left" vertical="top" wrapText="1"/>
      <protection locked="0"/>
    </xf>
    <xf numFmtId="0" fontId="2" fillId="6" borderId="24" xfId="0" applyFont="1" applyFill="1" applyBorder="1" applyAlignment="1" applyProtection="1">
      <alignment horizontal="left" vertical="top" wrapText="1"/>
      <protection locked="0"/>
    </xf>
    <xf numFmtId="0" fontId="2" fillId="6" borderId="25" xfId="0" applyFont="1" applyFill="1" applyBorder="1" applyAlignment="1" applyProtection="1">
      <alignment horizontal="left" vertical="top" wrapText="1"/>
      <protection locked="0"/>
    </xf>
    <xf numFmtId="0" fontId="2" fillId="6" borderId="72" xfId="0" applyFont="1" applyFill="1" applyBorder="1" applyAlignment="1" applyProtection="1">
      <alignment horizontal="left" vertical="top" wrapText="1"/>
      <protection locked="0"/>
    </xf>
    <xf numFmtId="0" fontId="2" fillId="6" borderId="0" xfId="0" applyFont="1" applyFill="1" applyBorder="1" applyAlignment="1" applyProtection="1">
      <alignment horizontal="left" vertical="top" wrapText="1"/>
      <protection locked="0"/>
    </xf>
    <xf numFmtId="0" fontId="2" fillId="6" borderId="73"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 fillId="6" borderId="53" xfId="0" applyFont="1" applyFill="1" applyBorder="1" applyAlignment="1" applyProtection="1">
      <alignment horizontal="left" vertical="top" wrapText="1"/>
      <protection locked="0"/>
    </xf>
    <xf numFmtId="0" fontId="2" fillId="6" borderId="8" xfId="0" applyFont="1" applyFill="1" applyBorder="1" applyAlignment="1" applyProtection="1">
      <alignment horizontal="left" vertical="top" wrapText="1"/>
      <protection locked="0"/>
    </xf>
    <xf numFmtId="0" fontId="4" fillId="0" borderId="71"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6" xfId="0" applyFont="1" applyBorder="1" applyAlignment="1">
      <alignment horizontal="center" vertical="center"/>
    </xf>
    <xf numFmtId="0" fontId="4" fillId="0" borderId="53" xfId="0" applyFont="1" applyBorder="1" applyAlignment="1">
      <alignment horizontal="center" vertical="center"/>
    </xf>
    <xf numFmtId="0" fontId="4" fillId="0" borderId="8" xfId="0" applyFont="1" applyBorder="1" applyAlignment="1">
      <alignment horizontal="center" vertical="center"/>
    </xf>
    <xf numFmtId="0" fontId="7" fillId="0" borderId="71" xfId="0" applyFont="1" applyBorder="1" applyAlignment="1">
      <alignment horizontal="left" vertical="top" wrapText="1"/>
    </xf>
    <xf numFmtId="0" fontId="5" fillId="0" borderId="24" xfId="0" applyFont="1" applyBorder="1" applyAlignment="1">
      <alignment horizontal="left" vertical="top" wrapText="1"/>
    </xf>
    <xf numFmtId="0" fontId="5" fillId="0" borderId="25" xfId="0" applyFont="1" applyBorder="1" applyAlignment="1">
      <alignment horizontal="left" vertical="top" wrapText="1"/>
    </xf>
    <xf numFmtId="0" fontId="5" fillId="0" borderId="72" xfId="0" applyFont="1" applyBorder="1" applyAlignment="1">
      <alignment horizontal="left" vertical="top" wrapText="1"/>
    </xf>
    <xf numFmtId="0" fontId="5" fillId="0" borderId="0" xfId="0" applyFont="1" applyBorder="1" applyAlignment="1">
      <alignment horizontal="left" vertical="top" wrapText="1"/>
    </xf>
    <xf numFmtId="0" fontId="5" fillId="0" borderId="73" xfId="0" applyFont="1" applyBorder="1" applyAlignment="1">
      <alignment horizontal="left" vertical="top" wrapText="1"/>
    </xf>
    <xf numFmtId="0" fontId="5" fillId="0" borderId="6" xfId="0" applyFont="1" applyBorder="1" applyAlignment="1">
      <alignment horizontal="left" vertical="top" wrapText="1"/>
    </xf>
    <xf numFmtId="0" fontId="5" fillId="0" borderId="53" xfId="0" applyFont="1" applyBorder="1" applyAlignment="1">
      <alignment horizontal="left" vertical="top" wrapText="1"/>
    </xf>
    <xf numFmtId="0" fontId="5" fillId="0" borderId="8" xfId="0" applyFont="1" applyBorder="1" applyAlignment="1">
      <alignment horizontal="left" vertical="top" wrapText="1"/>
    </xf>
    <xf numFmtId="0" fontId="4" fillId="2" borderId="12" xfId="0" applyFont="1" applyFill="1" applyBorder="1" applyAlignment="1">
      <alignment horizontal="left" vertical="center"/>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2" borderId="71" xfId="0" applyFont="1" applyFill="1" applyBorder="1" applyAlignment="1">
      <alignment horizontal="left" vertical="center"/>
    </xf>
    <xf numFmtId="0" fontId="4" fillId="2" borderId="24" xfId="0" applyFont="1" applyFill="1" applyBorder="1" applyAlignment="1">
      <alignment horizontal="left" vertical="center"/>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72" xfId="0" applyFont="1" applyBorder="1" applyAlignment="1">
      <alignment horizontal="left" vertical="top" wrapText="1"/>
    </xf>
    <xf numFmtId="0" fontId="2" fillId="0" borderId="0" xfId="0" applyFont="1" applyBorder="1" applyAlignment="1">
      <alignment horizontal="left" vertical="top" wrapText="1"/>
    </xf>
    <xf numFmtId="0" fontId="2" fillId="0" borderId="73" xfId="0" applyFont="1" applyBorder="1" applyAlignment="1">
      <alignment horizontal="left" vertical="top" wrapText="1"/>
    </xf>
    <xf numFmtId="0" fontId="2" fillId="0" borderId="6" xfId="0" applyFont="1" applyBorder="1" applyAlignment="1">
      <alignment horizontal="left" vertical="top" wrapText="1"/>
    </xf>
    <xf numFmtId="0" fontId="2" fillId="0" borderId="53" xfId="0" applyFont="1" applyBorder="1" applyAlignment="1">
      <alignment horizontal="left" vertical="top" wrapText="1"/>
    </xf>
    <xf numFmtId="0" fontId="2" fillId="0" borderId="8" xfId="0" applyFont="1" applyBorder="1" applyAlignment="1">
      <alignment horizontal="left" vertical="top" wrapText="1"/>
    </xf>
    <xf numFmtId="0" fontId="7" fillId="0" borderId="71" xfId="0" applyFont="1" applyFill="1" applyBorder="1" applyAlignment="1" applyProtection="1">
      <alignment horizontal="left" vertical="top" wrapText="1"/>
      <protection/>
    </xf>
    <xf numFmtId="0" fontId="4" fillId="2" borderId="15" xfId="0" applyFont="1" applyFill="1" applyBorder="1" applyAlignment="1">
      <alignment horizontal="center" vertical="center"/>
    </xf>
    <xf numFmtId="0" fontId="7" fillId="0" borderId="24" xfId="0" applyFont="1" applyBorder="1" applyAlignment="1">
      <alignment horizontal="left" vertical="top" wrapText="1"/>
    </xf>
    <xf numFmtId="0" fontId="7" fillId="0" borderId="25" xfId="0" applyFont="1" applyBorder="1" applyAlignment="1">
      <alignment horizontal="left" vertical="top" wrapText="1"/>
    </xf>
    <xf numFmtId="0" fontId="7" fillId="0" borderId="72" xfId="0" applyFont="1" applyBorder="1" applyAlignment="1">
      <alignment horizontal="left" vertical="top" wrapText="1"/>
    </xf>
    <xf numFmtId="0" fontId="7" fillId="0" borderId="0" xfId="0" applyFont="1" applyBorder="1" applyAlignment="1">
      <alignment horizontal="left" vertical="top" wrapText="1"/>
    </xf>
    <xf numFmtId="0" fontId="7" fillId="0" borderId="73" xfId="0" applyFont="1" applyBorder="1" applyAlignment="1">
      <alignment horizontal="left" vertical="top" wrapText="1"/>
    </xf>
    <xf numFmtId="0" fontId="7" fillId="0" borderId="6" xfId="0" applyFont="1" applyBorder="1" applyAlignment="1">
      <alignment horizontal="left" vertical="top" wrapText="1"/>
    </xf>
    <xf numFmtId="0" fontId="7" fillId="0" borderId="53" xfId="0" applyFont="1" applyBorder="1" applyAlignment="1">
      <alignment horizontal="left" vertical="top" wrapText="1"/>
    </xf>
    <xf numFmtId="0" fontId="7" fillId="0" borderId="8" xfId="0" applyFont="1" applyBorder="1" applyAlignment="1">
      <alignment horizontal="left" vertical="top" wrapText="1"/>
    </xf>
    <xf numFmtId="0" fontId="2" fillId="0" borderId="71"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0" borderId="2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53"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71" xfId="0" applyFont="1" applyBorder="1" applyAlignment="1">
      <alignment horizontal="center" vertical="center" wrapText="1"/>
    </xf>
    <xf numFmtId="0" fontId="7" fillId="0" borderId="71" xfId="0" applyFont="1" applyFill="1" applyBorder="1" applyAlignment="1">
      <alignment horizontal="left" vertical="top" wrapText="1"/>
    </xf>
    <xf numFmtId="0" fontId="7" fillId="0" borderId="24" xfId="0" applyFont="1" applyFill="1" applyBorder="1" applyAlignment="1" applyProtection="1">
      <alignment horizontal="left" vertical="top" wrapText="1"/>
      <protection/>
    </xf>
    <xf numFmtId="0" fontId="7" fillId="0" borderId="25" xfId="0" applyFont="1" applyFill="1" applyBorder="1" applyAlignment="1" applyProtection="1">
      <alignment horizontal="left" vertical="top" wrapText="1"/>
      <protection/>
    </xf>
    <xf numFmtId="0" fontId="7" fillId="0" borderId="72"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wrapText="1"/>
      <protection/>
    </xf>
    <xf numFmtId="0" fontId="7" fillId="0" borderId="73" xfId="0" applyFont="1" applyFill="1" applyBorder="1" applyAlignment="1" applyProtection="1">
      <alignment horizontal="left" vertical="top" wrapText="1"/>
      <protection/>
    </xf>
    <xf numFmtId="0" fontId="7" fillId="0" borderId="6" xfId="0" applyFont="1" applyFill="1" applyBorder="1" applyAlignment="1" applyProtection="1">
      <alignment horizontal="left" vertical="top" wrapText="1"/>
      <protection/>
    </xf>
    <xf numFmtId="0" fontId="7" fillId="0" borderId="53" xfId="0" applyFont="1" applyFill="1" applyBorder="1" applyAlignment="1" applyProtection="1">
      <alignment horizontal="left" vertical="top" wrapText="1"/>
      <protection/>
    </xf>
    <xf numFmtId="0" fontId="7" fillId="0" borderId="8" xfId="0" applyFont="1" applyFill="1" applyBorder="1" applyAlignment="1" applyProtection="1">
      <alignment horizontal="left" vertical="top" wrapText="1"/>
      <protection/>
    </xf>
    <xf numFmtId="0" fontId="5" fillId="0" borderId="24" xfId="0" applyFont="1" applyFill="1" applyBorder="1" applyAlignment="1" applyProtection="1">
      <alignment horizontal="left" vertical="top" wrapText="1"/>
      <protection/>
    </xf>
    <xf numFmtId="0" fontId="5" fillId="0" borderId="25" xfId="0" applyFont="1" applyFill="1" applyBorder="1" applyAlignment="1" applyProtection="1">
      <alignment horizontal="left" vertical="top" wrapText="1"/>
      <protection/>
    </xf>
    <xf numFmtId="0" fontId="5" fillId="0" borderId="72"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73" xfId="0" applyFont="1" applyFill="1" applyBorder="1" applyAlignment="1" applyProtection="1">
      <alignment horizontal="left" vertical="top" wrapText="1"/>
      <protection/>
    </xf>
    <xf numFmtId="0" fontId="5" fillId="0" borderId="6" xfId="0" applyFont="1" applyFill="1" applyBorder="1" applyAlignment="1" applyProtection="1">
      <alignment horizontal="left" vertical="top" wrapText="1"/>
      <protection/>
    </xf>
    <xf numFmtId="0" fontId="5" fillId="0" borderId="53" xfId="0" applyFont="1" applyFill="1" applyBorder="1" applyAlignment="1" applyProtection="1">
      <alignment horizontal="left" vertical="top" wrapText="1"/>
      <protection/>
    </xf>
    <xf numFmtId="0" fontId="5" fillId="0" borderId="8" xfId="0" applyFont="1" applyFill="1" applyBorder="1" applyAlignment="1" applyProtection="1">
      <alignment horizontal="left" vertical="top" wrapText="1"/>
      <protection/>
    </xf>
    <xf numFmtId="0" fontId="2" fillId="0" borderId="71" xfId="0" applyFont="1" applyFill="1" applyBorder="1" applyAlignment="1">
      <alignment horizontal="left" vertical="center"/>
    </xf>
    <xf numFmtId="0" fontId="2" fillId="0" borderId="25" xfId="0" applyFont="1" applyFill="1" applyBorder="1" applyAlignment="1">
      <alignment horizontal="left" vertical="center"/>
    </xf>
    <xf numFmtId="0" fontId="2" fillId="0" borderId="71" xfId="0" applyFont="1" applyBorder="1" applyAlignment="1">
      <alignment horizontal="left" vertical="center" wrapText="1"/>
    </xf>
    <xf numFmtId="0" fontId="2" fillId="0" borderId="25" xfId="0" applyFont="1" applyBorder="1" applyAlignment="1">
      <alignment horizontal="left" vertical="center" wrapText="1"/>
    </xf>
    <xf numFmtId="0" fontId="24" fillId="6" borderId="0" xfId="0" applyFont="1" applyFill="1" applyAlignment="1">
      <alignment horizontal="right" vertical="center"/>
    </xf>
    <xf numFmtId="0" fontId="31" fillId="6" borderId="0" xfId="0" applyFont="1" applyFill="1" applyAlignment="1">
      <alignment horizontal="left" vertical="center" shrinkToFit="1"/>
    </xf>
    <xf numFmtId="0" fontId="15" fillId="0" borderId="15" xfId="0" applyFont="1" applyFill="1" applyBorder="1" applyAlignment="1">
      <alignment horizontal="center" vertical="center"/>
    </xf>
    <xf numFmtId="0" fontId="15" fillId="2" borderId="12" xfId="0" applyFont="1" applyFill="1" applyBorder="1" applyAlignment="1">
      <alignment horizontal="left" vertical="center"/>
    </xf>
    <xf numFmtId="0" fontId="15" fillId="2" borderId="13" xfId="0" applyFont="1" applyFill="1" applyBorder="1" applyAlignment="1">
      <alignment horizontal="left" vertical="center"/>
    </xf>
    <xf numFmtId="0" fontId="15" fillId="2" borderId="14" xfId="0" applyFont="1" applyFill="1" applyBorder="1" applyAlignment="1">
      <alignment horizontal="left" vertical="center"/>
    </xf>
    <xf numFmtId="0" fontId="15" fillId="0" borderId="21" xfId="0" applyFont="1" applyFill="1" applyBorder="1" applyAlignment="1">
      <alignment horizontal="center" vertical="center" wrapText="1" shrinkToFit="1"/>
    </xf>
    <xf numFmtId="0" fontId="15" fillId="0" borderId="23" xfId="0" applyFont="1" applyFill="1" applyBorder="1" applyAlignment="1">
      <alignment horizontal="center" vertical="center" wrapText="1" shrinkToFit="1"/>
    </xf>
    <xf numFmtId="0" fontId="14" fillId="2" borderId="74" xfId="21" applyFont="1" applyFill="1" applyBorder="1" applyAlignment="1">
      <alignment horizontal="center" vertical="center" shrinkToFit="1"/>
      <protection/>
    </xf>
    <xf numFmtId="0" fontId="14" fillId="2" borderId="29" xfId="21" applyFont="1" applyFill="1" applyBorder="1" applyAlignment="1">
      <alignment horizontal="center" vertical="center" shrinkToFit="1"/>
      <protection/>
    </xf>
    <xf numFmtId="0" fontId="14" fillId="2" borderId="75" xfId="21" applyFont="1" applyFill="1" applyBorder="1" applyAlignment="1">
      <alignment horizontal="center" vertical="center" shrinkToFit="1"/>
      <protection/>
    </xf>
    <xf numFmtId="0" fontId="14" fillId="2" borderId="64" xfId="21" applyFont="1" applyFill="1" applyBorder="1" applyAlignment="1">
      <alignment horizontal="center" vertical="center" shrinkToFit="1"/>
      <protection/>
    </xf>
    <xf numFmtId="0" fontId="14" fillId="2" borderId="65" xfId="21" applyFont="1" applyFill="1" applyBorder="1" applyAlignment="1">
      <alignment horizontal="center" vertical="center" shrinkToFit="1"/>
      <protection/>
    </xf>
    <xf numFmtId="0" fontId="19" fillId="2" borderId="76" xfId="21" applyFont="1" applyFill="1" applyBorder="1" applyAlignment="1">
      <alignment horizontal="center" vertical="center"/>
      <protection/>
    </xf>
    <xf numFmtId="0" fontId="19" fillId="2" borderId="77" xfId="21" applyFont="1" applyFill="1" applyBorder="1" applyAlignment="1">
      <alignment horizontal="center" vertical="center"/>
      <protection/>
    </xf>
    <xf numFmtId="0" fontId="19" fillId="2" borderId="78" xfId="21" applyFont="1" applyFill="1" applyBorder="1" applyAlignment="1">
      <alignment horizontal="center" vertical="center"/>
      <protection/>
    </xf>
    <xf numFmtId="0" fontId="19" fillId="2" borderId="79" xfId="21" applyFont="1" applyFill="1" applyBorder="1" applyAlignment="1">
      <alignment horizontal="center" vertical="center"/>
      <protection/>
    </xf>
    <xf numFmtId="0" fontId="19" fillId="2" borderId="80" xfId="21" applyFont="1" applyFill="1" applyBorder="1" applyAlignment="1">
      <alignment horizontal="center" vertical="center"/>
      <protection/>
    </xf>
    <xf numFmtId="0" fontId="19" fillId="2" borderId="81" xfId="21" applyFont="1" applyFill="1" applyBorder="1" applyAlignment="1">
      <alignment horizontal="center" vertical="center"/>
      <protection/>
    </xf>
    <xf numFmtId="0" fontId="14" fillId="2" borderId="82" xfId="21" applyNumberFormat="1" applyFont="1" applyFill="1" applyBorder="1" applyAlignment="1">
      <alignment horizontal="left" vertical="center" shrinkToFit="1"/>
      <protection/>
    </xf>
    <xf numFmtId="0" fontId="14" fillId="2" borderId="20" xfId="21" applyNumberFormat="1" applyFont="1" applyFill="1" applyBorder="1" applyAlignment="1">
      <alignment horizontal="left" vertical="center" shrinkToFit="1"/>
      <protection/>
    </xf>
    <xf numFmtId="0" fontId="14" fillId="2" borderId="83" xfId="21" applyNumberFormat="1" applyFont="1" applyFill="1" applyBorder="1" applyAlignment="1">
      <alignment horizontal="left" vertical="center" shrinkToFit="1"/>
      <protection/>
    </xf>
    <xf numFmtId="0" fontId="24" fillId="2" borderId="35" xfId="21" applyFont="1" applyFill="1" applyBorder="1" applyAlignment="1">
      <alignment horizontal="center" vertical="center" shrinkToFit="1"/>
      <protection/>
    </xf>
    <xf numFmtId="0" fontId="28" fillId="2" borderId="12" xfId="21" applyFont="1" applyFill="1" applyBorder="1" applyAlignment="1">
      <alignment horizontal="center" vertical="center"/>
      <protection/>
    </xf>
    <xf numFmtId="0" fontId="28" fillId="2" borderId="13" xfId="21" applyFont="1" applyFill="1" applyBorder="1" applyAlignment="1">
      <alignment horizontal="center" vertical="center"/>
      <protection/>
    </xf>
    <xf numFmtId="0" fontId="28" fillId="2" borderId="14" xfId="21" applyFont="1" applyFill="1" applyBorder="1" applyAlignment="1">
      <alignment horizontal="center" vertical="center"/>
      <protection/>
    </xf>
    <xf numFmtId="0" fontId="14" fillId="0" borderId="70" xfId="21" applyFont="1" applyBorder="1" applyAlignment="1">
      <alignment horizontal="center" vertical="center" shrinkToFit="1"/>
      <protection/>
    </xf>
    <xf numFmtId="0" fontId="14" fillId="0" borderId="84" xfId="21" applyFont="1" applyBorder="1" applyAlignment="1">
      <alignment horizontal="center" vertical="center" shrinkToFit="1"/>
      <protection/>
    </xf>
    <xf numFmtId="0" fontId="14" fillId="0" borderId="32" xfId="21" applyFont="1" applyBorder="1" applyAlignment="1">
      <alignment horizontal="center" vertical="center" shrinkToFit="1"/>
      <protection/>
    </xf>
    <xf numFmtId="0" fontId="31" fillId="6" borderId="0" xfId="21" applyFont="1" applyFill="1" applyBorder="1" applyAlignment="1">
      <alignment horizontal="left" vertical="center" shrinkToFit="1"/>
      <protection/>
    </xf>
    <xf numFmtId="0" fontId="17" fillId="6" borderId="0" xfId="0" applyFont="1" applyFill="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2" fillId="6" borderId="12" xfId="0" applyFont="1" applyFill="1" applyBorder="1" applyAlignment="1">
      <alignment horizontal="left" vertical="center" shrinkToFit="1"/>
    </xf>
    <xf numFmtId="0" fontId="2" fillId="6" borderId="13" xfId="0" applyFont="1" applyFill="1" applyBorder="1" applyAlignment="1">
      <alignment horizontal="left" vertical="center" shrinkToFit="1"/>
    </xf>
    <xf numFmtId="0" fontId="2" fillId="6" borderId="14" xfId="0" applyFont="1" applyFill="1" applyBorder="1" applyAlignment="1">
      <alignment horizontal="left" vertical="center" shrinkToFit="1"/>
    </xf>
    <xf numFmtId="0" fontId="11" fillId="8" borderId="19" xfId="24" applyFont="1" applyFill="1" applyBorder="1" applyAlignment="1" applyProtection="1">
      <alignment horizontal="center" vertical="center"/>
      <protection locked="0"/>
    </xf>
    <xf numFmtId="0" fontId="11" fillId="2" borderId="19" xfId="0" applyFont="1" applyFill="1" applyBorder="1" applyAlignment="1" applyProtection="1">
      <alignment horizontal="center" vertical="center"/>
      <protection locked="0"/>
    </xf>
    <xf numFmtId="0" fontId="0" fillId="0" borderId="19" xfId="24" applyBorder="1" applyAlignment="1" applyProtection="1">
      <alignment horizontal="center" vertical="center"/>
      <protection/>
    </xf>
    <xf numFmtId="0" fontId="0" fillId="9" borderId="19" xfId="0" applyFill="1" applyBorder="1" applyAlignment="1">
      <alignment horizontal="left" vertical="center"/>
    </xf>
  </cellXfs>
  <cellStyles count="13">
    <cellStyle name="Normal" xfId="0"/>
    <cellStyle name="Percent" xfId="15"/>
    <cellStyle name="Hyperlink" xfId="16"/>
    <cellStyle name="Comma [0]" xfId="17"/>
    <cellStyle name="Comma" xfId="18"/>
    <cellStyle name="Currency [0]" xfId="19"/>
    <cellStyle name="Currency" xfId="20"/>
    <cellStyle name="標準_居宅介護支援20080321" xfId="21"/>
    <cellStyle name="標準_居宅介護支援20080321_1" xfId="22"/>
    <cellStyle name="標準_居宅介護支援20080321_通所介護20080321" xfId="23"/>
    <cellStyle name="標準_通所介護（案）_20080306" xfId="24"/>
    <cellStyle name="標準_訪問介護（委員会用）" xfId="25"/>
    <cellStyle name="Followed Hyperlink" xfId="26"/>
  </cellStyles>
  <dxfs count="9">
    <dxf>
      <border>
        <left>
          <color rgb="FF000000"/>
        </left>
        <right>
          <color rgb="FF000000"/>
        </right>
        <top>
          <color rgb="FF000000"/>
        </top>
        <bottom>
          <color rgb="FF000000"/>
        </bottom>
      </border>
    </dxf>
    <dxf>
      <border>
        <left style="thin">
          <color rgb="FF000000"/>
        </left>
        <right style="thin">
          <color rgb="FF000000"/>
        </right>
        <top style="thin"/>
        <bottom style="thin">
          <color rgb="FF000000"/>
        </bottom>
      </border>
    </dxf>
    <dxf>
      <fill>
        <patternFill>
          <bgColor rgb="FF99CCFF"/>
        </patternFill>
      </fill>
      <border/>
    </dxf>
    <dxf>
      <font>
        <color rgb="FFFF0000"/>
      </font>
      <fill>
        <patternFill patternType="solid">
          <bgColor rgb="FFFFCC99"/>
        </patternFill>
      </fill>
      <border/>
    </dxf>
    <dxf>
      <font>
        <color rgb="FF000080"/>
      </font>
      <fill>
        <patternFill>
          <bgColor rgb="FF99CCFF"/>
        </patternFill>
      </fill>
      <border/>
    </dxf>
    <dxf>
      <font>
        <color rgb="FFFF0000"/>
      </font>
      <fill>
        <patternFill>
          <bgColor rgb="FFFFCC99"/>
        </patternFill>
      </fill>
      <border/>
    </dxf>
    <dxf>
      <fill>
        <patternFill>
          <bgColor rgb="FFFFFF99"/>
        </patternFill>
      </fill>
      <border/>
    </dxf>
    <dxf>
      <font>
        <b/>
        <i val="0"/>
      </font>
      <border/>
    </dxf>
    <dxf>
      <font>
        <b/>
        <i val="0"/>
      </font>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
          <c:y val="0.23425"/>
          <c:w val="0.3325"/>
          <c:h val="0.576"/>
        </c:manualLayout>
      </c:layout>
      <c:radarChart>
        <c:radarStyle val="filled"/>
        <c:varyColors val="0"/>
        <c:ser>
          <c:idx val="0"/>
          <c:order val="0"/>
          <c:spPr>
            <a:solidFill>
              <a:srgbClr val="3366FF"/>
            </a:solidFill>
          </c:spPr>
          <c:extLst>
            <c:ext xmlns:c14="http://schemas.microsoft.com/office/drawing/2007/8/2/chart" uri="{6F2FDCE9-48DA-4B69-8628-5D25D57E5C99}">
              <c14:invertSolidFillFmt>
                <c14:spPr>
                  <a:solidFill>
                    <a:srgbClr val="FFFFFF"/>
                  </a:solidFill>
                </c14:spPr>
              </c14:invertSolidFillFmt>
            </c:ext>
          </c:extLst>
          <c:cat>
            <c:multiLvlStrRef>
              <c:f>'隠しシート（記入不要）'!$A$21:$C$25</c:f>
              <c:multiLvlStrCache>
                <c:ptCount val="5"/>
                <c:lvl>
                  <c:pt idx="0">
                    <c:v>I　　事業所の運営と基本方針</c:v>
                  </c:pt>
                  <c:pt idx="1">
                    <c:v>Ⅱ　　利用者本位のサービス提供</c:v>
                  </c:pt>
                  <c:pt idx="2">
                    <c:v>Ⅲ　　サービスの質の確保</c:v>
                  </c:pt>
                  <c:pt idx="3">
                    <c:v>Ⅳ　　安全・安心の確保</c:v>
                  </c:pt>
                  <c:pt idx="4">
                    <c:v>Ⅴ　　関係機関・職種との連携</c:v>
                  </c:pt>
                </c:lvl>
              </c:multiLvlStrCache>
            </c:multiLvlStrRef>
          </c:cat>
          <c:val>
            <c:numRef>
              <c:f>'隠しシート（記入不要）'!$D$21:$D$25</c:f>
              <c:numCache>
                <c:ptCount val="5"/>
                <c:pt idx="0">
                  <c:v>0</c:v>
                </c:pt>
                <c:pt idx="1">
                  <c:v>0</c:v>
                </c:pt>
                <c:pt idx="2">
                  <c:v>0</c:v>
                </c:pt>
                <c:pt idx="3">
                  <c:v>0</c:v>
                </c:pt>
                <c:pt idx="4">
                  <c:v>0</c:v>
                </c:pt>
              </c:numCache>
            </c:numRef>
          </c:val>
        </c:ser>
        <c:axId val="11034723"/>
        <c:axId val="42566252"/>
      </c:radarChart>
      <c:catAx>
        <c:axId val="11034723"/>
        <c:scaling>
          <c:orientation val="minMax"/>
        </c:scaling>
        <c:axPos val="b"/>
        <c:majorGridlines/>
        <c:delete val="0"/>
        <c:numFmt formatCode="General" sourceLinked="1"/>
        <c:majorTickMark val="in"/>
        <c:minorTickMark val="none"/>
        <c:tickLblPos val="nextTo"/>
        <c:txPr>
          <a:bodyPr/>
          <a:lstStyle/>
          <a:p>
            <a:pPr>
              <a:defRPr lang="en-US" cap="none" sz="1600" b="1" i="0" u="none" baseline="0">
                <a:latin typeface="ＭＳ Ｐゴシック"/>
                <a:ea typeface="ＭＳ Ｐゴシック"/>
                <a:cs typeface="ＭＳ Ｐゴシック"/>
              </a:defRPr>
            </a:pPr>
          </a:p>
        </c:txPr>
        <c:crossAx val="42566252"/>
        <c:crosses val="autoZero"/>
        <c:auto val="1"/>
        <c:lblOffset val="100"/>
        <c:noMultiLvlLbl val="0"/>
      </c:catAx>
      <c:valAx>
        <c:axId val="42566252"/>
        <c:scaling>
          <c:orientation val="minMax"/>
          <c:max val="1"/>
        </c:scaling>
        <c:axPos val="l"/>
        <c:majorGridlines>
          <c:spPr>
            <a:ln w="25400">
              <a:solidFill>
                <a:srgbClr val="000080"/>
              </a:solidFill>
            </a:ln>
          </c:spPr>
        </c:majorGridlines>
        <c:delete val="0"/>
        <c:numFmt formatCode="General" sourceLinked="1"/>
        <c:majorTickMark val="cross"/>
        <c:minorTickMark val="none"/>
        <c:tickLblPos val="nextTo"/>
        <c:crossAx val="11034723"/>
        <c:crossesAt val="1"/>
        <c:crossBetween val="between"/>
        <c:dispUnits/>
        <c:majorUnit val="0.25"/>
        <c:minorUnit val="0.05"/>
      </c:valAx>
      <c:spPr>
        <a:noFill/>
        <a:ln>
          <a:noFill/>
        </a:ln>
      </c:spPr>
    </c:plotArea>
    <c:plotVisOnly val="1"/>
    <c:dispBlanksAs val="gap"/>
    <c:showDLblsOverMax val="0"/>
  </c:chart>
  <c:spPr>
    <a:ln w="25400">
      <a:solidFill/>
    </a:ln>
  </c:spPr>
  <c:txPr>
    <a:bodyPr vert="horz" rot="0"/>
    <a:lstStyle/>
    <a:p>
      <a:pPr>
        <a:defRPr lang="en-US" cap="none" sz="17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2600325</xdr:colOff>
      <xdr:row>1</xdr:row>
      <xdr:rowOff>0</xdr:rowOff>
    </xdr:from>
    <xdr:to>
      <xdr:col>8</xdr:col>
      <xdr:colOff>9525</xdr:colOff>
      <xdr:row>276</xdr:row>
      <xdr:rowOff>247650</xdr:rowOff>
    </xdr:to>
    <xdr:sp>
      <xdr:nvSpPr>
        <xdr:cNvPr id="1" name="Rectangle 696"/>
        <xdr:cNvSpPr>
          <a:spLocks/>
        </xdr:cNvSpPr>
      </xdr:nvSpPr>
      <xdr:spPr>
        <a:xfrm>
          <a:off x="4848225" y="247650"/>
          <a:ext cx="1371600" cy="148885275"/>
        </a:xfrm>
        <a:prstGeom prst="rect">
          <a:avLst/>
        </a:prstGeom>
        <a:solidFill>
          <a:srgbClr val="CCFFFF">
            <a:alpha val="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editAs="oneCell">
    <xdr:from>
      <xdr:col>18</xdr:col>
      <xdr:colOff>66675</xdr:colOff>
      <xdr:row>5</xdr:row>
      <xdr:rowOff>161925</xdr:rowOff>
    </xdr:from>
    <xdr:to>
      <xdr:col>18</xdr:col>
      <xdr:colOff>352425</xdr:colOff>
      <xdr:row>5</xdr:row>
      <xdr:rowOff>447675</xdr:rowOff>
    </xdr:to>
    <xdr:pic macro="[0]!①">
      <xdr:nvPicPr>
        <xdr:cNvPr id="2" name="Picture 727"/>
        <xdr:cNvPicPr preferRelativeResize="1">
          <a:picLocks noChangeAspect="1"/>
        </xdr:cNvPicPr>
      </xdr:nvPicPr>
      <xdr:blipFill>
        <a:blip r:embed="rId1"/>
        <a:stretch>
          <a:fillRect/>
        </a:stretch>
      </xdr:blipFill>
      <xdr:spPr>
        <a:xfrm>
          <a:off x="10182225" y="2828925"/>
          <a:ext cx="285750" cy="285750"/>
        </a:xfrm>
        <a:prstGeom prst="rect">
          <a:avLst/>
        </a:prstGeom>
        <a:noFill/>
        <a:ln w="9525" cmpd="sng">
          <a:noFill/>
        </a:ln>
      </xdr:spPr>
    </xdr:pic>
    <xdr:clientData fPrintsWithSheet="0"/>
  </xdr:twoCellAnchor>
  <xdr:twoCellAnchor>
    <xdr:from>
      <xdr:col>18</xdr:col>
      <xdr:colOff>123825</xdr:colOff>
      <xdr:row>9</xdr:row>
      <xdr:rowOff>66675</xdr:rowOff>
    </xdr:from>
    <xdr:to>
      <xdr:col>18</xdr:col>
      <xdr:colOff>400050</xdr:colOff>
      <xdr:row>9</xdr:row>
      <xdr:rowOff>342900</xdr:rowOff>
    </xdr:to>
    <xdr:pic macro="[0]!②">
      <xdr:nvPicPr>
        <xdr:cNvPr id="3" name="Picture 728"/>
        <xdr:cNvPicPr preferRelativeResize="1">
          <a:picLocks noChangeAspect="1"/>
        </xdr:cNvPicPr>
      </xdr:nvPicPr>
      <xdr:blipFill>
        <a:blip r:embed="rId1"/>
        <a:stretch>
          <a:fillRect/>
        </a:stretch>
      </xdr:blipFill>
      <xdr:spPr>
        <a:xfrm>
          <a:off x="10239375" y="4657725"/>
          <a:ext cx="276225" cy="276225"/>
        </a:xfrm>
        <a:prstGeom prst="rect">
          <a:avLst/>
        </a:prstGeom>
        <a:noFill/>
        <a:ln w="9525" cmpd="sng">
          <a:noFill/>
        </a:ln>
      </xdr:spPr>
    </xdr:pic>
    <xdr:clientData fPrintsWithSheet="0"/>
  </xdr:twoCellAnchor>
  <xdr:twoCellAnchor>
    <xdr:from>
      <xdr:col>18</xdr:col>
      <xdr:colOff>85725</xdr:colOff>
      <xdr:row>15</xdr:row>
      <xdr:rowOff>47625</xdr:rowOff>
    </xdr:from>
    <xdr:to>
      <xdr:col>18</xdr:col>
      <xdr:colOff>361950</xdr:colOff>
      <xdr:row>15</xdr:row>
      <xdr:rowOff>323850</xdr:rowOff>
    </xdr:to>
    <xdr:pic macro="[0]!③">
      <xdr:nvPicPr>
        <xdr:cNvPr id="4" name="Picture 729"/>
        <xdr:cNvPicPr preferRelativeResize="1">
          <a:picLocks noChangeAspect="1"/>
        </xdr:cNvPicPr>
      </xdr:nvPicPr>
      <xdr:blipFill>
        <a:blip r:embed="rId1"/>
        <a:stretch>
          <a:fillRect/>
        </a:stretch>
      </xdr:blipFill>
      <xdr:spPr>
        <a:xfrm>
          <a:off x="10201275" y="7229475"/>
          <a:ext cx="276225" cy="276225"/>
        </a:xfrm>
        <a:prstGeom prst="rect">
          <a:avLst/>
        </a:prstGeom>
        <a:noFill/>
        <a:ln w="9525" cmpd="sng">
          <a:noFill/>
        </a:ln>
      </xdr:spPr>
    </xdr:pic>
    <xdr:clientData fPrintsWithSheet="0"/>
  </xdr:twoCellAnchor>
  <xdr:twoCellAnchor>
    <xdr:from>
      <xdr:col>18</xdr:col>
      <xdr:colOff>85725</xdr:colOff>
      <xdr:row>23</xdr:row>
      <xdr:rowOff>190500</xdr:rowOff>
    </xdr:from>
    <xdr:to>
      <xdr:col>18</xdr:col>
      <xdr:colOff>361950</xdr:colOff>
      <xdr:row>23</xdr:row>
      <xdr:rowOff>466725</xdr:rowOff>
    </xdr:to>
    <xdr:pic macro="[0]!④">
      <xdr:nvPicPr>
        <xdr:cNvPr id="5" name="Picture 730"/>
        <xdr:cNvPicPr preferRelativeResize="1">
          <a:picLocks noChangeAspect="1"/>
        </xdr:cNvPicPr>
      </xdr:nvPicPr>
      <xdr:blipFill>
        <a:blip r:embed="rId1"/>
        <a:stretch>
          <a:fillRect/>
        </a:stretch>
      </xdr:blipFill>
      <xdr:spPr>
        <a:xfrm>
          <a:off x="10201275" y="11449050"/>
          <a:ext cx="276225" cy="276225"/>
        </a:xfrm>
        <a:prstGeom prst="rect">
          <a:avLst/>
        </a:prstGeom>
        <a:noFill/>
        <a:ln w="9525" cmpd="sng">
          <a:noFill/>
        </a:ln>
      </xdr:spPr>
    </xdr:pic>
    <xdr:clientData fPrintsWithSheet="0"/>
  </xdr:twoCellAnchor>
  <xdr:twoCellAnchor>
    <xdr:from>
      <xdr:col>18</xdr:col>
      <xdr:colOff>85725</xdr:colOff>
      <xdr:row>28</xdr:row>
      <xdr:rowOff>314325</xdr:rowOff>
    </xdr:from>
    <xdr:to>
      <xdr:col>18</xdr:col>
      <xdr:colOff>361950</xdr:colOff>
      <xdr:row>28</xdr:row>
      <xdr:rowOff>590550</xdr:rowOff>
    </xdr:to>
    <xdr:pic macro="[0]!⑤">
      <xdr:nvPicPr>
        <xdr:cNvPr id="6" name="Picture 731"/>
        <xdr:cNvPicPr preferRelativeResize="1">
          <a:picLocks noChangeAspect="1"/>
        </xdr:cNvPicPr>
      </xdr:nvPicPr>
      <xdr:blipFill>
        <a:blip r:embed="rId1"/>
        <a:stretch>
          <a:fillRect/>
        </a:stretch>
      </xdr:blipFill>
      <xdr:spPr>
        <a:xfrm>
          <a:off x="10201275" y="14687550"/>
          <a:ext cx="276225" cy="276225"/>
        </a:xfrm>
        <a:prstGeom prst="rect">
          <a:avLst/>
        </a:prstGeom>
        <a:noFill/>
        <a:ln w="9525" cmpd="sng">
          <a:noFill/>
        </a:ln>
      </xdr:spPr>
    </xdr:pic>
    <xdr:clientData fPrintsWithSheet="0"/>
  </xdr:twoCellAnchor>
  <xdr:twoCellAnchor>
    <xdr:from>
      <xdr:col>18</xdr:col>
      <xdr:colOff>95250</xdr:colOff>
      <xdr:row>31</xdr:row>
      <xdr:rowOff>266700</xdr:rowOff>
    </xdr:from>
    <xdr:to>
      <xdr:col>18</xdr:col>
      <xdr:colOff>371475</xdr:colOff>
      <xdr:row>31</xdr:row>
      <xdr:rowOff>542925</xdr:rowOff>
    </xdr:to>
    <xdr:pic macro="[0]!⑥">
      <xdr:nvPicPr>
        <xdr:cNvPr id="7" name="Picture 732"/>
        <xdr:cNvPicPr preferRelativeResize="1">
          <a:picLocks noChangeAspect="1"/>
        </xdr:cNvPicPr>
      </xdr:nvPicPr>
      <xdr:blipFill>
        <a:blip r:embed="rId1"/>
        <a:stretch>
          <a:fillRect/>
        </a:stretch>
      </xdr:blipFill>
      <xdr:spPr>
        <a:xfrm>
          <a:off x="10210800" y="16182975"/>
          <a:ext cx="276225" cy="276225"/>
        </a:xfrm>
        <a:prstGeom prst="rect">
          <a:avLst/>
        </a:prstGeom>
        <a:noFill/>
        <a:ln w="9525" cmpd="sng">
          <a:noFill/>
        </a:ln>
      </xdr:spPr>
    </xdr:pic>
    <xdr:clientData fPrintsWithSheet="0"/>
  </xdr:twoCellAnchor>
  <xdr:twoCellAnchor>
    <xdr:from>
      <xdr:col>18</xdr:col>
      <xdr:colOff>85725</xdr:colOff>
      <xdr:row>39</xdr:row>
      <xdr:rowOff>219075</xdr:rowOff>
    </xdr:from>
    <xdr:to>
      <xdr:col>18</xdr:col>
      <xdr:colOff>361950</xdr:colOff>
      <xdr:row>39</xdr:row>
      <xdr:rowOff>495300</xdr:rowOff>
    </xdr:to>
    <xdr:pic macro="[0]!⑦">
      <xdr:nvPicPr>
        <xdr:cNvPr id="8" name="Picture 733"/>
        <xdr:cNvPicPr preferRelativeResize="1">
          <a:picLocks noChangeAspect="1"/>
        </xdr:cNvPicPr>
      </xdr:nvPicPr>
      <xdr:blipFill>
        <a:blip r:embed="rId1"/>
        <a:stretch>
          <a:fillRect/>
        </a:stretch>
      </xdr:blipFill>
      <xdr:spPr>
        <a:xfrm>
          <a:off x="10201275" y="19707225"/>
          <a:ext cx="276225" cy="276225"/>
        </a:xfrm>
        <a:prstGeom prst="rect">
          <a:avLst/>
        </a:prstGeom>
        <a:noFill/>
        <a:ln w="9525" cmpd="sng">
          <a:noFill/>
        </a:ln>
      </xdr:spPr>
    </xdr:pic>
    <xdr:clientData fPrintsWithSheet="0"/>
  </xdr:twoCellAnchor>
  <xdr:twoCellAnchor>
    <xdr:from>
      <xdr:col>18</xdr:col>
      <xdr:colOff>85725</xdr:colOff>
      <xdr:row>49</xdr:row>
      <xdr:rowOff>76200</xdr:rowOff>
    </xdr:from>
    <xdr:to>
      <xdr:col>18</xdr:col>
      <xdr:colOff>361950</xdr:colOff>
      <xdr:row>49</xdr:row>
      <xdr:rowOff>352425</xdr:rowOff>
    </xdr:to>
    <xdr:pic macro="[0]!⑧">
      <xdr:nvPicPr>
        <xdr:cNvPr id="9" name="Picture 734"/>
        <xdr:cNvPicPr preferRelativeResize="1">
          <a:picLocks noChangeAspect="1"/>
        </xdr:cNvPicPr>
      </xdr:nvPicPr>
      <xdr:blipFill>
        <a:blip r:embed="rId1"/>
        <a:stretch>
          <a:fillRect/>
        </a:stretch>
      </xdr:blipFill>
      <xdr:spPr>
        <a:xfrm>
          <a:off x="10201275" y="27593925"/>
          <a:ext cx="276225" cy="276225"/>
        </a:xfrm>
        <a:prstGeom prst="rect">
          <a:avLst/>
        </a:prstGeom>
        <a:noFill/>
        <a:ln w="9525" cmpd="sng">
          <a:noFill/>
        </a:ln>
      </xdr:spPr>
    </xdr:pic>
    <xdr:clientData fPrintsWithSheet="0"/>
  </xdr:twoCellAnchor>
  <xdr:twoCellAnchor>
    <xdr:from>
      <xdr:col>18</xdr:col>
      <xdr:colOff>95250</xdr:colOff>
      <xdr:row>56</xdr:row>
      <xdr:rowOff>152400</xdr:rowOff>
    </xdr:from>
    <xdr:to>
      <xdr:col>18</xdr:col>
      <xdr:colOff>371475</xdr:colOff>
      <xdr:row>56</xdr:row>
      <xdr:rowOff>428625</xdr:rowOff>
    </xdr:to>
    <xdr:pic macro="[0]!⑨">
      <xdr:nvPicPr>
        <xdr:cNvPr id="10" name="Picture 735"/>
        <xdr:cNvPicPr preferRelativeResize="1">
          <a:picLocks noChangeAspect="1"/>
        </xdr:cNvPicPr>
      </xdr:nvPicPr>
      <xdr:blipFill>
        <a:blip r:embed="rId1"/>
        <a:stretch>
          <a:fillRect/>
        </a:stretch>
      </xdr:blipFill>
      <xdr:spPr>
        <a:xfrm>
          <a:off x="10210800" y="31537275"/>
          <a:ext cx="276225" cy="276225"/>
        </a:xfrm>
        <a:prstGeom prst="rect">
          <a:avLst/>
        </a:prstGeom>
        <a:noFill/>
        <a:ln w="9525" cmpd="sng">
          <a:noFill/>
        </a:ln>
      </xdr:spPr>
    </xdr:pic>
    <xdr:clientData fPrintsWithSheet="0"/>
  </xdr:twoCellAnchor>
  <xdr:twoCellAnchor>
    <xdr:from>
      <xdr:col>18</xdr:col>
      <xdr:colOff>95250</xdr:colOff>
      <xdr:row>61</xdr:row>
      <xdr:rowOff>161925</xdr:rowOff>
    </xdr:from>
    <xdr:to>
      <xdr:col>18</xdr:col>
      <xdr:colOff>371475</xdr:colOff>
      <xdr:row>61</xdr:row>
      <xdr:rowOff>438150</xdr:rowOff>
    </xdr:to>
    <xdr:pic macro="[0]!⑩">
      <xdr:nvPicPr>
        <xdr:cNvPr id="11" name="Picture 736"/>
        <xdr:cNvPicPr preferRelativeResize="1">
          <a:picLocks noChangeAspect="1"/>
        </xdr:cNvPicPr>
      </xdr:nvPicPr>
      <xdr:blipFill>
        <a:blip r:embed="rId1"/>
        <a:stretch>
          <a:fillRect/>
        </a:stretch>
      </xdr:blipFill>
      <xdr:spPr>
        <a:xfrm>
          <a:off x="10210800" y="34080450"/>
          <a:ext cx="276225" cy="276225"/>
        </a:xfrm>
        <a:prstGeom prst="rect">
          <a:avLst/>
        </a:prstGeom>
        <a:noFill/>
        <a:ln w="9525" cmpd="sng">
          <a:noFill/>
        </a:ln>
      </xdr:spPr>
    </xdr:pic>
    <xdr:clientData fPrintsWithSheet="0"/>
  </xdr:twoCellAnchor>
  <xdr:twoCellAnchor>
    <xdr:from>
      <xdr:col>18</xdr:col>
      <xdr:colOff>85725</xdr:colOff>
      <xdr:row>65</xdr:row>
      <xdr:rowOff>161925</xdr:rowOff>
    </xdr:from>
    <xdr:to>
      <xdr:col>18</xdr:col>
      <xdr:colOff>361950</xdr:colOff>
      <xdr:row>65</xdr:row>
      <xdr:rowOff>438150</xdr:rowOff>
    </xdr:to>
    <xdr:pic macro="[0]!⑪">
      <xdr:nvPicPr>
        <xdr:cNvPr id="12" name="Picture 737"/>
        <xdr:cNvPicPr preferRelativeResize="1">
          <a:picLocks noChangeAspect="1"/>
        </xdr:cNvPicPr>
      </xdr:nvPicPr>
      <xdr:blipFill>
        <a:blip r:embed="rId1"/>
        <a:stretch>
          <a:fillRect/>
        </a:stretch>
      </xdr:blipFill>
      <xdr:spPr>
        <a:xfrm>
          <a:off x="10201275" y="35756850"/>
          <a:ext cx="276225" cy="276225"/>
        </a:xfrm>
        <a:prstGeom prst="rect">
          <a:avLst/>
        </a:prstGeom>
        <a:noFill/>
        <a:ln w="9525" cmpd="sng">
          <a:noFill/>
        </a:ln>
      </xdr:spPr>
    </xdr:pic>
    <xdr:clientData fPrintsWithSheet="0"/>
  </xdr:twoCellAnchor>
  <xdr:twoCellAnchor>
    <xdr:from>
      <xdr:col>18</xdr:col>
      <xdr:colOff>85725</xdr:colOff>
      <xdr:row>72</xdr:row>
      <xdr:rowOff>276225</xdr:rowOff>
    </xdr:from>
    <xdr:to>
      <xdr:col>18</xdr:col>
      <xdr:colOff>361950</xdr:colOff>
      <xdr:row>72</xdr:row>
      <xdr:rowOff>552450</xdr:rowOff>
    </xdr:to>
    <xdr:pic macro="[0]!⑫">
      <xdr:nvPicPr>
        <xdr:cNvPr id="13" name="Picture 738"/>
        <xdr:cNvPicPr preferRelativeResize="1">
          <a:picLocks noChangeAspect="1"/>
        </xdr:cNvPicPr>
      </xdr:nvPicPr>
      <xdr:blipFill>
        <a:blip r:embed="rId1"/>
        <a:stretch>
          <a:fillRect/>
        </a:stretch>
      </xdr:blipFill>
      <xdr:spPr>
        <a:xfrm>
          <a:off x="10201275" y="39243000"/>
          <a:ext cx="276225" cy="276225"/>
        </a:xfrm>
        <a:prstGeom prst="rect">
          <a:avLst/>
        </a:prstGeom>
        <a:noFill/>
        <a:ln w="9525" cmpd="sng">
          <a:noFill/>
        </a:ln>
      </xdr:spPr>
    </xdr:pic>
    <xdr:clientData fPrintsWithSheet="0"/>
  </xdr:twoCellAnchor>
  <xdr:twoCellAnchor>
    <xdr:from>
      <xdr:col>18</xdr:col>
      <xdr:colOff>95250</xdr:colOff>
      <xdr:row>80</xdr:row>
      <xdr:rowOff>247650</xdr:rowOff>
    </xdr:from>
    <xdr:to>
      <xdr:col>18</xdr:col>
      <xdr:colOff>371475</xdr:colOff>
      <xdr:row>80</xdr:row>
      <xdr:rowOff>523875</xdr:rowOff>
    </xdr:to>
    <xdr:pic macro="[0]!⑬">
      <xdr:nvPicPr>
        <xdr:cNvPr id="14" name="Picture 739"/>
        <xdr:cNvPicPr preferRelativeResize="1">
          <a:picLocks noChangeAspect="1"/>
        </xdr:cNvPicPr>
      </xdr:nvPicPr>
      <xdr:blipFill>
        <a:blip r:embed="rId1"/>
        <a:stretch>
          <a:fillRect/>
        </a:stretch>
      </xdr:blipFill>
      <xdr:spPr>
        <a:xfrm>
          <a:off x="10210800" y="42719625"/>
          <a:ext cx="276225" cy="276225"/>
        </a:xfrm>
        <a:prstGeom prst="rect">
          <a:avLst/>
        </a:prstGeom>
        <a:noFill/>
        <a:ln w="9525" cmpd="sng">
          <a:noFill/>
        </a:ln>
      </xdr:spPr>
    </xdr:pic>
    <xdr:clientData fPrintsWithSheet="0"/>
  </xdr:twoCellAnchor>
  <xdr:twoCellAnchor>
    <xdr:from>
      <xdr:col>18</xdr:col>
      <xdr:colOff>85725</xdr:colOff>
      <xdr:row>84</xdr:row>
      <xdr:rowOff>266700</xdr:rowOff>
    </xdr:from>
    <xdr:to>
      <xdr:col>18</xdr:col>
      <xdr:colOff>361950</xdr:colOff>
      <xdr:row>84</xdr:row>
      <xdr:rowOff>542925</xdr:rowOff>
    </xdr:to>
    <xdr:pic macro="[0]!⑭">
      <xdr:nvPicPr>
        <xdr:cNvPr id="15" name="Picture 740"/>
        <xdr:cNvPicPr preferRelativeResize="1">
          <a:picLocks noChangeAspect="1"/>
        </xdr:cNvPicPr>
      </xdr:nvPicPr>
      <xdr:blipFill>
        <a:blip r:embed="rId1"/>
        <a:stretch>
          <a:fillRect/>
        </a:stretch>
      </xdr:blipFill>
      <xdr:spPr>
        <a:xfrm>
          <a:off x="10201275" y="44738925"/>
          <a:ext cx="276225" cy="276225"/>
        </a:xfrm>
        <a:prstGeom prst="rect">
          <a:avLst/>
        </a:prstGeom>
        <a:noFill/>
        <a:ln w="9525" cmpd="sng">
          <a:noFill/>
        </a:ln>
      </xdr:spPr>
    </xdr:pic>
    <xdr:clientData fPrintsWithSheet="0"/>
  </xdr:twoCellAnchor>
  <xdr:twoCellAnchor>
    <xdr:from>
      <xdr:col>18</xdr:col>
      <xdr:colOff>95250</xdr:colOff>
      <xdr:row>88</xdr:row>
      <xdr:rowOff>57150</xdr:rowOff>
    </xdr:from>
    <xdr:to>
      <xdr:col>18</xdr:col>
      <xdr:colOff>371475</xdr:colOff>
      <xdr:row>88</xdr:row>
      <xdr:rowOff>333375</xdr:rowOff>
    </xdr:to>
    <xdr:pic macro="[0]!⑮">
      <xdr:nvPicPr>
        <xdr:cNvPr id="16" name="Picture 741"/>
        <xdr:cNvPicPr preferRelativeResize="1">
          <a:picLocks noChangeAspect="1"/>
        </xdr:cNvPicPr>
      </xdr:nvPicPr>
      <xdr:blipFill>
        <a:blip r:embed="rId1"/>
        <a:stretch>
          <a:fillRect/>
        </a:stretch>
      </xdr:blipFill>
      <xdr:spPr>
        <a:xfrm>
          <a:off x="10210800" y="47396400"/>
          <a:ext cx="276225" cy="276225"/>
        </a:xfrm>
        <a:prstGeom prst="rect">
          <a:avLst/>
        </a:prstGeom>
        <a:noFill/>
        <a:ln w="9525" cmpd="sng">
          <a:noFill/>
        </a:ln>
      </xdr:spPr>
    </xdr:pic>
    <xdr:clientData fPrintsWithSheet="0"/>
  </xdr:twoCellAnchor>
  <xdr:twoCellAnchor>
    <xdr:from>
      <xdr:col>18</xdr:col>
      <xdr:colOff>95250</xdr:colOff>
      <xdr:row>93</xdr:row>
      <xdr:rowOff>342900</xdr:rowOff>
    </xdr:from>
    <xdr:to>
      <xdr:col>18</xdr:col>
      <xdr:colOff>371475</xdr:colOff>
      <xdr:row>93</xdr:row>
      <xdr:rowOff>619125</xdr:rowOff>
    </xdr:to>
    <xdr:pic macro="[0]!⑯">
      <xdr:nvPicPr>
        <xdr:cNvPr id="17" name="Picture 742"/>
        <xdr:cNvPicPr preferRelativeResize="1">
          <a:picLocks noChangeAspect="1"/>
        </xdr:cNvPicPr>
      </xdr:nvPicPr>
      <xdr:blipFill>
        <a:blip r:embed="rId1"/>
        <a:stretch>
          <a:fillRect/>
        </a:stretch>
      </xdr:blipFill>
      <xdr:spPr>
        <a:xfrm>
          <a:off x="10210800" y="50472975"/>
          <a:ext cx="276225" cy="276225"/>
        </a:xfrm>
        <a:prstGeom prst="rect">
          <a:avLst/>
        </a:prstGeom>
        <a:noFill/>
        <a:ln w="9525" cmpd="sng">
          <a:noFill/>
        </a:ln>
      </xdr:spPr>
    </xdr:pic>
    <xdr:clientData fPrintsWithSheet="0"/>
  </xdr:twoCellAnchor>
  <xdr:twoCellAnchor>
    <xdr:from>
      <xdr:col>18</xdr:col>
      <xdr:colOff>76200</xdr:colOff>
      <xdr:row>99</xdr:row>
      <xdr:rowOff>314325</xdr:rowOff>
    </xdr:from>
    <xdr:to>
      <xdr:col>18</xdr:col>
      <xdr:colOff>352425</xdr:colOff>
      <xdr:row>99</xdr:row>
      <xdr:rowOff>590550</xdr:rowOff>
    </xdr:to>
    <xdr:pic macro="[0]!⑰">
      <xdr:nvPicPr>
        <xdr:cNvPr id="18" name="Picture 743"/>
        <xdr:cNvPicPr preferRelativeResize="1">
          <a:picLocks noChangeAspect="1"/>
        </xdr:cNvPicPr>
      </xdr:nvPicPr>
      <xdr:blipFill>
        <a:blip r:embed="rId1"/>
        <a:stretch>
          <a:fillRect/>
        </a:stretch>
      </xdr:blipFill>
      <xdr:spPr>
        <a:xfrm>
          <a:off x="10191750" y="53978175"/>
          <a:ext cx="276225" cy="276225"/>
        </a:xfrm>
        <a:prstGeom prst="rect">
          <a:avLst/>
        </a:prstGeom>
        <a:noFill/>
        <a:ln w="9525" cmpd="sng">
          <a:noFill/>
        </a:ln>
      </xdr:spPr>
    </xdr:pic>
    <xdr:clientData fPrintsWithSheet="0"/>
  </xdr:twoCellAnchor>
  <xdr:twoCellAnchor>
    <xdr:from>
      <xdr:col>18</xdr:col>
      <xdr:colOff>85725</xdr:colOff>
      <xdr:row>106</xdr:row>
      <xdr:rowOff>333375</xdr:rowOff>
    </xdr:from>
    <xdr:to>
      <xdr:col>18</xdr:col>
      <xdr:colOff>361950</xdr:colOff>
      <xdr:row>106</xdr:row>
      <xdr:rowOff>609600</xdr:rowOff>
    </xdr:to>
    <xdr:pic macro="[0]!⑱">
      <xdr:nvPicPr>
        <xdr:cNvPr id="19" name="Picture 744"/>
        <xdr:cNvPicPr preferRelativeResize="1">
          <a:picLocks noChangeAspect="1"/>
        </xdr:cNvPicPr>
      </xdr:nvPicPr>
      <xdr:blipFill>
        <a:blip r:embed="rId1"/>
        <a:stretch>
          <a:fillRect/>
        </a:stretch>
      </xdr:blipFill>
      <xdr:spPr>
        <a:xfrm>
          <a:off x="10201275" y="57292875"/>
          <a:ext cx="276225" cy="276225"/>
        </a:xfrm>
        <a:prstGeom prst="rect">
          <a:avLst/>
        </a:prstGeom>
        <a:noFill/>
        <a:ln w="9525" cmpd="sng">
          <a:noFill/>
        </a:ln>
      </xdr:spPr>
    </xdr:pic>
    <xdr:clientData fPrintsWithSheet="0"/>
  </xdr:twoCellAnchor>
  <xdr:twoCellAnchor>
    <xdr:from>
      <xdr:col>18</xdr:col>
      <xdr:colOff>66675</xdr:colOff>
      <xdr:row>113</xdr:row>
      <xdr:rowOff>314325</xdr:rowOff>
    </xdr:from>
    <xdr:to>
      <xdr:col>18</xdr:col>
      <xdr:colOff>342900</xdr:colOff>
      <xdr:row>113</xdr:row>
      <xdr:rowOff>590550</xdr:rowOff>
    </xdr:to>
    <xdr:pic macro="[0]!⑲">
      <xdr:nvPicPr>
        <xdr:cNvPr id="20" name="Picture 745"/>
        <xdr:cNvPicPr preferRelativeResize="1">
          <a:picLocks noChangeAspect="1"/>
        </xdr:cNvPicPr>
      </xdr:nvPicPr>
      <xdr:blipFill>
        <a:blip r:embed="rId1"/>
        <a:stretch>
          <a:fillRect/>
        </a:stretch>
      </xdr:blipFill>
      <xdr:spPr>
        <a:xfrm>
          <a:off x="10182225" y="62322075"/>
          <a:ext cx="276225" cy="276225"/>
        </a:xfrm>
        <a:prstGeom prst="rect">
          <a:avLst/>
        </a:prstGeom>
        <a:noFill/>
        <a:ln w="9525" cmpd="sng">
          <a:noFill/>
        </a:ln>
      </xdr:spPr>
    </xdr:pic>
    <xdr:clientData fPrintsWithSheet="0"/>
  </xdr:twoCellAnchor>
  <xdr:twoCellAnchor>
    <xdr:from>
      <xdr:col>18</xdr:col>
      <xdr:colOff>66675</xdr:colOff>
      <xdr:row>120</xdr:row>
      <xdr:rowOff>219075</xdr:rowOff>
    </xdr:from>
    <xdr:to>
      <xdr:col>18</xdr:col>
      <xdr:colOff>342900</xdr:colOff>
      <xdr:row>120</xdr:row>
      <xdr:rowOff>495300</xdr:rowOff>
    </xdr:to>
    <xdr:pic macro="[0]!⑳">
      <xdr:nvPicPr>
        <xdr:cNvPr id="21" name="Picture 746"/>
        <xdr:cNvPicPr preferRelativeResize="1">
          <a:picLocks noChangeAspect="1"/>
        </xdr:cNvPicPr>
      </xdr:nvPicPr>
      <xdr:blipFill>
        <a:blip r:embed="rId1"/>
        <a:stretch>
          <a:fillRect/>
        </a:stretch>
      </xdr:blipFill>
      <xdr:spPr>
        <a:xfrm>
          <a:off x="10182225" y="67056000"/>
          <a:ext cx="276225" cy="276225"/>
        </a:xfrm>
        <a:prstGeom prst="rect">
          <a:avLst/>
        </a:prstGeom>
        <a:noFill/>
        <a:ln w="9525" cmpd="sng">
          <a:noFill/>
        </a:ln>
      </xdr:spPr>
    </xdr:pic>
    <xdr:clientData fPrintsWithSheet="0"/>
  </xdr:twoCellAnchor>
  <xdr:twoCellAnchor>
    <xdr:from>
      <xdr:col>18</xdr:col>
      <xdr:colOff>85725</xdr:colOff>
      <xdr:row>129</xdr:row>
      <xdr:rowOff>161925</xdr:rowOff>
    </xdr:from>
    <xdr:to>
      <xdr:col>18</xdr:col>
      <xdr:colOff>361950</xdr:colOff>
      <xdr:row>129</xdr:row>
      <xdr:rowOff>438150</xdr:rowOff>
    </xdr:to>
    <xdr:pic macro="[0]!②①">
      <xdr:nvPicPr>
        <xdr:cNvPr id="22" name="Picture 747"/>
        <xdr:cNvPicPr preferRelativeResize="1">
          <a:picLocks noChangeAspect="1"/>
        </xdr:cNvPicPr>
      </xdr:nvPicPr>
      <xdr:blipFill>
        <a:blip r:embed="rId1"/>
        <a:stretch>
          <a:fillRect/>
        </a:stretch>
      </xdr:blipFill>
      <xdr:spPr>
        <a:xfrm>
          <a:off x="10201275" y="71180325"/>
          <a:ext cx="276225" cy="276225"/>
        </a:xfrm>
        <a:prstGeom prst="rect">
          <a:avLst/>
        </a:prstGeom>
        <a:noFill/>
        <a:ln w="9525" cmpd="sng">
          <a:noFill/>
        </a:ln>
      </xdr:spPr>
    </xdr:pic>
    <xdr:clientData fPrintsWithSheet="0"/>
  </xdr:twoCellAnchor>
  <xdr:twoCellAnchor>
    <xdr:from>
      <xdr:col>18</xdr:col>
      <xdr:colOff>57150</xdr:colOff>
      <xdr:row>138</xdr:row>
      <xdr:rowOff>266700</xdr:rowOff>
    </xdr:from>
    <xdr:to>
      <xdr:col>18</xdr:col>
      <xdr:colOff>333375</xdr:colOff>
      <xdr:row>138</xdr:row>
      <xdr:rowOff>542925</xdr:rowOff>
    </xdr:to>
    <xdr:pic macro="[0]!②②">
      <xdr:nvPicPr>
        <xdr:cNvPr id="23" name="Picture 748"/>
        <xdr:cNvPicPr preferRelativeResize="1">
          <a:picLocks noChangeAspect="1"/>
        </xdr:cNvPicPr>
      </xdr:nvPicPr>
      <xdr:blipFill>
        <a:blip r:embed="rId1"/>
        <a:stretch>
          <a:fillRect/>
        </a:stretch>
      </xdr:blipFill>
      <xdr:spPr>
        <a:xfrm>
          <a:off x="10172700" y="76647675"/>
          <a:ext cx="276225" cy="276225"/>
        </a:xfrm>
        <a:prstGeom prst="rect">
          <a:avLst/>
        </a:prstGeom>
        <a:noFill/>
        <a:ln w="9525" cmpd="sng">
          <a:noFill/>
        </a:ln>
      </xdr:spPr>
    </xdr:pic>
    <xdr:clientData fPrintsWithSheet="0"/>
  </xdr:twoCellAnchor>
  <xdr:twoCellAnchor>
    <xdr:from>
      <xdr:col>18</xdr:col>
      <xdr:colOff>66675</xdr:colOff>
      <xdr:row>145</xdr:row>
      <xdr:rowOff>190500</xdr:rowOff>
    </xdr:from>
    <xdr:to>
      <xdr:col>18</xdr:col>
      <xdr:colOff>342900</xdr:colOff>
      <xdr:row>145</xdr:row>
      <xdr:rowOff>466725</xdr:rowOff>
    </xdr:to>
    <xdr:pic macro="[0]!②③">
      <xdr:nvPicPr>
        <xdr:cNvPr id="24" name="Picture 749"/>
        <xdr:cNvPicPr preferRelativeResize="1">
          <a:picLocks noChangeAspect="1"/>
        </xdr:cNvPicPr>
      </xdr:nvPicPr>
      <xdr:blipFill>
        <a:blip r:embed="rId1"/>
        <a:stretch>
          <a:fillRect/>
        </a:stretch>
      </xdr:blipFill>
      <xdr:spPr>
        <a:xfrm>
          <a:off x="10182225" y="80286225"/>
          <a:ext cx="276225" cy="276225"/>
        </a:xfrm>
        <a:prstGeom prst="rect">
          <a:avLst/>
        </a:prstGeom>
        <a:noFill/>
        <a:ln w="9525" cmpd="sng">
          <a:noFill/>
        </a:ln>
      </xdr:spPr>
    </xdr:pic>
    <xdr:clientData fPrintsWithSheet="0"/>
  </xdr:twoCellAnchor>
  <xdr:twoCellAnchor>
    <xdr:from>
      <xdr:col>18</xdr:col>
      <xdr:colOff>57150</xdr:colOff>
      <xdr:row>149</xdr:row>
      <xdr:rowOff>161925</xdr:rowOff>
    </xdr:from>
    <xdr:to>
      <xdr:col>18</xdr:col>
      <xdr:colOff>333375</xdr:colOff>
      <xdr:row>149</xdr:row>
      <xdr:rowOff>438150</xdr:rowOff>
    </xdr:to>
    <xdr:pic macro="[0]!②④">
      <xdr:nvPicPr>
        <xdr:cNvPr id="25" name="Picture 750"/>
        <xdr:cNvPicPr preferRelativeResize="1">
          <a:picLocks noChangeAspect="1"/>
        </xdr:cNvPicPr>
      </xdr:nvPicPr>
      <xdr:blipFill>
        <a:blip r:embed="rId1"/>
        <a:stretch>
          <a:fillRect/>
        </a:stretch>
      </xdr:blipFill>
      <xdr:spPr>
        <a:xfrm>
          <a:off x="10172700" y="82143600"/>
          <a:ext cx="276225" cy="276225"/>
        </a:xfrm>
        <a:prstGeom prst="rect">
          <a:avLst/>
        </a:prstGeom>
        <a:noFill/>
        <a:ln w="9525" cmpd="sng">
          <a:noFill/>
        </a:ln>
      </xdr:spPr>
    </xdr:pic>
    <xdr:clientData fPrintsWithSheet="0"/>
  </xdr:twoCellAnchor>
  <xdr:twoCellAnchor>
    <xdr:from>
      <xdr:col>18</xdr:col>
      <xdr:colOff>57150</xdr:colOff>
      <xdr:row>156</xdr:row>
      <xdr:rowOff>114300</xdr:rowOff>
    </xdr:from>
    <xdr:to>
      <xdr:col>18</xdr:col>
      <xdr:colOff>333375</xdr:colOff>
      <xdr:row>156</xdr:row>
      <xdr:rowOff>390525</xdr:rowOff>
    </xdr:to>
    <xdr:pic macro="[0]!②⑤">
      <xdr:nvPicPr>
        <xdr:cNvPr id="26" name="Picture 751"/>
        <xdr:cNvPicPr preferRelativeResize="1">
          <a:picLocks noChangeAspect="1"/>
        </xdr:cNvPicPr>
      </xdr:nvPicPr>
      <xdr:blipFill>
        <a:blip r:embed="rId1"/>
        <a:stretch>
          <a:fillRect/>
        </a:stretch>
      </xdr:blipFill>
      <xdr:spPr>
        <a:xfrm>
          <a:off x="10172700" y="86134575"/>
          <a:ext cx="276225" cy="276225"/>
        </a:xfrm>
        <a:prstGeom prst="rect">
          <a:avLst/>
        </a:prstGeom>
        <a:noFill/>
        <a:ln w="9525" cmpd="sng">
          <a:noFill/>
        </a:ln>
      </xdr:spPr>
    </xdr:pic>
    <xdr:clientData fPrintsWithSheet="0"/>
  </xdr:twoCellAnchor>
  <xdr:twoCellAnchor>
    <xdr:from>
      <xdr:col>18</xdr:col>
      <xdr:colOff>57150</xdr:colOff>
      <xdr:row>163</xdr:row>
      <xdr:rowOff>95250</xdr:rowOff>
    </xdr:from>
    <xdr:to>
      <xdr:col>18</xdr:col>
      <xdr:colOff>333375</xdr:colOff>
      <xdr:row>163</xdr:row>
      <xdr:rowOff>371475</xdr:rowOff>
    </xdr:to>
    <xdr:pic macro="[0]!②⑥">
      <xdr:nvPicPr>
        <xdr:cNvPr id="27" name="Picture 752"/>
        <xdr:cNvPicPr preferRelativeResize="1">
          <a:picLocks noChangeAspect="1"/>
        </xdr:cNvPicPr>
      </xdr:nvPicPr>
      <xdr:blipFill>
        <a:blip r:embed="rId1"/>
        <a:stretch>
          <a:fillRect/>
        </a:stretch>
      </xdr:blipFill>
      <xdr:spPr>
        <a:xfrm>
          <a:off x="10172700" y="89458800"/>
          <a:ext cx="276225" cy="276225"/>
        </a:xfrm>
        <a:prstGeom prst="rect">
          <a:avLst/>
        </a:prstGeom>
        <a:noFill/>
        <a:ln w="9525" cmpd="sng">
          <a:noFill/>
        </a:ln>
      </xdr:spPr>
    </xdr:pic>
    <xdr:clientData fPrintsWithSheet="0"/>
  </xdr:twoCellAnchor>
  <xdr:twoCellAnchor>
    <xdr:from>
      <xdr:col>18</xdr:col>
      <xdr:colOff>85725</xdr:colOff>
      <xdr:row>167</xdr:row>
      <xdr:rowOff>381000</xdr:rowOff>
    </xdr:from>
    <xdr:to>
      <xdr:col>18</xdr:col>
      <xdr:colOff>361950</xdr:colOff>
      <xdr:row>167</xdr:row>
      <xdr:rowOff>657225</xdr:rowOff>
    </xdr:to>
    <xdr:pic macro="[0]!②⑦">
      <xdr:nvPicPr>
        <xdr:cNvPr id="28" name="Picture 753"/>
        <xdr:cNvPicPr preferRelativeResize="1">
          <a:picLocks noChangeAspect="1"/>
        </xdr:cNvPicPr>
      </xdr:nvPicPr>
      <xdr:blipFill>
        <a:blip r:embed="rId1"/>
        <a:stretch>
          <a:fillRect/>
        </a:stretch>
      </xdr:blipFill>
      <xdr:spPr>
        <a:xfrm>
          <a:off x="10201275" y="91640025"/>
          <a:ext cx="276225" cy="276225"/>
        </a:xfrm>
        <a:prstGeom prst="rect">
          <a:avLst/>
        </a:prstGeom>
        <a:noFill/>
        <a:ln w="9525" cmpd="sng">
          <a:noFill/>
        </a:ln>
      </xdr:spPr>
    </xdr:pic>
    <xdr:clientData fPrintsWithSheet="0"/>
  </xdr:twoCellAnchor>
  <xdr:twoCellAnchor>
    <xdr:from>
      <xdr:col>18</xdr:col>
      <xdr:colOff>57150</xdr:colOff>
      <xdr:row>170</xdr:row>
      <xdr:rowOff>342900</xdr:rowOff>
    </xdr:from>
    <xdr:to>
      <xdr:col>18</xdr:col>
      <xdr:colOff>333375</xdr:colOff>
      <xdr:row>170</xdr:row>
      <xdr:rowOff>619125</xdr:rowOff>
    </xdr:to>
    <xdr:pic macro="[0]!②⑧">
      <xdr:nvPicPr>
        <xdr:cNvPr id="29" name="Picture 754"/>
        <xdr:cNvPicPr preferRelativeResize="1">
          <a:picLocks noChangeAspect="1"/>
        </xdr:cNvPicPr>
      </xdr:nvPicPr>
      <xdr:blipFill>
        <a:blip r:embed="rId1"/>
        <a:stretch>
          <a:fillRect/>
        </a:stretch>
      </xdr:blipFill>
      <xdr:spPr>
        <a:xfrm>
          <a:off x="10172700" y="93135450"/>
          <a:ext cx="276225" cy="276225"/>
        </a:xfrm>
        <a:prstGeom prst="rect">
          <a:avLst/>
        </a:prstGeom>
        <a:noFill/>
        <a:ln w="9525" cmpd="sng">
          <a:noFill/>
        </a:ln>
      </xdr:spPr>
    </xdr:pic>
    <xdr:clientData fPrintsWithSheet="0"/>
  </xdr:twoCellAnchor>
  <xdr:twoCellAnchor>
    <xdr:from>
      <xdr:col>18</xdr:col>
      <xdr:colOff>57150</xdr:colOff>
      <xdr:row>176</xdr:row>
      <xdr:rowOff>266700</xdr:rowOff>
    </xdr:from>
    <xdr:to>
      <xdr:col>18</xdr:col>
      <xdr:colOff>333375</xdr:colOff>
      <xdr:row>176</xdr:row>
      <xdr:rowOff>542925</xdr:rowOff>
    </xdr:to>
    <xdr:pic macro="[0]!②⑨">
      <xdr:nvPicPr>
        <xdr:cNvPr id="30" name="Picture 755"/>
        <xdr:cNvPicPr preferRelativeResize="1">
          <a:picLocks noChangeAspect="1"/>
        </xdr:cNvPicPr>
      </xdr:nvPicPr>
      <xdr:blipFill>
        <a:blip r:embed="rId1"/>
        <a:stretch>
          <a:fillRect/>
        </a:stretch>
      </xdr:blipFill>
      <xdr:spPr>
        <a:xfrm>
          <a:off x="10172700" y="96640650"/>
          <a:ext cx="276225" cy="276225"/>
        </a:xfrm>
        <a:prstGeom prst="rect">
          <a:avLst/>
        </a:prstGeom>
        <a:noFill/>
        <a:ln w="9525" cmpd="sng">
          <a:noFill/>
        </a:ln>
      </xdr:spPr>
    </xdr:pic>
    <xdr:clientData fPrintsWithSheet="0"/>
  </xdr:twoCellAnchor>
  <xdr:twoCellAnchor>
    <xdr:from>
      <xdr:col>18</xdr:col>
      <xdr:colOff>57150</xdr:colOff>
      <xdr:row>183</xdr:row>
      <xdr:rowOff>190500</xdr:rowOff>
    </xdr:from>
    <xdr:to>
      <xdr:col>18</xdr:col>
      <xdr:colOff>333375</xdr:colOff>
      <xdr:row>183</xdr:row>
      <xdr:rowOff>466725</xdr:rowOff>
    </xdr:to>
    <xdr:pic macro="[0]!③○">
      <xdr:nvPicPr>
        <xdr:cNvPr id="31" name="Picture 756"/>
        <xdr:cNvPicPr preferRelativeResize="1">
          <a:picLocks noChangeAspect="1"/>
        </xdr:cNvPicPr>
      </xdr:nvPicPr>
      <xdr:blipFill>
        <a:blip r:embed="rId1"/>
        <a:stretch>
          <a:fillRect/>
        </a:stretch>
      </xdr:blipFill>
      <xdr:spPr>
        <a:xfrm>
          <a:off x="10172700" y="100279200"/>
          <a:ext cx="276225" cy="276225"/>
        </a:xfrm>
        <a:prstGeom prst="rect">
          <a:avLst/>
        </a:prstGeom>
        <a:noFill/>
        <a:ln w="9525" cmpd="sng">
          <a:noFill/>
        </a:ln>
      </xdr:spPr>
    </xdr:pic>
    <xdr:clientData fPrintsWithSheet="0"/>
  </xdr:twoCellAnchor>
  <xdr:twoCellAnchor>
    <xdr:from>
      <xdr:col>18</xdr:col>
      <xdr:colOff>47625</xdr:colOff>
      <xdr:row>191</xdr:row>
      <xdr:rowOff>85725</xdr:rowOff>
    </xdr:from>
    <xdr:to>
      <xdr:col>18</xdr:col>
      <xdr:colOff>323850</xdr:colOff>
      <xdr:row>191</xdr:row>
      <xdr:rowOff>361950</xdr:rowOff>
    </xdr:to>
    <xdr:pic macro="[0]!③①">
      <xdr:nvPicPr>
        <xdr:cNvPr id="32" name="Picture 757"/>
        <xdr:cNvPicPr preferRelativeResize="1">
          <a:picLocks noChangeAspect="1"/>
        </xdr:cNvPicPr>
      </xdr:nvPicPr>
      <xdr:blipFill>
        <a:blip r:embed="rId1"/>
        <a:stretch>
          <a:fillRect/>
        </a:stretch>
      </xdr:blipFill>
      <xdr:spPr>
        <a:xfrm>
          <a:off x="10163175" y="104927400"/>
          <a:ext cx="276225" cy="276225"/>
        </a:xfrm>
        <a:prstGeom prst="rect">
          <a:avLst/>
        </a:prstGeom>
        <a:noFill/>
        <a:ln w="9525" cmpd="sng">
          <a:noFill/>
        </a:ln>
      </xdr:spPr>
    </xdr:pic>
    <xdr:clientData fPrintsWithSheet="0"/>
  </xdr:twoCellAnchor>
  <xdr:twoCellAnchor>
    <xdr:from>
      <xdr:col>18</xdr:col>
      <xdr:colOff>57150</xdr:colOff>
      <xdr:row>199</xdr:row>
      <xdr:rowOff>381000</xdr:rowOff>
    </xdr:from>
    <xdr:to>
      <xdr:col>18</xdr:col>
      <xdr:colOff>333375</xdr:colOff>
      <xdr:row>199</xdr:row>
      <xdr:rowOff>657225</xdr:rowOff>
    </xdr:to>
    <xdr:pic macro="[0]!③②">
      <xdr:nvPicPr>
        <xdr:cNvPr id="33" name="Picture 758"/>
        <xdr:cNvPicPr preferRelativeResize="1">
          <a:picLocks noChangeAspect="1"/>
        </xdr:cNvPicPr>
      </xdr:nvPicPr>
      <xdr:blipFill>
        <a:blip r:embed="rId1"/>
        <a:stretch>
          <a:fillRect/>
        </a:stretch>
      </xdr:blipFill>
      <xdr:spPr>
        <a:xfrm>
          <a:off x="10172700" y="108223050"/>
          <a:ext cx="276225" cy="276225"/>
        </a:xfrm>
        <a:prstGeom prst="rect">
          <a:avLst/>
        </a:prstGeom>
        <a:noFill/>
        <a:ln w="9525" cmpd="sng">
          <a:noFill/>
        </a:ln>
      </xdr:spPr>
    </xdr:pic>
    <xdr:clientData fPrintsWithSheet="0"/>
  </xdr:twoCellAnchor>
  <xdr:twoCellAnchor>
    <xdr:from>
      <xdr:col>18</xdr:col>
      <xdr:colOff>57150</xdr:colOff>
      <xdr:row>204</xdr:row>
      <xdr:rowOff>133350</xdr:rowOff>
    </xdr:from>
    <xdr:to>
      <xdr:col>18</xdr:col>
      <xdr:colOff>333375</xdr:colOff>
      <xdr:row>204</xdr:row>
      <xdr:rowOff>409575</xdr:rowOff>
    </xdr:to>
    <xdr:pic macro="[0]!③③">
      <xdr:nvPicPr>
        <xdr:cNvPr id="34" name="Picture 759"/>
        <xdr:cNvPicPr preferRelativeResize="1">
          <a:picLocks noChangeAspect="1"/>
        </xdr:cNvPicPr>
      </xdr:nvPicPr>
      <xdr:blipFill>
        <a:blip r:embed="rId1"/>
        <a:stretch>
          <a:fillRect/>
        </a:stretch>
      </xdr:blipFill>
      <xdr:spPr>
        <a:xfrm>
          <a:off x="10172700" y="110432850"/>
          <a:ext cx="276225" cy="276225"/>
        </a:xfrm>
        <a:prstGeom prst="rect">
          <a:avLst/>
        </a:prstGeom>
        <a:noFill/>
        <a:ln w="9525" cmpd="sng">
          <a:noFill/>
        </a:ln>
      </xdr:spPr>
    </xdr:pic>
    <xdr:clientData fPrintsWithSheet="0"/>
  </xdr:twoCellAnchor>
  <xdr:twoCellAnchor>
    <xdr:from>
      <xdr:col>18</xdr:col>
      <xdr:colOff>57150</xdr:colOff>
      <xdr:row>209</xdr:row>
      <xdr:rowOff>266700</xdr:rowOff>
    </xdr:from>
    <xdr:to>
      <xdr:col>18</xdr:col>
      <xdr:colOff>333375</xdr:colOff>
      <xdr:row>209</xdr:row>
      <xdr:rowOff>542925</xdr:rowOff>
    </xdr:to>
    <xdr:pic macro="[0]!③④">
      <xdr:nvPicPr>
        <xdr:cNvPr id="35" name="Picture 760"/>
        <xdr:cNvPicPr preferRelativeResize="1">
          <a:picLocks noChangeAspect="1"/>
        </xdr:cNvPicPr>
      </xdr:nvPicPr>
      <xdr:blipFill>
        <a:blip r:embed="rId1"/>
        <a:stretch>
          <a:fillRect/>
        </a:stretch>
      </xdr:blipFill>
      <xdr:spPr>
        <a:xfrm>
          <a:off x="10172700" y="112890300"/>
          <a:ext cx="276225" cy="276225"/>
        </a:xfrm>
        <a:prstGeom prst="rect">
          <a:avLst/>
        </a:prstGeom>
        <a:noFill/>
        <a:ln w="9525" cmpd="sng">
          <a:noFill/>
        </a:ln>
      </xdr:spPr>
    </xdr:pic>
    <xdr:clientData fPrintsWithSheet="0"/>
  </xdr:twoCellAnchor>
  <xdr:twoCellAnchor>
    <xdr:from>
      <xdr:col>18</xdr:col>
      <xdr:colOff>57150</xdr:colOff>
      <xdr:row>212</xdr:row>
      <xdr:rowOff>381000</xdr:rowOff>
    </xdr:from>
    <xdr:to>
      <xdr:col>18</xdr:col>
      <xdr:colOff>333375</xdr:colOff>
      <xdr:row>212</xdr:row>
      <xdr:rowOff>657225</xdr:rowOff>
    </xdr:to>
    <xdr:pic macro="[0]!③⑤">
      <xdr:nvPicPr>
        <xdr:cNvPr id="36" name="Picture 761"/>
        <xdr:cNvPicPr preferRelativeResize="1">
          <a:picLocks noChangeAspect="1"/>
        </xdr:cNvPicPr>
      </xdr:nvPicPr>
      <xdr:blipFill>
        <a:blip r:embed="rId1"/>
        <a:stretch>
          <a:fillRect/>
        </a:stretch>
      </xdr:blipFill>
      <xdr:spPr>
        <a:xfrm>
          <a:off x="10172700" y="114357150"/>
          <a:ext cx="276225" cy="276225"/>
        </a:xfrm>
        <a:prstGeom prst="rect">
          <a:avLst/>
        </a:prstGeom>
        <a:noFill/>
        <a:ln w="9525" cmpd="sng">
          <a:noFill/>
        </a:ln>
      </xdr:spPr>
    </xdr:pic>
    <xdr:clientData fPrintsWithSheet="0"/>
  </xdr:twoCellAnchor>
  <xdr:twoCellAnchor>
    <xdr:from>
      <xdr:col>18</xdr:col>
      <xdr:colOff>57150</xdr:colOff>
      <xdr:row>217</xdr:row>
      <xdr:rowOff>228600</xdr:rowOff>
    </xdr:from>
    <xdr:to>
      <xdr:col>18</xdr:col>
      <xdr:colOff>333375</xdr:colOff>
      <xdr:row>217</xdr:row>
      <xdr:rowOff>504825</xdr:rowOff>
    </xdr:to>
    <xdr:pic macro="[0]!③⑥">
      <xdr:nvPicPr>
        <xdr:cNvPr id="37" name="Picture 762"/>
        <xdr:cNvPicPr preferRelativeResize="1">
          <a:picLocks noChangeAspect="1"/>
        </xdr:cNvPicPr>
      </xdr:nvPicPr>
      <xdr:blipFill>
        <a:blip r:embed="rId1"/>
        <a:stretch>
          <a:fillRect/>
        </a:stretch>
      </xdr:blipFill>
      <xdr:spPr>
        <a:xfrm>
          <a:off x="10172700" y="117376575"/>
          <a:ext cx="276225" cy="276225"/>
        </a:xfrm>
        <a:prstGeom prst="rect">
          <a:avLst/>
        </a:prstGeom>
        <a:noFill/>
        <a:ln w="9525" cmpd="sng">
          <a:noFill/>
        </a:ln>
      </xdr:spPr>
    </xdr:pic>
    <xdr:clientData fPrintsWithSheet="0"/>
  </xdr:twoCellAnchor>
  <xdr:twoCellAnchor>
    <xdr:from>
      <xdr:col>18</xdr:col>
      <xdr:colOff>57150</xdr:colOff>
      <xdr:row>221</xdr:row>
      <xdr:rowOff>114300</xdr:rowOff>
    </xdr:from>
    <xdr:to>
      <xdr:col>18</xdr:col>
      <xdr:colOff>333375</xdr:colOff>
      <xdr:row>221</xdr:row>
      <xdr:rowOff>390525</xdr:rowOff>
    </xdr:to>
    <xdr:pic macro="[0]!③⑦">
      <xdr:nvPicPr>
        <xdr:cNvPr id="38" name="Picture 763"/>
        <xdr:cNvPicPr preferRelativeResize="1">
          <a:picLocks noChangeAspect="1"/>
        </xdr:cNvPicPr>
      </xdr:nvPicPr>
      <xdr:blipFill>
        <a:blip r:embed="rId1"/>
        <a:stretch>
          <a:fillRect/>
        </a:stretch>
      </xdr:blipFill>
      <xdr:spPr>
        <a:xfrm>
          <a:off x="10172700" y="119091075"/>
          <a:ext cx="276225" cy="276225"/>
        </a:xfrm>
        <a:prstGeom prst="rect">
          <a:avLst/>
        </a:prstGeom>
        <a:noFill/>
        <a:ln w="9525" cmpd="sng">
          <a:noFill/>
        </a:ln>
      </xdr:spPr>
    </xdr:pic>
    <xdr:clientData fPrintsWithSheet="0"/>
  </xdr:twoCellAnchor>
  <xdr:twoCellAnchor>
    <xdr:from>
      <xdr:col>18</xdr:col>
      <xdr:colOff>47625</xdr:colOff>
      <xdr:row>232</xdr:row>
      <xdr:rowOff>361950</xdr:rowOff>
    </xdr:from>
    <xdr:to>
      <xdr:col>18</xdr:col>
      <xdr:colOff>323850</xdr:colOff>
      <xdr:row>232</xdr:row>
      <xdr:rowOff>638175</xdr:rowOff>
    </xdr:to>
    <xdr:pic macro="[0]!③⑧">
      <xdr:nvPicPr>
        <xdr:cNvPr id="39" name="Picture 764"/>
        <xdr:cNvPicPr preferRelativeResize="1">
          <a:picLocks noChangeAspect="1"/>
        </xdr:cNvPicPr>
      </xdr:nvPicPr>
      <xdr:blipFill>
        <a:blip r:embed="rId1"/>
        <a:stretch>
          <a:fillRect/>
        </a:stretch>
      </xdr:blipFill>
      <xdr:spPr>
        <a:xfrm>
          <a:off x="10163175" y="123929775"/>
          <a:ext cx="276225" cy="276225"/>
        </a:xfrm>
        <a:prstGeom prst="rect">
          <a:avLst/>
        </a:prstGeom>
        <a:noFill/>
        <a:ln w="9525" cmpd="sng">
          <a:noFill/>
        </a:ln>
      </xdr:spPr>
    </xdr:pic>
    <xdr:clientData fPrintsWithSheet="0"/>
  </xdr:twoCellAnchor>
  <xdr:twoCellAnchor>
    <xdr:from>
      <xdr:col>18</xdr:col>
      <xdr:colOff>57150</xdr:colOff>
      <xdr:row>235</xdr:row>
      <xdr:rowOff>333375</xdr:rowOff>
    </xdr:from>
    <xdr:to>
      <xdr:col>18</xdr:col>
      <xdr:colOff>333375</xdr:colOff>
      <xdr:row>235</xdr:row>
      <xdr:rowOff>609600</xdr:rowOff>
    </xdr:to>
    <xdr:pic macro="[0]!③⑨">
      <xdr:nvPicPr>
        <xdr:cNvPr id="40" name="Picture 765"/>
        <xdr:cNvPicPr preferRelativeResize="1">
          <a:picLocks noChangeAspect="1"/>
        </xdr:cNvPicPr>
      </xdr:nvPicPr>
      <xdr:blipFill>
        <a:blip r:embed="rId1"/>
        <a:stretch>
          <a:fillRect/>
        </a:stretch>
      </xdr:blipFill>
      <xdr:spPr>
        <a:xfrm>
          <a:off x="10172700" y="125472825"/>
          <a:ext cx="276225" cy="276225"/>
        </a:xfrm>
        <a:prstGeom prst="rect">
          <a:avLst/>
        </a:prstGeom>
        <a:noFill/>
        <a:ln w="9525" cmpd="sng">
          <a:noFill/>
        </a:ln>
      </xdr:spPr>
    </xdr:pic>
    <xdr:clientData fPrintsWithSheet="0"/>
  </xdr:twoCellAnchor>
  <xdr:twoCellAnchor>
    <xdr:from>
      <xdr:col>18</xdr:col>
      <xdr:colOff>57150</xdr:colOff>
      <xdr:row>238</xdr:row>
      <xdr:rowOff>133350</xdr:rowOff>
    </xdr:from>
    <xdr:to>
      <xdr:col>18</xdr:col>
      <xdr:colOff>333375</xdr:colOff>
      <xdr:row>238</xdr:row>
      <xdr:rowOff>409575</xdr:rowOff>
    </xdr:to>
    <xdr:pic macro="[0]!④○">
      <xdr:nvPicPr>
        <xdr:cNvPr id="41" name="Picture 766"/>
        <xdr:cNvPicPr preferRelativeResize="1">
          <a:picLocks noChangeAspect="1"/>
        </xdr:cNvPicPr>
      </xdr:nvPicPr>
      <xdr:blipFill>
        <a:blip r:embed="rId1"/>
        <a:stretch>
          <a:fillRect/>
        </a:stretch>
      </xdr:blipFill>
      <xdr:spPr>
        <a:xfrm>
          <a:off x="10172700" y="126796800"/>
          <a:ext cx="276225" cy="276225"/>
        </a:xfrm>
        <a:prstGeom prst="rect">
          <a:avLst/>
        </a:prstGeom>
        <a:noFill/>
        <a:ln w="9525" cmpd="sng">
          <a:noFill/>
        </a:ln>
      </xdr:spPr>
    </xdr:pic>
    <xdr:clientData fPrintsWithSheet="0"/>
  </xdr:twoCellAnchor>
  <xdr:twoCellAnchor>
    <xdr:from>
      <xdr:col>18</xdr:col>
      <xdr:colOff>57150</xdr:colOff>
      <xdr:row>243</xdr:row>
      <xdr:rowOff>266700</xdr:rowOff>
    </xdr:from>
    <xdr:to>
      <xdr:col>18</xdr:col>
      <xdr:colOff>333375</xdr:colOff>
      <xdr:row>243</xdr:row>
      <xdr:rowOff>542925</xdr:rowOff>
    </xdr:to>
    <xdr:pic macro="[0]!④①">
      <xdr:nvPicPr>
        <xdr:cNvPr id="42" name="Picture 767"/>
        <xdr:cNvPicPr preferRelativeResize="1">
          <a:picLocks noChangeAspect="1"/>
        </xdr:cNvPicPr>
      </xdr:nvPicPr>
      <xdr:blipFill>
        <a:blip r:embed="rId1"/>
        <a:stretch>
          <a:fillRect/>
        </a:stretch>
      </xdr:blipFill>
      <xdr:spPr>
        <a:xfrm>
          <a:off x="10172700" y="129111375"/>
          <a:ext cx="276225" cy="276225"/>
        </a:xfrm>
        <a:prstGeom prst="rect">
          <a:avLst/>
        </a:prstGeom>
        <a:noFill/>
        <a:ln w="9525" cmpd="sng">
          <a:noFill/>
        </a:ln>
      </xdr:spPr>
    </xdr:pic>
    <xdr:clientData fPrintsWithSheet="0"/>
  </xdr:twoCellAnchor>
  <xdr:twoCellAnchor>
    <xdr:from>
      <xdr:col>18</xdr:col>
      <xdr:colOff>57150</xdr:colOff>
      <xdr:row>251</xdr:row>
      <xdr:rowOff>266700</xdr:rowOff>
    </xdr:from>
    <xdr:to>
      <xdr:col>18</xdr:col>
      <xdr:colOff>333375</xdr:colOff>
      <xdr:row>251</xdr:row>
      <xdr:rowOff>542925</xdr:rowOff>
    </xdr:to>
    <xdr:pic macro="[0]!④②">
      <xdr:nvPicPr>
        <xdr:cNvPr id="43" name="Picture 768"/>
        <xdr:cNvPicPr preferRelativeResize="1">
          <a:picLocks noChangeAspect="1"/>
        </xdr:cNvPicPr>
      </xdr:nvPicPr>
      <xdr:blipFill>
        <a:blip r:embed="rId1"/>
        <a:stretch>
          <a:fillRect/>
        </a:stretch>
      </xdr:blipFill>
      <xdr:spPr>
        <a:xfrm>
          <a:off x="10172700" y="134112000"/>
          <a:ext cx="276225" cy="276225"/>
        </a:xfrm>
        <a:prstGeom prst="rect">
          <a:avLst/>
        </a:prstGeom>
        <a:noFill/>
        <a:ln w="9525" cmpd="sng">
          <a:noFill/>
        </a:ln>
      </xdr:spPr>
    </xdr:pic>
    <xdr:clientData fPrintsWithSheet="0"/>
  </xdr:twoCellAnchor>
  <xdr:twoCellAnchor>
    <xdr:from>
      <xdr:col>18</xdr:col>
      <xdr:colOff>57150</xdr:colOff>
      <xdr:row>257</xdr:row>
      <xdr:rowOff>209550</xdr:rowOff>
    </xdr:from>
    <xdr:to>
      <xdr:col>18</xdr:col>
      <xdr:colOff>333375</xdr:colOff>
      <xdr:row>257</xdr:row>
      <xdr:rowOff>485775</xdr:rowOff>
    </xdr:to>
    <xdr:pic macro="[0]!④③">
      <xdr:nvPicPr>
        <xdr:cNvPr id="44" name="Picture 769"/>
        <xdr:cNvPicPr preferRelativeResize="1">
          <a:picLocks noChangeAspect="1"/>
        </xdr:cNvPicPr>
      </xdr:nvPicPr>
      <xdr:blipFill>
        <a:blip r:embed="rId1"/>
        <a:stretch>
          <a:fillRect/>
        </a:stretch>
      </xdr:blipFill>
      <xdr:spPr>
        <a:xfrm>
          <a:off x="10172700" y="137664825"/>
          <a:ext cx="276225" cy="276225"/>
        </a:xfrm>
        <a:prstGeom prst="rect">
          <a:avLst/>
        </a:prstGeom>
        <a:noFill/>
        <a:ln w="9525" cmpd="sng">
          <a:noFill/>
        </a:ln>
      </xdr:spPr>
    </xdr:pic>
    <xdr:clientData fPrintsWithSheet="0"/>
  </xdr:twoCellAnchor>
  <xdr:twoCellAnchor>
    <xdr:from>
      <xdr:col>18</xdr:col>
      <xdr:colOff>57150</xdr:colOff>
      <xdr:row>269</xdr:row>
      <xdr:rowOff>266700</xdr:rowOff>
    </xdr:from>
    <xdr:to>
      <xdr:col>18</xdr:col>
      <xdr:colOff>333375</xdr:colOff>
      <xdr:row>269</xdr:row>
      <xdr:rowOff>542925</xdr:rowOff>
    </xdr:to>
    <xdr:pic macro="[0]!④④">
      <xdr:nvPicPr>
        <xdr:cNvPr id="45" name="Picture 770"/>
        <xdr:cNvPicPr preferRelativeResize="1">
          <a:picLocks noChangeAspect="1"/>
        </xdr:cNvPicPr>
      </xdr:nvPicPr>
      <xdr:blipFill>
        <a:blip r:embed="rId1"/>
        <a:stretch>
          <a:fillRect/>
        </a:stretch>
      </xdr:blipFill>
      <xdr:spPr>
        <a:xfrm>
          <a:off x="10172700" y="144913350"/>
          <a:ext cx="276225" cy="276225"/>
        </a:xfrm>
        <a:prstGeom prst="rect">
          <a:avLst/>
        </a:prstGeom>
        <a:noFill/>
        <a:ln w="9525" cmpd="sng">
          <a:noFill/>
        </a:ln>
      </xdr:spPr>
    </xdr:pic>
    <xdr:clientData fPrintsWithSheet="0"/>
  </xdr:twoCellAnchor>
  <xdr:twoCellAnchor editAs="oneCell">
    <xdr:from>
      <xdr:col>1</xdr:col>
      <xdr:colOff>0</xdr:colOff>
      <xdr:row>283</xdr:row>
      <xdr:rowOff>95250</xdr:rowOff>
    </xdr:from>
    <xdr:to>
      <xdr:col>2</xdr:col>
      <xdr:colOff>628650</xdr:colOff>
      <xdr:row>284</xdr:row>
      <xdr:rowOff>381000</xdr:rowOff>
    </xdr:to>
    <xdr:pic macro="[0]!ページの先頭へ">
      <xdr:nvPicPr>
        <xdr:cNvPr id="46" name="Picture 771"/>
        <xdr:cNvPicPr preferRelativeResize="1">
          <a:picLocks noChangeAspect="1"/>
        </xdr:cNvPicPr>
      </xdr:nvPicPr>
      <xdr:blipFill>
        <a:blip r:embed="rId2"/>
        <a:stretch>
          <a:fillRect/>
        </a:stretch>
      </xdr:blipFill>
      <xdr:spPr>
        <a:xfrm>
          <a:off x="200025" y="150695025"/>
          <a:ext cx="828675" cy="828675"/>
        </a:xfrm>
        <a:prstGeom prst="rect">
          <a:avLst/>
        </a:prstGeom>
        <a:noFill/>
        <a:ln w="9525" cmpd="sng">
          <a:noFill/>
        </a:ln>
      </xdr:spPr>
    </xdr:pic>
    <xdr:clientData/>
  </xdr:twoCellAnchor>
  <xdr:twoCellAnchor>
    <xdr:from>
      <xdr:col>2</xdr:col>
      <xdr:colOff>638175</xdr:colOff>
      <xdr:row>283</xdr:row>
      <xdr:rowOff>228600</xdr:rowOff>
    </xdr:from>
    <xdr:to>
      <xdr:col>2</xdr:col>
      <xdr:colOff>1476375</xdr:colOff>
      <xdr:row>284</xdr:row>
      <xdr:rowOff>209550</xdr:rowOff>
    </xdr:to>
    <xdr:sp>
      <xdr:nvSpPr>
        <xdr:cNvPr id="47" name="AutoShape 772"/>
        <xdr:cNvSpPr>
          <a:spLocks/>
        </xdr:cNvSpPr>
      </xdr:nvSpPr>
      <xdr:spPr>
        <a:xfrm>
          <a:off x="1038225" y="150828375"/>
          <a:ext cx="838200" cy="523875"/>
        </a:xfrm>
        <a:prstGeom prst="leftArrow">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39</xdr:row>
      <xdr:rowOff>28575</xdr:rowOff>
    </xdr:from>
    <xdr:to>
      <xdr:col>7</xdr:col>
      <xdr:colOff>952500</xdr:colOff>
      <xdr:row>64</xdr:row>
      <xdr:rowOff>152400</xdr:rowOff>
    </xdr:to>
    <xdr:graphicFrame>
      <xdr:nvGraphicFramePr>
        <xdr:cNvPr id="1" name="Chart 1"/>
        <xdr:cNvGraphicFramePr/>
      </xdr:nvGraphicFramePr>
      <xdr:xfrm>
        <a:off x="409575" y="13801725"/>
        <a:ext cx="9858375" cy="5876925"/>
      </xdr:xfrm>
      <a:graphic>
        <a:graphicData uri="http://schemas.openxmlformats.org/drawingml/2006/chart">
          <c:chart xmlns:c="http://schemas.openxmlformats.org/drawingml/2006/chart" r:id="rId1"/>
        </a:graphicData>
      </a:graphic>
    </xdr:graphicFrame>
    <xdr:clientData/>
  </xdr:twoCellAnchor>
  <xdr:twoCellAnchor>
    <xdr:from>
      <xdr:col>5</xdr:col>
      <xdr:colOff>419100</xdr:colOff>
      <xdr:row>37</xdr:row>
      <xdr:rowOff>152400</xdr:rowOff>
    </xdr:from>
    <xdr:to>
      <xdr:col>7</xdr:col>
      <xdr:colOff>666750</xdr:colOff>
      <xdr:row>44</xdr:row>
      <xdr:rowOff>104775</xdr:rowOff>
    </xdr:to>
    <xdr:sp>
      <xdr:nvSpPr>
        <xdr:cNvPr id="2" name="AutoShape 2"/>
        <xdr:cNvSpPr>
          <a:spLocks/>
        </xdr:cNvSpPr>
      </xdr:nvSpPr>
      <xdr:spPr>
        <a:xfrm>
          <a:off x="7353300" y="13496925"/>
          <a:ext cx="2628900" cy="1343025"/>
        </a:xfrm>
        <a:prstGeom prst="wedgeRoundRectCallout">
          <a:avLst>
            <a:gd name="adj1" fmla="val -58634"/>
            <a:gd name="adj2" fmla="val 103097"/>
          </a:avLst>
        </a:prstGeom>
        <a:solidFill>
          <a:srgbClr val="FFFF99"/>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大項目ごとの実施率を、
レーダーグラフとして表したものです。
評価結果を分析する際の参考にしてください。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285750</xdr:rowOff>
    </xdr:from>
    <xdr:to>
      <xdr:col>4</xdr:col>
      <xdr:colOff>19050</xdr:colOff>
      <xdr:row>25</xdr:row>
      <xdr:rowOff>104775</xdr:rowOff>
    </xdr:to>
    <xdr:sp>
      <xdr:nvSpPr>
        <xdr:cNvPr id="1" name="Rectangle 13"/>
        <xdr:cNvSpPr>
          <a:spLocks/>
        </xdr:cNvSpPr>
      </xdr:nvSpPr>
      <xdr:spPr>
        <a:xfrm>
          <a:off x="0" y="457200"/>
          <a:ext cx="2381250" cy="2400300"/>
        </a:xfrm>
        <a:prstGeom prst="rect">
          <a:avLst/>
        </a:prstGeom>
        <a:solidFill>
          <a:srgbClr val="CCFFFF">
            <a:alpha val="50000"/>
          </a:srgbClr>
        </a:solidFill>
        <a:ln w="9525" cmpd="sng">
          <a:solidFill>
            <a:srgbClr val="99CC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02%20&#20171;&#35703;&#65403;&#65392;&#65419;&#65438;&#65405;&#35413;&#20385;&#20107;&#26989;&#38306;&#36899;\H18%20&#35413;&#20385;&#25512;&#36914;&#20107;&#26989;\H18%20&#22522;&#28310;&#26360;&#35211;&#30452;&#12375;\J01&#65288;&#20107;&#21209;&#36899;&#32097;&#65289;&#35413;&#20385;&#38917;&#30446;&#26908;&#35342;&#31080;&#36865;&#20184;&#12304;&#35370;&#21839;&#20171;&#35703;&#12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002%20&#20171;&#35703;&#65403;&#65392;&#65419;&#65438;&#65405;&#35413;&#20385;&#20107;&#26989;&#38306;&#36899;\H18%20&#35413;&#20385;&#25512;&#36914;&#20107;&#26989;\H18%20&#22522;&#28310;&#26360;&#35211;&#30452;&#12375;\J01&#65288;&#20107;&#21209;&#36899;&#32097;&#65289;&#35413;&#20385;&#38917;&#30446;&#26908;&#35342;&#31080;&#36865;&#20184;&#12304;&#35370;&#21839;&#20171;&#35703;&#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覧処理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覧処理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45"/>
  </sheetPr>
  <dimension ref="A1:M23"/>
  <sheetViews>
    <sheetView tabSelected="1" view="pageBreakPreview" zoomScaleSheetLayoutView="100" workbookViewId="0" topLeftCell="A1">
      <selection activeCell="B23" sqref="B23:M23"/>
    </sheetView>
  </sheetViews>
  <sheetFormatPr defaultColWidth="9.00390625" defaultRowHeight="13.5"/>
  <cols>
    <col min="1" max="1" width="26.375" style="90" customWidth="1"/>
    <col min="2" max="2" width="5.625" style="119" customWidth="1"/>
    <col min="3" max="3" width="5.625" style="90" customWidth="1"/>
    <col min="4" max="4" width="4.875" style="90" customWidth="1"/>
    <col min="5" max="7" width="5.00390625" style="90" customWidth="1"/>
    <col min="8" max="12" width="5.625" style="90" customWidth="1"/>
    <col min="13" max="13" width="7.25390625" style="90" customWidth="1"/>
    <col min="14" max="16" width="5.625" style="90" customWidth="1"/>
    <col min="17" max="16384" width="9.00390625" style="90" customWidth="1"/>
  </cols>
  <sheetData>
    <row r="1" spans="1:13" ht="13.5">
      <c r="A1" s="88"/>
      <c r="B1" s="89"/>
      <c r="C1" s="88"/>
      <c r="D1" s="88"/>
      <c r="E1" s="88"/>
      <c r="F1" s="88"/>
      <c r="G1" s="88"/>
      <c r="H1" s="88"/>
      <c r="I1" s="88"/>
      <c r="J1" s="88"/>
      <c r="K1" s="88"/>
      <c r="L1" s="88"/>
      <c r="M1" s="88"/>
    </row>
    <row r="2" spans="1:13" ht="30" customHeight="1" thickBot="1">
      <c r="A2" s="240" t="s">
        <v>444</v>
      </c>
      <c r="B2" s="240"/>
      <c r="C2" s="240"/>
      <c r="D2" s="240"/>
      <c r="E2" s="240"/>
      <c r="F2" s="240"/>
      <c r="G2" s="240"/>
      <c r="H2" s="240"/>
      <c r="I2" s="240"/>
      <c r="J2" s="240"/>
      <c r="K2" s="240"/>
      <c r="L2" s="240"/>
      <c r="M2" s="240"/>
    </row>
    <row r="3" spans="1:13" ht="27.75" customHeight="1" thickBot="1" thickTop="1">
      <c r="A3" s="91" t="s">
        <v>445</v>
      </c>
      <c r="B3" s="267" t="s">
        <v>446</v>
      </c>
      <c r="C3" s="268"/>
      <c r="D3" s="268"/>
      <c r="E3" s="266"/>
      <c r="F3" s="266"/>
      <c r="G3" s="266"/>
      <c r="H3" s="266"/>
      <c r="I3" s="93" t="s">
        <v>447</v>
      </c>
      <c r="J3" s="94"/>
      <c r="K3" s="93" t="s">
        <v>448</v>
      </c>
      <c r="L3" s="94"/>
      <c r="M3" s="95" t="s">
        <v>449</v>
      </c>
    </row>
    <row r="4" spans="1:13" ht="27.75" customHeight="1" thickBot="1" thickTop="1">
      <c r="A4" s="96" t="s">
        <v>450</v>
      </c>
      <c r="B4" s="255"/>
      <c r="C4" s="256"/>
      <c r="D4" s="256"/>
      <c r="E4" s="256"/>
      <c r="F4" s="256"/>
      <c r="G4" s="256"/>
      <c r="H4" s="256"/>
      <c r="I4" s="256"/>
      <c r="J4" s="256"/>
      <c r="K4" s="256"/>
      <c r="L4" s="256"/>
      <c r="M4" s="257"/>
    </row>
    <row r="5" spans="1:13" ht="27.75" customHeight="1" thickBot="1" thickTop="1">
      <c r="A5" s="96" t="s">
        <v>451</v>
      </c>
      <c r="B5" s="255"/>
      <c r="C5" s="256"/>
      <c r="D5" s="256"/>
      <c r="E5" s="256"/>
      <c r="F5" s="256"/>
      <c r="G5" s="256"/>
      <c r="H5" s="256"/>
      <c r="I5" s="256"/>
      <c r="J5" s="256"/>
      <c r="K5" s="256"/>
      <c r="L5" s="256"/>
      <c r="M5" s="257"/>
    </row>
    <row r="6" spans="1:13" ht="27.75" customHeight="1" thickBot="1" thickTop="1">
      <c r="A6" s="96" t="s">
        <v>452</v>
      </c>
      <c r="B6" s="229" t="s">
        <v>453</v>
      </c>
      <c r="C6" s="224"/>
      <c r="D6" s="223"/>
      <c r="E6" s="223"/>
      <c r="F6" s="223"/>
      <c r="G6" s="222"/>
      <c r="H6" s="290" t="s">
        <v>454</v>
      </c>
      <c r="I6" s="291"/>
      <c r="J6" s="223"/>
      <c r="K6" s="223"/>
      <c r="L6" s="223"/>
      <c r="M6" s="222"/>
    </row>
    <row r="7" spans="1:13" ht="27.75" customHeight="1" thickTop="1">
      <c r="A7" s="259" t="s">
        <v>455</v>
      </c>
      <c r="B7" s="93" t="s">
        <v>187</v>
      </c>
      <c r="C7" s="221"/>
      <c r="D7" s="221"/>
      <c r="E7" s="97"/>
      <c r="F7" s="97"/>
      <c r="G7" s="97"/>
      <c r="H7" s="97"/>
      <c r="I7" s="97"/>
      <c r="J7" s="97"/>
      <c r="K7" s="97"/>
      <c r="L7" s="97"/>
      <c r="M7" s="98"/>
    </row>
    <row r="8" spans="1:13" ht="27.75" customHeight="1" thickBot="1">
      <c r="A8" s="260"/>
      <c r="B8" s="246"/>
      <c r="C8" s="247"/>
      <c r="D8" s="247"/>
      <c r="E8" s="247"/>
      <c r="F8" s="247"/>
      <c r="G8" s="247"/>
      <c r="H8" s="247"/>
      <c r="I8" s="247"/>
      <c r="J8" s="247"/>
      <c r="K8" s="247"/>
      <c r="L8" s="247"/>
      <c r="M8" s="248"/>
    </row>
    <row r="9" spans="1:13" ht="27.75" customHeight="1" thickTop="1">
      <c r="A9" s="258" t="s">
        <v>456</v>
      </c>
      <c r="B9" s="261" t="s">
        <v>457</v>
      </c>
      <c r="C9" s="261"/>
      <c r="D9" s="249"/>
      <c r="E9" s="250"/>
      <c r="F9" s="250"/>
      <c r="G9" s="250"/>
      <c r="H9" s="250"/>
      <c r="I9" s="250"/>
      <c r="J9" s="250"/>
      <c r="K9" s="250"/>
      <c r="L9" s="250"/>
      <c r="M9" s="251"/>
    </row>
    <row r="10" spans="1:13" ht="27.75" customHeight="1" thickBot="1">
      <c r="A10" s="258"/>
      <c r="B10" s="244" t="s">
        <v>458</v>
      </c>
      <c r="C10" s="245"/>
      <c r="D10" s="252"/>
      <c r="E10" s="253"/>
      <c r="F10" s="253"/>
      <c r="G10" s="253"/>
      <c r="H10" s="253"/>
      <c r="I10" s="253"/>
      <c r="J10" s="253"/>
      <c r="K10" s="253"/>
      <c r="L10" s="253"/>
      <c r="M10" s="254"/>
    </row>
    <row r="11" spans="1:13" ht="27.75" customHeight="1" thickBot="1" thickTop="1">
      <c r="A11" s="96" t="s">
        <v>188</v>
      </c>
      <c r="B11" s="269"/>
      <c r="C11" s="270"/>
      <c r="D11" s="270"/>
      <c r="E11" s="270"/>
      <c r="F11" s="270"/>
      <c r="G11" s="270"/>
      <c r="H11" s="270"/>
      <c r="I11" s="270"/>
      <c r="J11" s="270"/>
      <c r="K11" s="270"/>
      <c r="L11" s="270"/>
      <c r="M11" s="271"/>
    </row>
    <row r="12" spans="1:13" ht="27.75" customHeight="1" thickBot="1" thickTop="1">
      <c r="A12" s="96" t="s">
        <v>459</v>
      </c>
      <c r="B12" s="267" t="s">
        <v>446</v>
      </c>
      <c r="C12" s="268"/>
      <c r="D12" s="268"/>
      <c r="E12" s="266"/>
      <c r="F12" s="266"/>
      <c r="G12" s="266"/>
      <c r="H12" s="266"/>
      <c r="I12" s="92" t="s">
        <v>447</v>
      </c>
      <c r="J12" s="99"/>
      <c r="K12" s="92" t="s">
        <v>448</v>
      </c>
      <c r="L12" s="99"/>
      <c r="M12" s="100" t="s">
        <v>449</v>
      </c>
    </row>
    <row r="13" spans="1:13" ht="27.75" customHeight="1" thickTop="1">
      <c r="A13" s="262" t="s">
        <v>460</v>
      </c>
      <c r="B13" s="241" t="s">
        <v>461</v>
      </c>
      <c r="C13" s="241"/>
      <c r="D13" s="101"/>
      <c r="E13" s="102" t="s">
        <v>462</v>
      </c>
      <c r="F13" s="101"/>
      <c r="G13" s="103" t="s">
        <v>463</v>
      </c>
      <c r="H13" s="103" t="s">
        <v>189</v>
      </c>
      <c r="I13" s="101"/>
      <c r="J13" s="102" t="s">
        <v>462</v>
      </c>
      <c r="K13" s="101"/>
      <c r="L13" s="97" t="s">
        <v>463</v>
      </c>
      <c r="M13" s="98"/>
    </row>
    <row r="14" spans="1:13" ht="27.75" customHeight="1">
      <c r="A14" s="263"/>
      <c r="B14" s="242" t="s">
        <v>464</v>
      </c>
      <c r="C14" s="242"/>
      <c r="D14" s="104"/>
      <c r="E14" s="105" t="s">
        <v>462</v>
      </c>
      <c r="F14" s="104"/>
      <c r="G14" s="106" t="s">
        <v>463</v>
      </c>
      <c r="H14" s="106" t="s">
        <v>189</v>
      </c>
      <c r="I14" s="104"/>
      <c r="J14" s="105" t="s">
        <v>462</v>
      </c>
      <c r="K14" s="104"/>
      <c r="L14" s="106" t="s">
        <v>463</v>
      </c>
      <c r="M14" s="107"/>
    </row>
    <row r="15" spans="1:13" ht="27.75" customHeight="1">
      <c r="A15" s="263"/>
      <c r="B15" s="243" t="s">
        <v>465</v>
      </c>
      <c r="C15" s="243"/>
      <c r="D15" s="109"/>
      <c r="E15" s="108" t="s">
        <v>462</v>
      </c>
      <c r="F15" s="109"/>
      <c r="G15" s="110" t="s">
        <v>463</v>
      </c>
      <c r="H15" s="110" t="s">
        <v>189</v>
      </c>
      <c r="I15" s="109"/>
      <c r="J15" s="108" t="s">
        <v>462</v>
      </c>
      <c r="K15" s="104"/>
      <c r="L15" s="111" t="s">
        <v>463</v>
      </c>
      <c r="M15" s="112"/>
    </row>
    <row r="16" spans="1:13" ht="27.75" customHeight="1" thickBot="1">
      <c r="A16" s="264"/>
      <c r="B16" s="265" t="s">
        <v>466</v>
      </c>
      <c r="C16" s="265"/>
      <c r="D16" s="253"/>
      <c r="E16" s="253"/>
      <c r="F16" s="253"/>
      <c r="G16" s="253"/>
      <c r="H16" s="253"/>
      <c r="I16" s="253"/>
      <c r="J16" s="253"/>
      <c r="K16" s="253"/>
      <c r="L16" s="253"/>
      <c r="M16" s="254"/>
    </row>
    <row r="17" spans="1:13" ht="66.75" customHeight="1" thickBot="1" thickTop="1">
      <c r="A17" s="113" t="s">
        <v>467</v>
      </c>
      <c r="B17" s="255"/>
      <c r="C17" s="256"/>
      <c r="D17" s="256"/>
      <c r="E17" s="256"/>
      <c r="F17" s="256"/>
      <c r="G17" s="256"/>
      <c r="H17" s="256"/>
      <c r="I17" s="256"/>
      <c r="J17" s="256"/>
      <c r="K17" s="256"/>
      <c r="L17" s="256"/>
      <c r="M17" s="257"/>
    </row>
    <row r="18" spans="1:13" ht="66.75" customHeight="1" thickBot="1" thickTop="1">
      <c r="A18" s="114" t="s">
        <v>5</v>
      </c>
      <c r="B18" s="255"/>
      <c r="C18" s="256"/>
      <c r="D18" s="256"/>
      <c r="E18" s="256"/>
      <c r="F18" s="256"/>
      <c r="G18" s="256"/>
      <c r="H18" s="256"/>
      <c r="I18" s="256"/>
      <c r="J18" s="256"/>
      <c r="K18" s="256"/>
      <c r="L18" s="256"/>
      <c r="M18" s="257"/>
    </row>
    <row r="19" spans="1:13" ht="39" customHeight="1" thickBot="1" thickTop="1">
      <c r="A19" s="115" t="s">
        <v>468</v>
      </c>
      <c r="B19" s="278" t="s">
        <v>0</v>
      </c>
      <c r="C19" s="279"/>
      <c r="D19" s="279"/>
      <c r="E19" s="279"/>
      <c r="F19" s="282" t="s">
        <v>1</v>
      </c>
      <c r="G19" s="283"/>
      <c r="H19" s="282" t="s">
        <v>2</v>
      </c>
      <c r="I19" s="283"/>
      <c r="J19" s="298" t="s">
        <v>190</v>
      </c>
      <c r="K19" s="299"/>
      <c r="L19" s="299"/>
      <c r="M19" s="300"/>
    </row>
    <row r="20" spans="1:13" ht="30" customHeight="1" thickTop="1">
      <c r="A20" s="116" t="s">
        <v>3</v>
      </c>
      <c r="B20" s="280" t="s">
        <v>6</v>
      </c>
      <c r="C20" s="281"/>
      <c r="D20" s="281"/>
      <c r="E20" s="281"/>
      <c r="F20" s="284"/>
      <c r="G20" s="285"/>
      <c r="H20" s="284"/>
      <c r="I20" s="285"/>
      <c r="J20" s="301"/>
      <c r="K20" s="302"/>
      <c r="L20" s="302"/>
      <c r="M20" s="303"/>
    </row>
    <row r="21" spans="1:13" ht="30" customHeight="1">
      <c r="A21" s="117"/>
      <c r="B21" s="292"/>
      <c r="C21" s="293"/>
      <c r="D21" s="293"/>
      <c r="E21" s="293"/>
      <c r="F21" s="286"/>
      <c r="G21" s="287"/>
      <c r="H21" s="288"/>
      <c r="I21" s="289"/>
      <c r="J21" s="272"/>
      <c r="K21" s="273"/>
      <c r="L21" s="273"/>
      <c r="M21" s="274"/>
    </row>
    <row r="22" spans="1:13" ht="30" customHeight="1" thickBot="1">
      <c r="A22" s="118"/>
      <c r="B22" s="294"/>
      <c r="C22" s="295"/>
      <c r="D22" s="295"/>
      <c r="E22" s="295"/>
      <c r="F22" s="296"/>
      <c r="G22" s="297"/>
      <c r="H22" s="296"/>
      <c r="I22" s="297"/>
      <c r="J22" s="275"/>
      <c r="K22" s="276"/>
      <c r="L22" s="276"/>
      <c r="M22" s="277"/>
    </row>
    <row r="23" spans="1:13" ht="174" customHeight="1" thickBot="1" thickTop="1">
      <c r="A23" s="113" t="s">
        <v>4</v>
      </c>
      <c r="B23" s="237"/>
      <c r="C23" s="238"/>
      <c r="D23" s="238"/>
      <c r="E23" s="238"/>
      <c r="F23" s="238"/>
      <c r="G23" s="238"/>
      <c r="H23" s="238"/>
      <c r="I23" s="238"/>
      <c r="J23" s="238"/>
      <c r="K23" s="238"/>
      <c r="L23" s="238"/>
      <c r="M23" s="239"/>
    </row>
    <row r="24" ht="24.75" customHeight="1" thickTop="1"/>
    <row r="25" ht="24.75" customHeight="1"/>
    <row r="26" ht="24.75" customHeight="1"/>
    <row r="27" ht="24.75" customHeight="1"/>
    <row r="28" ht="24.75" customHeight="1"/>
  </sheetData>
  <sheetProtection password="8ED9" sheet="1" objects="1" scenarios="1"/>
  <mergeCells count="45">
    <mergeCell ref="H19:I19"/>
    <mergeCell ref="H20:I20"/>
    <mergeCell ref="J19:M19"/>
    <mergeCell ref="J20:M20"/>
    <mergeCell ref="B21:E21"/>
    <mergeCell ref="B22:E22"/>
    <mergeCell ref="F22:G22"/>
    <mergeCell ref="H22:I22"/>
    <mergeCell ref="B3:D3"/>
    <mergeCell ref="E3:H3"/>
    <mergeCell ref="D6:G6"/>
    <mergeCell ref="H6:I6"/>
    <mergeCell ref="B11:M11"/>
    <mergeCell ref="B18:M18"/>
    <mergeCell ref="J21:M21"/>
    <mergeCell ref="J22:M22"/>
    <mergeCell ref="B19:E19"/>
    <mergeCell ref="B20:E20"/>
    <mergeCell ref="F19:G19"/>
    <mergeCell ref="F20:G20"/>
    <mergeCell ref="F21:G21"/>
    <mergeCell ref="H21:I21"/>
    <mergeCell ref="A13:A16"/>
    <mergeCell ref="B16:C16"/>
    <mergeCell ref="D16:M16"/>
    <mergeCell ref="E12:H12"/>
    <mergeCell ref="B12:D12"/>
    <mergeCell ref="A9:A10"/>
    <mergeCell ref="B4:M4"/>
    <mergeCell ref="B5:M5"/>
    <mergeCell ref="A7:A8"/>
    <mergeCell ref="B9:C9"/>
    <mergeCell ref="B6:C6"/>
    <mergeCell ref="J6:M6"/>
    <mergeCell ref="C7:D7"/>
    <mergeCell ref="B23:M23"/>
    <mergeCell ref="A2:M2"/>
    <mergeCell ref="B13:C13"/>
    <mergeCell ref="B14:C14"/>
    <mergeCell ref="B15:C15"/>
    <mergeCell ref="B10:C10"/>
    <mergeCell ref="B8:M8"/>
    <mergeCell ref="D9:M9"/>
    <mergeCell ref="D10:M10"/>
    <mergeCell ref="B17:M17"/>
  </mergeCells>
  <printOptions/>
  <pageMargins left="1.02" right="0.56" top="1" bottom="0.67" header="0.512" footer="0.38"/>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Sheet4">
    <tabColor indexed="45"/>
  </sheetPr>
  <dimension ref="A1:G73"/>
  <sheetViews>
    <sheetView view="pageBreakPreview" zoomScale="75" zoomScaleNormal="85" zoomScaleSheetLayoutView="75" workbookViewId="0" topLeftCell="A1">
      <selection activeCell="P21" sqref="P21"/>
    </sheetView>
  </sheetViews>
  <sheetFormatPr defaultColWidth="9.00390625" defaultRowHeight="30.75" customHeight="1"/>
  <cols>
    <col min="1" max="1" width="5.875" style="140" customWidth="1"/>
    <col min="2" max="2" width="6.125" style="141" customWidth="1"/>
    <col min="3" max="3" width="10.00390625" style="142" customWidth="1"/>
    <col min="4" max="4" width="16.625" style="142" customWidth="1"/>
    <col min="5" max="5" width="9.00390625" style="136" customWidth="1"/>
    <col min="6" max="6" width="9.00390625" style="140" customWidth="1"/>
    <col min="7" max="7" width="68.25390625" style="141" customWidth="1"/>
    <col min="8" max="16384" width="9.00390625" style="120" customWidth="1"/>
  </cols>
  <sheetData>
    <row r="1" spans="1:7" ht="30.75" customHeight="1" thickBot="1" thickTop="1">
      <c r="A1" s="304" t="s">
        <v>21</v>
      </c>
      <c r="B1" s="304"/>
      <c r="C1" s="304"/>
      <c r="D1" s="304"/>
      <c r="E1" s="304"/>
      <c r="F1" s="304"/>
      <c r="G1" s="304"/>
    </row>
    <row r="2" spans="1:7" ht="30.75" customHeight="1" thickTop="1">
      <c r="A2" s="305" t="s">
        <v>27</v>
      </c>
      <c r="B2" s="305"/>
      <c r="C2" s="305"/>
      <c r="D2" s="305"/>
      <c r="E2" s="305"/>
      <c r="F2" s="305"/>
      <c r="G2" s="305"/>
    </row>
    <row r="3" spans="1:7" ht="30.75" customHeight="1">
      <c r="A3" s="306"/>
      <c r="B3" s="306"/>
      <c r="C3" s="306"/>
      <c r="D3" s="306"/>
      <c r="E3" s="306"/>
      <c r="F3" s="306"/>
      <c r="G3" s="306"/>
    </row>
    <row r="4" spans="1:7" ht="30.75" customHeight="1" thickBot="1">
      <c r="A4" s="307"/>
      <c r="B4" s="307"/>
      <c r="C4" s="307"/>
      <c r="D4" s="307"/>
      <c r="E4" s="307"/>
      <c r="F4" s="307"/>
      <c r="G4" s="307"/>
    </row>
    <row r="5" spans="1:7" ht="16.5" customHeight="1" thickTop="1">
      <c r="A5" s="121"/>
      <c r="B5" s="121"/>
      <c r="C5" s="122"/>
      <c r="D5" s="122"/>
      <c r="E5" s="122"/>
      <c r="F5" s="121"/>
      <c r="G5" s="121"/>
    </row>
    <row r="6" spans="1:7" s="125" customFormat="1" ht="33" customHeight="1">
      <c r="A6" s="123"/>
      <c r="B6" s="123" t="s">
        <v>191</v>
      </c>
      <c r="C6" s="124" t="s">
        <v>22</v>
      </c>
      <c r="D6" s="124"/>
      <c r="E6" s="124"/>
      <c r="F6" s="123"/>
      <c r="G6" s="123"/>
    </row>
    <row r="7" spans="1:7" s="128" customFormat="1" ht="33" customHeight="1">
      <c r="A7" s="126"/>
      <c r="B7" s="126"/>
      <c r="C7" s="127" t="s">
        <v>192</v>
      </c>
      <c r="D7" s="127" t="s">
        <v>427</v>
      </c>
      <c r="E7" s="127"/>
      <c r="F7" s="126"/>
      <c r="G7" s="126"/>
    </row>
    <row r="8" spans="1:7" s="128" customFormat="1" ht="33" customHeight="1">
      <c r="A8" s="126"/>
      <c r="B8" s="126"/>
      <c r="C8" s="127" t="s">
        <v>8</v>
      </c>
      <c r="D8" s="127" t="s">
        <v>428</v>
      </c>
      <c r="E8" s="127"/>
      <c r="F8" s="126"/>
      <c r="G8" s="126"/>
    </row>
    <row r="9" spans="1:7" s="128" customFormat="1" ht="33" customHeight="1">
      <c r="A9" s="126"/>
      <c r="B9" s="126"/>
      <c r="C9" s="127" t="s">
        <v>9</v>
      </c>
      <c r="D9" s="127" t="s">
        <v>429</v>
      </c>
      <c r="E9" s="127"/>
      <c r="F9" s="126"/>
      <c r="G9" s="126"/>
    </row>
    <row r="10" spans="1:7" s="125" customFormat="1" ht="33" customHeight="1">
      <c r="A10" s="123"/>
      <c r="B10" s="123" t="s">
        <v>193</v>
      </c>
      <c r="C10" s="124" t="s">
        <v>23</v>
      </c>
      <c r="D10" s="124"/>
      <c r="E10" s="124"/>
      <c r="F10" s="123"/>
      <c r="G10" s="123"/>
    </row>
    <row r="11" spans="1:7" s="128" customFormat="1" ht="33" customHeight="1">
      <c r="A11" s="126"/>
      <c r="B11" s="126"/>
      <c r="C11" s="127" t="s">
        <v>194</v>
      </c>
      <c r="D11" s="127" t="s">
        <v>195</v>
      </c>
      <c r="E11" s="127"/>
      <c r="F11" s="126"/>
      <c r="G11" s="126"/>
    </row>
    <row r="12" spans="1:7" s="128" customFormat="1" ht="33" customHeight="1">
      <c r="A12" s="126"/>
      <c r="B12" s="126"/>
      <c r="C12" s="127"/>
      <c r="D12" s="127" t="s">
        <v>196</v>
      </c>
      <c r="E12" s="127" t="s">
        <v>197</v>
      </c>
      <c r="F12" s="126"/>
      <c r="G12" s="126"/>
    </row>
    <row r="13" spans="1:7" s="128" customFormat="1" ht="33" customHeight="1">
      <c r="A13" s="126"/>
      <c r="B13" s="126"/>
      <c r="C13" s="127"/>
      <c r="D13" s="127" t="s">
        <v>198</v>
      </c>
      <c r="E13" s="127" t="s">
        <v>28</v>
      </c>
      <c r="F13" s="126"/>
      <c r="G13" s="126"/>
    </row>
    <row r="14" spans="1:7" s="128" customFormat="1" ht="33" customHeight="1">
      <c r="A14" s="126"/>
      <c r="B14" s="126"/>
      <c r="C14" s="127"/>
      <c r="D14" s="127" t="s">
        <v>199</v>
      </c>
      <c r="E14" s="127" t="s">
        <v>200</v>
      </c>
      <c r="F14" s="126"/>
      <c r="G14" s="126"/>
    </row>
    <row r="15" spans="1:7" s="128" customFormat="1" ht="33" customHeight="1">
      <c r="A15" s="126"/>
      <c r="B15" s="126"/>
      <c r="C15" s="127" t="s">
        <v>10</v>
      </c>
      <c r="D15" s="127" t="s">
        <v>201</v>
      </c>
      <c r="E15" s="127"/>
      <c r="F15" s="126"/>
      <c r="G15" s="126"/>
    </row>
    <row r="16" spans="1:7" s="128" customFormat="1" ht="33" customHeight="1">
      <c r="A16" s="126"/>
      <c r="B16" s="126"/>
      <c r="C16" s="127"/>
      <c r="D16" s="127" t="s">
        <v>202</v>
      </c>
      <c r="E16" s="127" t="s">
        <v>203</v>
      </c>
      <c r="F16" s="126"/>
      <c r="G16" s="126"/>
    </row>
    <row r="17" spans="1:7" s="128" customFormat="1" ht="33" customHeight="1">
      <c r="A17" s="126"/>
      <c r="B17" s="126"/>
      <c r="C17" s="127"/>
      <c r="D17" s="127" t="s">
        <v>204</v>
      </c>
      <c r="E17" s="127" t="s">
        <v>205</v>
      </c>
      <c r="F17" s="126"/>
      <c r="G17" s="126"/>
    </row>
    <row r="18" spans="1:7" s="128" customFormat="1" ht="33" customHeight="1">
      <c r="A18" s="126"/>
      <c r="B18" s="126"/>
      <c r="C18" s="127" t="s">
        <v>11</v>
      </c>
      <c r="D18" s="127" t="s">
        <v>206</v>
      </c>
      <c r="E18" s="127"/>
      <c r="F18" s="126"/>
      <c r="G18" s="126"/>
    </row>
    <row r="19" spans="1:7" s="128" customFormat="1" ht="33" customHeight="1">
      <c r="A19" s="126"/>
      <c r="B19" s="126"/>
      <c r="C19" s="127" t="s">
        <v>12</v>
      </c>
      <c r="D19" s="127" t="s">
        <v>275</v>
      </c>
      <c r="E19" s="127"/>
      <c r="F19" s="126"/>
      <c r="G19" s="126"/>
    </row>
    <row r="20" spans="1:7" s="128" customFormat="1" ht="33" customHeight="1">
      <c r="A20" s="126"/>
      <c r="B20" s="126"/>
      <c r="C20" s="127" t="s">
        <v>29</v>
      </c>
      <c r="D20" s="127" t="s">
        <v>207</v>
      </c>
      <c r="E20" s="127"/>
      <c r="F20" s="126"/>
      <c r="G20" s="126"/>
    </row>
    <row r="21" spans="1:7" s="125" customFormat="1" ht="33" customHeight="1">
      <c r="A21" s="123"/>
      <c r="B21" s="123" t="s">
        <v>208</v>
      </c>
      <c r="C21" s="129" t="s">
        <v>24</v>
      </c>
      <c r="D21" s="124"/>
      <c r="E21" s="124"/>
      <c r="F21" s="123"/>
      <c r="G21" s="123"/>
    </row>
    <row r="22" spans="1:7" s="128" customFormat="1" ht="33" customHeight="1">
      <c r="A22" s="126"/>
      <c r="B22" s="126"/>
      <c r="C22" s="127" t="s">
        <v>209</v>
      </c>
      <c r="D22" s="127" t="s">
        <v>341</v>
      </c>
      <c r="E22" s="127"/>
      <c r="F22" s="126"/>
      <c r="G22" s="126"/>
    </row>
    <row r="23" spans="1:7" s="128" customFormat="1" ht="33" customHeight="1">
      <c r="A23" s="126"/>
      <c r="B23" s="126"/>
      <c r="C23" s="127" t="s">
        <v>13</v>
      </c>
      <c r="D23" s="127" t="s">
        <v>210</v>
      </c>
      <c r="E23" s="127"/>
      <c r="F23" s="126"/>
      <c r="G23" s="126"/>
    </row>
    <row r="24" spans="1:7" s="128" customFormat="1" ht="33" customHeight="1">
      <c r="A24" s="126"/>
      <c r="B24" s="126"/>
      <c r="C24" s="127" t="s">
        <v>14</v>
      </c>
      <c r="D24" s="127" t="s">
        <v>15</v>
      </c>
      <c r="E24" s="127"/>
      <c r="F24" s="126"/>
      <c r="G24" s="126"/>
    </row>
    <row r="25" spans="1:7" s="128" customFormat="1" ht="33" customHeight="1">
      <c r="A25" s="126"/>
      <c r="B25" s="126"/>
      <c r="C25" s="127" t="s">
        <v>16</v>
      </c>
      <c r="D25" s="127" t="s">
        <v>211</v>
      </c>
      <c r="E25" s="127"/>
      <c r="F25" s="126"/>
      <c r="G25" s="126"/>
    </row>
    <row r="26" spans="1:7" s="128" customFormat="1" ht="33" customHeight="1">
      <c r="A26" s="126"/>
      <c r="B26" s="126"/>
      <c r="C26" s="127" t="s">
        <v>17</v>
      </c>
      <c r="D26" s="127" t="s">
        <v>18</v>
      </c>
      <c r="E26" s="127"/>
      <c r="F26" s="126"/>
      <c r="G26" s="126"/>
    </row>
    <row r="27" spans="1:7" s="128" customFormat="1" ht="33" customHeight="1">
      <c r="A27" s="126"/>
      <c r="B27" s="126"/>
      <c r="C27" s="127"/>
      <c r="D27" s="127" t="s">
        <v>212</v>
      </c>
      <c r="E27" s="127" t="s">
        <v>30</v>
      </c>
      <c r="F27" s="126"/>
      <c r="G27" s="126"/>
    </row>
    <row r="28" spans="1:7" s="128" customFormat="1" ht="33" customHeight="1">
      <c r="A28" s="126"/>
      <c r="B28" s="126"/>
      <c r="C28" s="127"/>
      <c r="D28" s="127" t="s">
        <v>213</v>
      </c>
      <c r="E28" s="127" t="s">
        <v>214</v>
      </c>
      <c r="F28" s="126"/>
      <c r="G28" s="126"/>
    </row>
    <row r="29" spans="1:7" s="125" customFormat="1" ht="33" customHeight="1">
      <c r="A29" s="123"/>
      <c r="B29" s="123" t="s">
        <v>215</v>
      </c>
      <c r="C29" s="124" t="s">
        <v>25</v>
      </c>
      <c r="D29" s="124"/>
      <c r="E29" s="124"/>
      <c r="F29" s="123"/>
      <c r="G29" s="123"/>
    </row>
    <row r="30" spans="1:7" s="128" customFormat="1" ht="33" customHeight="1">
      <c r="A30" s="126"/>
      <c r="B30" s="126"/>
      <c r="C30" s="127" t="s">
        <v>216</v>
      </c>
      <c r="D30" s="127" t="s">
        <v>217</v>
      </c>
      <c r="E30" s="127"/>
      <c r="F30" s="126"/>
      <c r="G30" s="126"/>
    </row>
    <row r="31" spans="1:7" s="128" customFormat="1" ht="33" customHeight="1">
      <c r="A31" s="126"/>
      <c r="B31" s="126"/>
      <c r="C31" s="127" t="s">
        <v>19</v>
      </c>
      <c r="D31" s="127" t="s">
        <v>218</v>
      </c>
      <c r="E31" s="127"/>
      <c r="F31" s="126"/>
      <c r="G31" s="126"/>
    </row>
    <row r="32" spans="1:7" s="125" customFormat="1" ht="33" customHeight="1">
      <c r="A32" s="123"/>
      <c r="B32" s="123" t="s">
        <v>219</v>
      </c>
      <c r="C32" s="124" t="s">
        <v>349</v>
      </c>
      <c r="D32" s="124"/>
      <c r="E32" s="124"/>
      <c r="F32" s="123"/>
      <c r="G32" s="123"/>
    </row>
    <row r="33" spans="1:7" s="125" customFormat="1" ht="33" customHeight="1">
      <c r="A33" s="123"/>
      <c r="B33" s="123"/>
      <c r="C33" s="127" t="s">
        <v>26</v>
      </c>
      <c r="D33" s="127" t="s">
        <v>220</v>
      </c>
      <c r="E33" s="127"/>
      <c r="F33" s="123"/>
      <c r="G33" s="123"/>
    </row>
    <row r="34" spans="1:7" ht="30.75" customHeight="1">
      <c r="A34" s="130"/>
      <c r="B34" s="130"/>
      <c r="C34" s="131"/>
      <c r="D34" s="131"/>
      <c r="E34" s="131"/>
      <c r="F34" s="130"/>
      <c r="G34" s="130"/>
    </row>
    <row r="35" spans="1:7" ht="30.75" customHeight="1">
      <c r="A35" s="130"/>
      <c r="B35" s="130"/>
      <c r="C35" s="131"/>
      <c r="D35" s="131"/>
      <c r="E35" s="131"/>
      <c r="F35" s="130"/>
      <c r="G35" s="130"/>
    </row>
    <row r="36" spans="1:7" ht="30.75" customHeight="1">
      <c r="A36" s="132"/>
      <c r="B36" s="132"/>
      <c r="C36" s="133"/>
      <c r="D36" s="133"/>
      <c r="E36" s="133"/>
      <c r="F36" s="132"/>
      <c r="G36" s="132"/>
    </row>
    <row r="37" spans="1:7" ht="30.75" customHeight="1">
      <c r="A37" s="132"/>
      <c r="B37" s="132"/>
      <c r="C37" s="133"/>
      <c r="D37" s="133"/>
      <c r="E37" s="133"/>
      <c r="F37" s="132"/>
      <c r="G37" s="132"/>
    </row>
    <row r="38" spans="1:7" ht="30.75" customHeight="1">
      <c r="A38" s="132"/>
      <c r="B38" s="132"/>
      <c r="C38" s="133"/>
      <c r="D38" s="133"/>
      <c r="E38" s="133"/>
      <c r="F38" s="132"/>
      <c r="G38" s="132"/>
    </row>
    <row r="39" spans="1:7" ht="30.75" customHeight="1">
      <c r="A39" s="132"/>
      <c r="B39" s="132"/>
      <c r="C39" s="133"/>
      <c r="D39" s="133"/>
      <c r="E39" s="133"/>
      <c r="F39" s="132"/>
      <c r="G39" s="132"/>
    </row>
    <row r="40" spans="1:7" ht="30.75" customHeight="1">
      <c r="A40" s="132"/>
      <c r="B40" s="132"/>
      <c r="C40" s="133"/>
      <c r="D40" s="133"/>
      <c r="E40" s="133"/>
      <c r="F40" s="132"/>
      <c r="G40" s="132"/>
    </row>
    <row r="41" spans="1:7" ht="30.75" customHeight="1">
      <c r="A41" s="132"/>
      <c r="B41" s="132"/>
      <c r="C41" s="133"/>
      <c r="D41" s="133"/>
      <c r="E41" s="133"/>
      <c r="F41" s="132"/>
      <c r="G41" s="132"/>
    </row>
    <row r="42" spans="1:7" ht="30.75" customHeight="1">
      <c r="A42" s="132"/>
      <c r="B42" s="132"/>
      <c r="C42" s="133"/>
      <c r="D42" s="133"/>
      <c r="E42" s="133"/>
      <c r="F42" s="132"/>
      <c r="G42" s="132"/>
    </row>
    <row r="43" spans="1:7" ht="30.75" customHeight="1">
      <c r="A43" s="134"/>
      <c r="B43" s="135"/>
      <c r="C43" s="136"/>
      <c r="D43" s="136"/>
      <c r="F43" s="137"/>
      <c r="G43" s="138"/>
    </row>
    <row r="44" spans="1:7" ht="30.75" customHeight="1">
      <c r="A44" s="134"/>
      <c r="B44" s="135"/>
      <c r="C44" s="136"/>
      <c r="D44" s="136"/>
      <c r="F44" s="137"/>
      <c r="G44" s="138"/>
    </row>
    <row r="45" spans="1:7" ht="30.75" customHeight="1">
      <c r="A45" s="137"/>
      <c r="B45" s="135"/>
      <c r="C45" s="136"/>
      <c r="D45" s="136"/>
      <c r="F45" s="137"/>
      <c r="G45" s="138"/>
    </row>
    <row r="46" spans="1:7" ht="30.75" customHeight="1">
      <c r="A46" s="139"/>
      <c r="B46" s="135"/>
      <c r="C46" s="136"/>
      <c r="D46" s="136"/>
      <c r="F46" s="139"/>
      <c r="G46" s="135"/>
    </row>
    <row r="47" spans="1:7" ht="30.75" customHeight="1">
      <c r="A47" s="139"/>
      <c r="B47" s="135"/>
      <c r="C47" s="136"/>
      <c r="D47" s="136"/>
      <c r="F47" s="139"/>
      <c r="G47" s="135"/>
    </row>
    <row r="48" spans="1:7" ht="30.75" customHeight="1">
      <c r="A48" s="139"/>
      <c r="B48" s="135"/>
      <c r="C48" s="136"/>
      <c r="D48" s="136"/>
      <c r="F48" s="139"/>
      <c r="G48" s="135"/>
    </row>
    <row r="49" spans="1:7" ht="30.75" customHeight="1">
      <c r="A49" s="139"/>
      <c r="B49" s="135"/>
      <c r="C49" s="136"/>
      <c r="D49" s="136"/>
      <c r="F49" s="139"/>
      <c r="G49" s="135"/>
    </row>
    <row r="50" spans="1:7" ht="30.75" customHeight="1">
      <c r="A50" s="139"/>
      <c r="B50" s="135"/>
      <c r="C50" s="136"/>
      <c r="D50" s="136"/>
      <c r="F50" s="139"/>
      <c r="G50" s="135"/>
    </row>
    <row r="51" spans="1:7" ht="30.75" customHeight="1">
      <c r="A51" s="139"/>
      <c r="B51" s="135"/>
      <c r="C51" s="136"/>
      <c r="D51" s="136"/>
      <c r="F51" s="139"/>
      <c r="G51" s="135"/>
    </row>
    <row r="52" spans="1:7" ht="30.75" customHeight="1">
      <c r="A52" s="139"/>
      <c r="B52" s="135"/>
      <c r="C52" s="136"/>
      <c r="D52" s="136"/>
      <c r="F52" s="139"/>
      <c r="G52" s="135"/>
    </row>
    <row r="53" spans="1:7" ht="30.75" customHeight="1">
      <c r="A53" s="139"/>
      <c r="B53" s="135"/>
      <c r="C53" s="136"/>
      <c r="D53" s="136"/>
      <c r="F53" s="139"/>
      <c r="G53" s="135"/>
    </row>
    <row r="54" spans="1:7" ht="30.75" customHeight="1">
      <c r="A54" s="139"/>
      <c r="B54" s="135"/>
      <c r="C54" s="136"/>
      <c r="D54" s="136"/>
      <c r="F54" s="139"/>
      <c r="G54" s="135"/>
    </row>
    <row r="55" spans="1:7" ht="30.75" customHeight="1">
      <c r="A55" s="139"/>
      <c r="B55" s="135"/>
      <c r="C55" s="136"/>
      <c r="D55" s="136"/>
      <c r="F55" s="139"/>
      <c r="G55" s="135"/>
    </row>
    <row r="56" spans="1:7" ht="30.75" customHeight="1">
      <c r="A56" s="139"/>
      <c r="B56" s="135"/>
      <c r="C56" s="136"/>
      <c r="D56" s="136"/>
      <c r="F56" s="139"/>
      <c r="G56" s="135"/>
    </row>
    <row r="57" spans="1:7" ht="30.75" customHeight="1">
      <c r="A57" s="139"/>
      <c r="B57" s="135"/>
      <c r="C57" s="136"/>
      <c r="D57" s="136"/>
      <c r="F57" s="139"/>
      <c r="G57" s="135"/>
    </row>
    <row r="58" spans="1:7" ht="30.75" customHeight="1">
      <c r="A58" s="139"/>
      <c r="B58" s="135"/>
      <c r="C58" s="136"/>
      <c r="D58" s="136"/>
      <c r="F58" s="139"/>
      <c r="G58" s="135"/>
    </row>
    <row r="59" spans="1:7" ht="30.75" customHeight="1">
      <c r="A59" s="139"/>
      <c r="B59" s="135"/>
      <c r="C59" s="136"/>
      <c r="D59" s="136"/>
      <c r="F59" s="139"/>
      <c r="G59" s="135"/>
    </row>
    <row r="60" spans="1:7" ht="30.75" customHeight="1">
      <c r="A60" s="139"/>
      <c r="B60" s="135"/>
      <c r="C60" s="136"/>
      <c r="D60" s="136"/>
      <c r="F60" s="139"/>
      <c r="G60" s="135"/>
    </row>
    <row r="61" spans="1:7" ht="30.75" customHeight="1">
      <c r="A61" s="139"/>
      <c r="B61" s="135"/>
      <c r="C61" s="136"/>
      <c r="D61" s="136"/>
      <c r="F61" s="139"/>
      <c r="G61" s="135"/>
    </row>
    <row r="62" spans="1:7" ht="30.75" customHeight="1">
      <c r="A62" s="139"/>
      <c r="B62" s="135"/>
      <c r="C62" s="136"/>
      <c r="D62" s="136"/>
      <c r="F62" s="139"/>
      <c r="G62" s="135"/>
    </row>
    <row r="63" spans="1:7" ht="30.75" customHeight="1">
      <c r="A63" s="139"/>
      <c r="B63" s="135"/>
      <c r="C63" s="136"/>
      <c r="D63" s="136"/>
      <c r="F63" s="139"/>
      <c r="G63" s="135"/>
    </row>
    <row r="64" spans="1:7" ht="30.75" customHeight="1">
      <c r="A64" s="139"/>
      <c r="B64" s="135"/>
      <c r="C64" s="136"/>
      <c r="D64" s="136"/>
      <c r="F64" s="139"/>
      <c r="G64" s="135"/>
    </row>
    <row r="65" spans="1:7" ht="30.75" customHeight="1">
      <c r="A65" s="139"/>
      <c r="B65" s="135"/>
      <c r="C65" s="136"/>
      <c r="D65" s="136"/>
      <c r="F65" s="139"/>
      <c r="G65" s="135"/>
    </row>
    <row r="66" spans="1:7" ht="30.75" customHeight="1">
      <c r="A66" s="139"/>
      <c r="B66" s="135"/>
      <c r="C66" s="136"/>
      <c r="D66" s="136"/>
      <c r="F66" s="139"/>
      <c r="G66" s="135"/>
    </row>
    <row r="67" spans="1:7" ht="30.75" customHeight="1">
      <c r="A67" s="139"/>
      <c r="B67" s="135"/>
      <c r="C67" s="136"/>
      <c r="D67" s="136"/>
      <c r="F67" s="139"/>
      <c r="G67" s="135"/>
    </row>
    <row r="68" spans="1:7" ht="30.75" customHeight="1">
      <c r="A68" s="139"/>
      <c r="B68" s="135"/>
      <c r="C68" s="136"/>
      <c r="D68" s="136"/>
      <c r="F68" s="139"/>
      <c r="G68" s="135"/>
    </row>
    <row r="69" spans="1:7" ht="30.75" customHeight="1">
      <c r="A69" s="139"/>
      <c r="B69" s="135"/>
      <c r="C69" s="136"/>
      <c r="D69" s="136"/>
      <c r="F69" s="139"/>
      <c r="G69" s="135"/>
    </row>
    <row r="70" spans="1:7" ht="30.75" customHeight="1">
      <c r="A70" s="139"/>
      <c r="B70" s="135"/>
      <c r="C70" s="136"/>
      <c r="D70" s="136"/>
      <c r="F70" s="139"/>
      <c r="G70" s="135"/>
    </row>
    <row r="71" spans="1:7" ht="30.75" customHeight="1">
      <c r="A71" s="139"/>
      <c r="B71" s="135"/>
      <c r="C71" s="136"/>
      <c r="D71" s="136"/>
      <c r="F71" s="139"/>
      <c r="G71" s="135"/>
    </row>
    <row r="72" spans="1:7" ht="30.75" customHeight="1">
      <c r="A72" s="139"/>
      <c r="B72" s="135"/>
      <c r="C72" s="136"/>
      <c r="D72" s="136"/>
      <c r="F72" s="139"/>
      <c r="G72" s="135"/>
    </row>
    <row r="73" spans="1:7" ht="30.75" customHeight="1">
      <c r="A73" s="139"/>
      <c r="B73" s="135"/>
      <c r="C73" s="136"/>
      <c r="D73" s="136"/>
      <c r="F73" s="139"/>
      <c r="G73" s="135"/>
    </row>
  </sheetData>
  <sheetProtection password="8ED9" sheet="1" objects="1" scenarios="1"/>
  <mergeCells count="2">
    <mergeCell ref="A1:G1"/>
    <mergeCell ref="A2:G4"/>
  </mergeCells>
  <printOptions/>
  <pageMargins left="0.51" right="0.47" top="0.76" bottom="0.51" header="0.42" footer="0.27"/>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codeName="Sheet2">
    <tabColor indexed="45"/>
  </sheetPr>
  <dimension ref="A1:AB306"/>
  <sheetViews>
    <sheetView view="pageBreakPreview" zoomScale="86" zoomScaleNormal="86" zoomScaleSheetLayoutView="86" workbookViewId="0" topLeftCell="A1">
      <pane ySplit="3" topLeftCell="BM4" activePane="bottomLeft" state="frozen"/>
      <selection pane="topLeft" activeCell="A1" sqref="A1"/>
      <selection pane="bottomLeft" activeCell="A4" sqref="A4:IV4"/>
    </sheetView>
  </sheetViews>
  <sheetFormatPr defaultColWidth="9.00390625" defaultRowHeight="13.5"/>
  <cols>
    <col min="1" max="2" width="2.625" style="20" customWidth="1"/>
    <col min="3" max="3" width="20.625" style="20" customWidth="1"/>
    <col min="4" max="4" width="3.625" style="20" customWidth="1"/>
    <col min="5" max="5" width="36.625" style="20" customWidth="1"/>
    <col min="6" max="8" width="5.125" style="20" customWidth="1"/>
    <col min="9" max="13" width="5.125" style="72" customWidth="1"/>
    <col min="14" max="18" width="5.125" style="20" customWidth="1"/>
    <col min="19" max="16384" width="9.00390625" style="20" customWidth="1"/>
  </cols>
  <sheetData>
    <row r="1" spans="1:18" ht="19.5" customHeight="1" thickBot="1">
      <c r="A1" s="308" t="s">
        <v>255</v>
      </c>
      <c r="B1" s="308"/>
      <c r="C1" s="308"/>
      <c r="D1" s="83"/>
      <c r="E1" s="83"/>
      <c r="F1" s="83"/>
      <c r="G1" s="83"/>
      <c r="H1" s="83"/>
      <c r="I1" s="309" t="s">
        <v>256</v>
      </c>
      <c r="J1" s="309"/>
      <c r="K1" s="309"/>
      <c r="L1" s="310">
        <f>'事業所概要'!B4</f>
        <v>0</v>
      </c>
      <c r="M1" s="310"/>
      <c r="N1" s="310"/>
      <c r="O1" s="310"/>
      <c r="P1" s="310"/>
      <c r="Q1" s="310"/>
      <c r="R1" s="310"/>
    </row>
    <row r="2" spans="1:18" ht="21" customHeight="1" thickBot="1" thickTop="1">
      <c r="A2" s="399" t="s">
        <v>312</v>
      </c>
      <c r="B2" s="353"/>
      <c r="C2" s="354"/>
      <c r="D2" s="399" t="s">
        <v>69</v>
      </c>
      <c r="E2" s="354"/>
      <c r="F2" s="396" t="s">
        <v>70</v>
      </c>
      <c r="G2" s="397"/>
      <c r="H2" s="398"/>
      <c r="I2" s="352" t="s">
        <v>71</v>
      </c>
      <c r="J2" s="353"/>
      <c r="K2" s="353"/>
      <c r="L2" s="353"/>
      <c r="M2" s="354"/>
      <c r="N2" s="396" t="s">
        <v>72</v>
      </c>
      <c r="O2" s="397"/>
      <c r="P2" s="397"/>
      <c r="Q2" s="397"/>
      <c r="R2" s="398"/>
    </row>
    <row r="3" spans="1:18" ht="120" customHeight="1" thickBot="1" thickTop="1">
      <c r="A3" s="355"/>
      <c r="B3" s="356"/>
      <c r="C3" s="357"/>
      <c r="D3" s="355"/>
      <c r="E3" s="357"/>
      <c r="F3" s="14" t="s">
        <v>73</v>
      </c>
      <c r="G3" s="15" t="s">
        <v>74</v>
      </c>
      <c r="H3" s="16" t="s">
        <v>75</v>
      </c>
      <c r="I3" s="355"/>
      <c r="J3" s="356"/>
      <c r="K3" s="356"/>
      <c r="L3" s="356"/>
      <c r="M3" s="357"/>
      <c r="N3" s="17" t="s">
        <v>76</v>
      </c>
      <c r="O3" s="18" t="s">
        <v>77</v>
      </c>
      <c r="P3" s="18" t="s">
        <v>78</v>
      </c>
      <c r="Q3" s="18" t="s">
        <v>79</v>
      </c>
      <c r="R3" s="19" t="s">
        <v>80</v>
      </c>
    </row>
    <row r="4" spans="1:18" ht="24.75" customHeight="1" thickBot="1" thickTop="1">
      <c r="A4" s="367" t="s">
        <v>307</v>
      </c>
      <c r="B4" s="368"/>
      <c r="C4" s="368"/>
      <c r="D4" s="368"/>
      <c r="E4" s="368"/>
      <c r="F4" s="368"/>
      <c r="G4" s="368"/>
      <c r="H4" s="368"/>
      <c r="I4" s="368"/>
      <c r="J4" s="368"/>
      <c r="K4" s="368"/>
      <c r="L4" s="368"/>
      <c r="M4" s="368"/>
      <c r="N4" s="368"/>
      <c r="O4" s="368"/>
      <c r="P4" s="368"/>
      <c r="Q4" s="368"/>
      <c r="R4" s="369"/>
    </row>
    <row r="5" spans="2:18" ht="24.75" customHeight="1" thickBot="1" thickTop="1">
      <c r="B5" s="367" t="s">
        <v>308</v>
      </c>
      <c r="C5" s="368"/>
      <c r="D5" s="368"/>
      <c r="E5" s="368"/>
      <c r="F5" s="368"/>
      <c r="G5" s="368"/>
      <c r="H5" s="368"/>
      <c r="I5" s="368"/>
      <c r="J5" s="368"/>
      <c r="K5" s="368"/>
      <c r="L5" s="368"/>
      <c r="M5" s="368"/>
      <c r="N5" s="368"/>
      <c r="O5" s="368"/>
      <c r="P5" s="368"/>
      <c r="Q5" s="368"/>
      <c r="R5" s="369"/>
    </row>
    <row r="6" spans="1:18" ht="48" customHeight="1" thickTop="1">
      <c r="A6" s="358" t="s">
        <v>317</v>
      </c>
      <c r="B6" s="372"/>
      <c r="C6" s="373"/>
      <c r="D6" s="21"/>
      <c r="E6" s="1" t="s">
        <v>82</v>
      </c>
      <c r="F6" s="80"/>
      <c r="G6" s="80"/>
      <c r="H6" s="80"/>
      <c r="I6" s="343"/>
      <c r="J6" s="344"/>
      <c r="K6" s="344"/>
      <c r="L6" s="344"/>
      <c r="M6" s="345"/>
      <c r="N6" s="80"/>
      <c r="O6" s="80"/>
      <c r="P6" s="80"/>
      <c r="Q6" s="80"/>
      <c r="R6" s="80"/>
    </row>
    <row r="7" spans="1:18" ht="59.25" customHeight="1">
      <c r="A7" s="374"/>
      <c r="B7" s="375"/>
      <c r="C7" s="376"/>
      <c r="D7" s="22"/>
      <c r="E7" s="2" t="s">
        <v>83</v>
      </c>
      <c r="F7" s="81"/>
      <c r="G7" s="81"/>
      <c r="H7" s="81"/>
      <c r="I7" s="346"/>
      <c r="J7" s="347"/>
      <c r="K7" s="347"/>
      <c r="L7" s="347"/>
      <c r="M7" s="348"/>
      <c r="N7" s="81"/>
      <c r="O7" s="81"/>
      <c r="P7" s="81"/>
      <c r="Q7" s="81"/>
      <c r="R7" s="81"/>
    </row>
    <row r="8" spans="1:18" ht="37.5" customHeight="1" thickBot="1">
      <c r="A8" s="377"/>
      <c r="B8" s="378"/>
      <c r="C8" s="379"/>
      <c r="D8" s="23"/>
      <c r="E8" s="24" t="s">
        <v>81</v>
      </c>
      <c r="F8" s="82"/>
      <c r="G8" s="82"/>
      <c r="H8" s="82"/>
      <c r="I8" s="349"/>
      <c r="J8" s="350"/>
      <c r="K8" s="350"/>
      <c r="L8" s="350"/>
      <c r="M8" s="351"/>
      <c r="N8" s="82"/>
      <c r="O8" s="82"/>
      <c r="P8" s="82"/>
      <c r="Q8" s="82"/>
      <c r="R8" s="82"/>
    </row>
    <row r="9" spans="1:18" ht="6.75" customHeight="1" thickBot="1" thickTop="1">
      <c r="A9" s="25"/>
      <c r="B9" s="26"/>
      <c r="C9" s="26"/>
      <c r="D9" s="26"/>
      <c r="E9" s="26"/>
      <c r="F9" s="26"/>
      <c r="G9" s="26"/>
      <c r="H9" s="26"/>
      <c r="I9" s="71"/>
      <c r="J9" s="71"/>
      <c r="K9" s="71"/>
      <c r="L9" s="71"/>
      <c r="M9" s="71"/>
      <c r="N9" s="26"/>
      <c r="O9" s="26"/>
      <c r="P9" s="26"/>
      <c r="Q9" s="26"/>
      <c r="R9" s="27"/>
    </row>
    <row r="10" spans="1:18" ht="42" customHeight="1" thickTop="1">
      <c r="A10" s="380" t="s">
        <v>318</v>
      </c>
      <c r="B10" s="372"/>
      <c r="C10" s="373"/>
      <c r="D10" s="21"/>
      <c r="E10" s="3" t="s">
        <v>84</v>
      </c>
      <c r="F10" s="80"/>
      <c r="G10" s="80"/>
      <c r="H10" s="80"/>
      <c r="I10" s="343"/>
      <c r="J10" s="344"/>
      <c r="K10" s="344"/>
      <c r="L10" s="344"/>
      <c r="M10" s="345"/>
      <c r="N10" s="80"/>
      <c r="O10" s="80"/>
      <c r="P10" s="80"/>
      <c r="Q10" s="80"/>
      <c r="R10" s="80"/>
    </row>
    <row r="11" spans="1:18" ht="50.25" customHeight="1">
      <c r="A11" s="374"/>
      <c r="B11" s="375"/>
      <c r="C11" s="376"/>
      <c r="D11" s="22"/>
      <c r="E11" s="4" t="s">
        <v>221</v>
      </c>
      <c r="F11" s="81"/>
      <c r="G11" s="81"/>
      <c r="H11" s="81"/>
      <c r="I11" s="346"/>
      <c r="J11" s="347"/>
      <c r="K11" s="347"/>
      <c r="L11" s="347"/>
      <c r="M11" s="348"/>
      <c r="N11" s="81"/>
      <c r="O11" s="81"/>
      <c r="P11" s="81"/>
      <c r="Q11" s="81"/>
      <c r="R11" s="81"/>
    </row>
    <row r="12" spans="1:18" ht="37.5" customHeight="1" thickBot="1">
      <c r="A12" s="377"/>
      <c r="B12" s="378"/>
      <c r="C12" s="379"/>
      <c r="D12" s="23"/>
      <c r="E12" s="24" t="s">
        <v>81</v>
      </c>
      <c r="F12" s="82"/>
      <c r="G12" s="82"/>
      <c r="H12" s="82"/>
      <c r="I12" s="349"/>
      <c r="J12" s="350"/>
      <c r="K12" s="350"/>
      <c r="L12" s="350"/>
      <c r="M12" s="351"/>
      <c r="N12" s="82"/>
      <c r="O12" s="82"/>
      <c r="P12" s="82"/>
      <c r="Q12" s="82"/>
      <c r="R12" s="82"/>
    </row>
    <row r="13" spans="1:18" ht="24.75" customHeight="1" thickBot="1" thickTop="1">
      <c r="A13" s="381" t="s">
        <v>264</v>
      </c>
      <c r="B13" s="381"/>
      <c r="C13" s="381"/>
      <c r="D13" s="381"/>
      <c r="E13" s="381"/>
      <c r="F13" s="77">
        <f>COUNTIF('隠しシート（記入不要）'!$A3:$D3,"1")</f>
        <v>0</v>
      </c>
      <c r="G13" s="77">
        <f>COUNTIF('隠しシート（記入不要）'!$A3:$D3,"2")</f>
        <v>0</v>
      </c>
      <c r="H13" s="77">
        <f>COUNTIF('隠しシート（記入不要）'!$A3:$D3,"3")</f>
        <v>0</v>
      </c>
      <c r="I13" s="340"/>
      <c r="J13" s="341"/>
      <c r="K13" s="341"/>
      <c r="L13" s="341"/>
      <c r="M13" s="342"/>
      <c r="N13" s="28"/>
      <c r="O13" s="28"/>
      <c r="P13" s="28"/>
      <c r="Q13" s="28"/>
      <c r="R13" s="28"/>
    </row>
    <row r="14" spans="1:18" ht="24.75" customHeight="1" thickBot="1" thickTop="1">
      <c r="A14" s="83"/>
      <c r="B14" s="83"/>
      <c r="C14" s="83"/>
      <c r="D14" s="83"/>
      <c r="E14" s="83"/>
      <c r="F14" s="83"/>
      <c r="G14" s="83"/>
      <c r="H14" s="83"/>
      <c r="I14" s="84"/>
      <c r="J14" s="84"/>
      <c r="K14" s="84"/>
      <c r="L14" s="84"/>
      <c r="M14" s="84"/>
      <c r="N14" s="83"/>
      <c r="O14" s="83"/>
      <c r="P14" s="83"/>
      <c r="Q14" s="83"/>
      <c r="R14" s="83"/>
    </row>
    <row r="15" spans="2:18" ht="24.75" customHeight="1" thickBot="1" thickTop="1">
      <c r="B15" s="367" t="s">
        <v>309</v>
      </c>
      <c r="C15" s="368"/>
      <c r="D15" s="368"/>
      <c r="E15" s="368"/>
      <c r="F15" s="368"/>
      <c r="G15" s="368"/>
      <c r="H15" s="368"/>
      <c r="I15" s="368"/>
      <c r="J15" s="368"/>
      <c r="K15" s="368"/>
      <c r="L15" s="368"/>
      <c r="M15" s="368"/>
      <c r="N15" s="368"/>
      <c r="O15" s="368"/>
      <c r="P15" s="368"/>
      <c r="Q15" s="368"/>
      <c r="R15" s="369"/>
    </row>
    <row r="16" spans="1:18" ht="37.5" customHeight="1" thickTop="1">
      <c r="A16" s="380" t="s">
        <v>320</v>
      </c>
      <c r="B16" s="375"/>
      <c r="C16" s="376"/>
      <c r="D16" s="29"/>
      <c r="E16" s="5" t="s">
        <v>222</v>
      </c>
      <c r="F16" s="80"/>
      <c r="G16" s="80"/>
      <c r="H16" s="80"/>
      <c r="I16" s="343"/>
      <c r="J16" s="344"/>
      <c r="K16" s="344"/>
      <c r="L16" s="344"/>
      <c r="M16" s="345"/>
      <c r="N16" s="80"/>
      <c r="O16" s="80"/>
      <c r="P16" s="80"/>
      <c r="Q16" s="80"/>
      <c r="R16" s="80"/>
    </row>
    <row r="17" spans="1:18" ht="70.5" customHeight="1">
      <c r="A17" s="374"/>
      <c r="B17" s="375"/>
      <c r="C17" s="376"/>
      <c r="D17" s="22"/>
      <c r="E17" s="2" t="s">
        <v>85</v>
      </c>
      <c r="F17" s="81"/>
      <c r="G17" s="81"/>
      <c r="H17" s="81"/>
      <c r="I17" s="346"/>
      <c r="J17" s="347"/>
      <c r="K17" s="347"/>
      <c r="L17" s="347"/>
      <c r="M17" s="348"/>
      <c r="N17" s="81"/>
      <c r="O17" s="81"/>
      <c r="P17" s="81"/>
      <c r="Q17" s="81"/>
      <c r="R17" s="81"/>
    </row>
    <row r="18" spans="1:18" ht="43.5" customHeight="1">
      <c r="A18" s="374"/>
      <c r="B18" s="375"/>
      <c r="C18" s="376"/>
      <c r="D18" s="22"/>
      <c r="E18" s="2" t="s">
        <v>86</v>
      </c>
      <c r="F18" s="81"/>
      <c r="G18" s="81"/>
      <c r="H18" s="81"/>
      <c r="I18" s="346"/>
      <c r="J18" s="347"/>
      <c r="K18" s="347"/>
      <c r="L18" s="347"/>
      <c r="M18" s="348"/>
      <c r="N18" s="81"/>
      <c r="O18" s="81"/>
      <c r="P18" s="81"/>
      <c r="Q18" s="81"/>
      <c r="R18" s="81"/>
    </row>
    <row r="19" spans="1:18" ht="57.75" customHeight="1">
      <c r="A19" s="374"/>
      <c r="B19" s="375"/>
      <c r="C19" s="376"/>
      <c r="D19" s="22"/>
      <c r="E19" s="2" t="s">
        <v>87</v>
      </c>
      <c r="F19" s="81"/>
      <c r="G19" s="81"/>
      <c r="H19" s="81"/>
      <c r="I19" s="346"/>
      <c r="J19" s="347"/>
      <c r="K19" s="347"/>
      <c r="L19" s="347"/>
      <c r="M19" s="348"/>
      <c r="N19" s="81"/>
      <c r="O19" s="81"/>
      <c r="P19" s="81"/>
      <c r="Q19" s="81"/>
      <c r="R19" s="81"/>
    </row>
    <row r="20" spans="1:18" ht="37.5" customHeight="1" thickBot="1">
      <c r="A20" s="377"/>
      <c r="B20" s="378"/>
      <c r="C20" s="379"/>
      <c r="D20" s="23"/>
      <c r="E20" s="24" t="s">
        <v>81</v>
      </c>
      <c r="F20" s="82"/>
      <c r="G20" s="82"/>
      <c r="H20" s="82"/>
      <c r="I20" s="349"/>
      <c r="J20" s="350"/>
      <c r="K20" s="350"/>
      <c r="L20" s="350"/>
      <c r="M20" s="351"/>
      <c r="N20" s="82"/>
      <c r="O20" s="82"/>
      <c r="P20" s="82"/>
      <c r="Q20" s="82"/>
      <c r="R20" s="82"/>
    </row>
    <row r="21" spans="1:18" ht="24.75" customHeight="1" thickBot="1" thickTop="1">
      <c r="A21" s="381" t="s">
        <v>265</v>
      </c>
      <c r="B21" s="381"/>
      <c r="C21" s="381"/>
      <c r="D21" s="381"/>
      <c r="E21" s="381"/>
      <c r="F21" s="77">
        <f>COUNTIF('隠しシート（記入不要）'!$E3,"1")</f>
        <v>0</v>
      </c>
      <c r="G21" s="77">
        <f>COUNTIF('隠しシート（記入不要）'!$E3,"2")</f>
        <v>0</v>
      </c>
      <c r="H21" s="77">
        <f>COUNTIF('隠しシート（記入不要）'!$E3,"3")</f>
        <v>0</v>
      </c>
      <c r="I21" s="340"/>
      <c r="J21" s="341"/>
      <c r="K21" s="341"/>
      <c r="L21" s="341"/>
      <c r="M21" s="342"/>
      <c r="N21" s="28"/>
      <c r="O21" s="28"/>
      <c r="P21" s="28"/>
      <c r="Q21" s="28"/>
      <c r="R21" s="28"/>
    </row>
    <row r="22" spans="1:18" ht="24.75" customHeight="1" thickBot="1" thickTop="1">
      <c r="A22" s="83"/>
      <c r="B22" s="83"/>
      <c r="C22" s="83"/>
      <c r="D22" s="83"/>
      <c r="E22" s="83"/>
      <c r="F22" s="83"/>
      <c r="G22" s="83"/>
      <c r="H22" s="83"/>
      <c r="I22" s="84"/>
      <c r="J22" s="84"/>
      <c r="K22" s="84"/>
      <c r="L22" s="84"/>
      <c r="M22" s="84"/>
      <c r="N22" s="83"/>
      <c r="O22" s="83"/>
      <c r="P22" s="83"/>
      <c r="Q22" s="83"/>
      <c r="R22" s="83"/>
    </row>
    <row r="23" spans="2:18" ht="24.75" customHeight="1" thickBot="1" thickTop="1">
      <c r="B23" s="367" t="s">
        <v>321</v>
      </c>
      <c r="C23" s="368"/>
      <c r="D23" s="368"/>
      <c r="E23" s="368"/>
      <c r="F23" s="368"/>
      <c r="G23" s="368"/>
      <c r="H23" s="368"/>
      <c r="I23" s="368"/>
      <c r="J23" s="368"/>
      <c r="K23" s="368"/>
      <c r="L23" s="368"/>
      <c r="M23" s="368"/>
      <c r="N23" s="368"/>
      <c r="O23" s="368"/>
      <c r="P23" s="368"/>
      <c r="Q23" s="368"/>
      <c r="R23" s="369"/>
    </row>
    <row r="24" spans="1:18" ht="48.75" customHeight="1" thickTop="1">
      <c r="A24" s="380" t="s">
        <v>313</v>
      </c>
      <c r="B24" s="372"/>
      <c r="C24" s="373"/>
      <c r="D24" s="21"/>
      <c r="E24" s="3" t="s">
        <v>223</v>
      </c>
      <c r="F24" s="80"/>
      <c r="G24" s="80"/>
      <c r="H24" s="80"/>
      <c r="I24" s="343"/>
      <c r="J24" s="344"/>
      <c r="K24" s="344"/>
      <c r="L24" s="344"/>
      <c r="M24" s="345"/>
      <c r="N24" s="80"/>
      <c r="O24" s="80"/>
      <c r="P24" s="80"/>
      <c r="Q24" s="80"/>
      <c r="R24" s="80"/>
    </row>
    <row r="25" spans="1:18" ht="92.25" customHeight="1">
      <c r="A25" s="374"/>
      <c r="B25" s="375"/>
      <c r="C25" s="376"/>
      <c r="D25" s="22"/>
      <c r="E25" s="4" t="s">
        <v>173</v>
      </c>
      <c r="F25" s="81"/>
      <c r="G25" s="81"/>
      <c r="H25" s="81"/>
      <c r="I25" s="346"/>
      <c r="J25" s="347"/>
      <c r="K25" s="347"/>
      <c r="L25" s="347"/>
      <c r="M25" s="348"/>
      <c r="N25" s="81"/>
      <c r="O25" s="81"/>
      <c r="P25" s="81"/>
      <c r="Q25" s="81"/>
      <c r="R25" s="81"/>
    </row>
    <row r="26" spans="1:18" ht="60" customHeight="1" thickBot="1">
      <c r="A26" s="374"/>
      <c r="B26" s="375"/>
      <c r="C26" s="376"/>
      <c r="D26" s="22"/>
      <c r="E26" s="12" t="s">
        <v>174</v>
      </c>
      <c r="F26" s="81"/>
      <c r="G26" s="81"/>
      <c r="H26" s="81"/>
      <c r="I26" s="346"/>
      <c r="J26" s="347"/>
      <c r="K26" s="347"/>
      <c r="L26" s="347"/>
      <c r="M26" s="348"/>
      <c r="N26" s="81"/>
      <c r="O26" s="81"/>
      <c r="P26" s="81"/>
      <c r="Q26" s="81"/>
      <c r="R26" s="81"/>
    </row>
    <row r="27" spans="1:18" ht="37.5" customHeight="1" thickBot="1" thickTop="1">
      <c r="A27" s="377"/>
      <c r="B27" s="378"/>
      <c r="C27" s="379"/>
      <c r="D27" s="23"/>
      <c r="E27" s="24" t="s">
        <v>81</v>
      </c>
      <c r="F27" s="82"/>
      <c r="G27" s="82"/>
      <c r="H27" s="82"/>
      <c r="I27" s="349"/>
      <c r="J27" s="350"/>
      <c r="K27" s="350"/>
      <c r="L27" s="350"/>
      <c r="M27" s="351"/>
      <c r="N27" s="82"/>
      <c r="O27" s="82"/>
      <c r="P27" s="82"/>
      <c r="Q27" s="82"/>
      <c r="R27" s="82"/>
    </row>
    <row r="28" spans="1:18" ht="6.75" customHeight="1" thickBot="1" thickTop="1">
      <c r="A28" s="25"/>
      <c r="B28" s="26"/>
      <c r="C28" s="26"/>
      <c r="D28" s="26"/>
      <c r="E28" s="26"/>
      <c r="F28" s="26"/>
      <c r="G28" s="26"/>
      <c r="H28" s="26"/>
      <c r="I28" s="71"/>
      <c r="J28" s="71"/>
      <c r="K28" s="71"/>
      <c r="L28" s="71"/>
      <c r="M28" s="71"/>
      <c r="N28" s="26"/>
      <c r="O28" s="26"/>
      <c r="P28" s="26"/>
      <c r="Q28" s="26"/>
      <c r="R28" s="27"/>
    </row>
    <row r="29" spans="1:18" ht="77.25" customHeight="1" thickTop="1">
      <c r="A29" s="380" t="s">
        <v>319</v>
      </c>
      <c r="B29" s="372"/>
      <c r="C29" s="373"/>
      <c r="D29" s="21"/>
      <c r="E29" s="3" t="s">
        <v>94</v>
      </c>
      <c r="F29" s="80"/>
      <c r="G29" s="80"/>
      <c r="H29" s="80"/>
      <c r="I29" s="390"/>
      <c r="J29" s="391"/>
      <c r="K29" s="391"/>
      <c r="L29" s="391"/>
      <c r="M29" s="392"/>
      <c r="N29" s="80"/>
      <c r="O29" s="80"/>
      <c r="P29" s="80"/>
      <c r="Q29" s="80"/>
      <c r="R29" s="80"/>
    </row>
    <row r="30" spans="1:18" ht="37.5" customHeight="1" thickBot="1">
      <c r="A30" s="377"/>
      <c r="B30" s="378"/>
      <c r="C30" s="379"/>
      <c r="D30" s="23"/>
      <c r="E30" s="24" t="s">
        <v>81</v>
      </c>
      <c r="F30" s="82"/>
      <c r="G30" s="82"/>
      <c r="H30" s="82"/>
      <c r="I30" s="393"/>
      <c r="J30" s="394"/>
      <c r="K30" s="394"/>
      <c r="L30" s="394"/>
      <c r="M30" s="395"/>
      <c r="N30" s="82"/>
      <c r="O30" s="82"/>
      <c r="P30" s="82"/>
      <c r="Q30" s="82"/>
      <c r="R30" s="82"/>
    </row>
    <row r="31" spans="1:18" ht="6.75" customHeight="1" thickBot="1" thickTop="1">
      <c r="A31" s="25"/>
      <c r="B31" s="26"/>
      <c r="C31" s="26"/>
      <c r="D31" s="26"/>
      <c r="E31" s="26"/>
      <c r="F31" s="26"/>
      <c r="G31" s="26"/>
      <c r="H31" s="26"/>
      <c r="I31" s="71"/>
      <c r="J31" s="71"/>
      <c r="K31" s="71"/>
      <c r="L31" s="71"/>
      <c r="M31" s="71"/>
      <c r="N31" s="26"/>
      <c r="O31" s="26"/>
      <c r="P31" s="26"/>
      <c r="Q31" s="26"/>
      <c r="R31" s="27"/>
    </row>
    <row r="32" spans="1:18" ht="64.5" customHeight="1" thickTop="1">
      <c r="A32" s="358" t="s">
        <v>314</v>
      </c>
      <c r="B32" s="372"/>
      <c r="C32" s="373"/>
      <c r="D32" s="21"/>
      <c r="E32" s="3" t="s">
        <v>95</v>
      </c>
      <c r="F32" s="80"/>
      <c r="G32" s="80"/>
      <c r="H32" s="80"/>
      <c r="I32" s="343"/>
      <c r="J32" s="344"/>
      <c r="K32" s="344"/>
      <c r="L32" s="344"/>
      <c r="M32" s="345"/>
      <c r="N32" s="80"/>
      <c r="O32" s="80"/>
      <c r="P32" s="80"/>
      <c r="Q32" s="80"/>
      <c r="R32" s="80"/>
    </row>
    <row r="33" spans="1:18" ht="55.5" customHeight="1">
      <c r="A33" s="374"/>
      <c r="B33" s="375"/>
      <c r="C33" s="376"/>
      <c r="D33" s="22"/>
      <c r="E33" s="2" t="s">
        <v>96</v>
      </c>
      <c r="F33" s="81"/>
      <c r="G33" s="81"/>
      <c r="H33" s="81"/>
      <c r="I33" s="346"/>
      <c r="J33" s="347"/>
      <c r="K33" s="347"/>
      <c r="L33" s="347"/>
      <c r="M33" s="348"/>
      <c r="N33" s="81"/>
      <c r="O33" s="81"/>
      <c r="P33" s="81"/>
      <c r="Q33" s="81"/>
      <c r="R33" s="81"/>
    </row>
    <row r="34" spans="1:18" ht="37.5" customHeight="1" thickBot="1">
      <c r="A34" s="377"/>
      <c r="B34" s="378"/>
      <c r="C34" s="379"/>
      <c r="D34" s="23"/>
      <c r="E34" s="24" t="s">
        <v>81</v>
      </c>
      <c r="F34" s="82"/>
      <c r="G34" s="82"/>
      <c r="H34" s="82"/>
      <c r="I34" s="349"/>
      <c r="J34" s="350"/>
      <c r="K34" s="350"/>
      <c r="L34" s="350"/>
      <c r="M34" s="351"/>
      <c r="N34" s="82"/>
      <c r="O34" s="82"/>
      <c r="P34" s="82"/>
      <c r="Q34" s="82"/>
      <c r="R34" s="82"/>
    </row>
    <row r="35" spans="1:18" ht="24.75" customHeight="1" thickBot="1" thickTop="1">
      <c r="A35" s="381" t="s">
        <v>266</v>
      </c>
      <c r="B35" s="381"/>
      <c r="C35" s="381"/>
      <c r="D35" s="381"/>
      <c r="E35" s="381"/>
      <c r="F35" s="77">
        <f>COUNTIF('隠しシート（記入不要）'!$G3:$L3,"1")</f>
        <v>0</v>
      </c>
      <c r="G35" s="77">
        <f>COUNTIF('隠しシート（記入不要）'!$G3:$L3,"2")</f>
        <v>0</v>
      </c>
      <c r="H35" s="77">
        <f>COUNTIF('隠しシート（記入不要）'!$G3:$L3,"3")</f>
        <v>0</v>
      </c>
      <c r="I35" s="340"/>
      <c r="J35" s="341"/>
      <c r="K35" s="341"/>
      <c r="L35" s="341"/>
      <c r="M35" s="342"/>
      <c r="N35" s="28"/>
      <c r="O35" s="28"/>
      <c r="P35" s="28"/>
      <c r="Q35" s="28"/>
      <c r="R35" s="28"/>
    </row>
    <row r="36" spans="1:18" ht="24.75" customHeight="1" thickBot="1" thickTop="1">
      <c r="A36" s="83"/>
      <c r="B36" s="83"/>
      <c r="C36" s="83"/>
      <c r="D36" s="83"/>
      <c r="E36" s="83"/>
      <c r="F36" s="83"/>
      <c r="G36" s="83"/>
      <c r="H36" s="83"/>
      <c r="I36" s="84"/>
      <c r="J36" s="84"/>
      <c r="K36" s="84"/>
      <c r="L36" s="84"/>
      <c r="M36" s="84"/>
      <c r="N36" s="83"/>
      <c r="O36" s="83"/>
      <c r="P36" s="83"/>
      <c r="Q36" s="83"/>
      <c r="R36" s="83"/>
    </row>
    <row r="37" spans="1:18" ht="24.75" customHeight="1" thickBot="1" thickTop="1">
      <c r="A37" s="367" t="s">
        <v>322</v>
      </c>
      <c r="B37" s="368"/>
      <c r="C37" s="368"/>
      <c r="D37" s="368"/>
      <c r="E37" s="368"/>
      <c r="F37" s="368"/>
      <c r="G37" s="368"/>
      <c r="H37" s="368"/>
      <c r="I37" s="368"/>
      <c r="J37" s="368"/>
      <c r="K37" s="368"/>
      <c r="L37" s="368"/>
      <c r="M37" s="368"/>
      <c r="N37" s="368"/>
      <c r="O37" s="368"/>
      <c r="P37" s="368"/>
      <c r="Q37" s="368"/>
      <c r="R37" s="369"/>
    </row>
    <row r="38" spans="1:18" ht="24.75" customHeight="1" thickBot="1" thickTop="1">
      <c r="A38" s="367" t="s">
        <v>331</v>
      </c>
      <c r="B38" s="368"/>
      <c r="C38" s="368"/>
      <c r="D38" s="368"/>
      <c r="E38" s="368"/>
      <c r="F38" s="368"/>
      <c r="G38" s="368"/>
      <c r="H38" s="368"/>
      <c r="I38" s="368"/>
      <c r="J38" s="368"/>
      <c r="K38" s="368"/>
      <c r="L38" s="368"/>
      <c r="M38" s="368"/>
      <c r="N38" s="368"/>
      <c r="O38" s="368"/>
      <c r="P38" s="368"/>
      <c r="Q38" s="368"/>
      <c r="R38" s="369"/>
    </row>
    <row r="39" spans="2:18" ht="24.75" customHeight="1" thickBot="1" thickTop="1">
      <c r="B39" s="367" t="s">
        <v>332</v>
      </c>
      <c r="C39" s="368"/>
      <c r="D39" s="368"/>
      <c r="E39" s="368"/>
      <c r="F39" s="368"/>
      <c r="G39" s="368"/>
      <c r="H39" s="368"/>
      <c r="I39" s="368"/>
      <c r="J39" s="368"/>
      <c r="K39" s="368"/>
      <c r="L39" s="368"/>
      <c r="M39" s="368"/>
      <c r="N39" s="368"/>
      <c r="O39" s="368"/>
      <c r="P39" s="368"/>
      <c r="Q39" s="368"/>
      <c r="R39" s="369"/>
    </row>
    <row r="40" spans="1:18" ht="58.5" customHeight="1" thickTop="1">
      <c r="A40" s="358" t="s">
        <v>301</v>
      </c>
      <c r="B40" s="382"/>
      <c r="C40" s="383"/>
      <c r="D40" s="21"/>
      <c r="E40" s="1" t="s">
        <v>99</v>
      </c>
      <c r="F40" s="80"/>
      <c r="G40" s="80"/>
      <c r="H40" s="80"/>
      <c r="I40" s="343"/>
      <c r="J40" s="344"/>
      <c r="K40" s="344"/>
      <c r="L40" s="344"/>
      <c r="M40" s="345"/>
      <c r="N40" s="80"/>
      <c r="O40" s="80"/>
      <c r="P40" s="80"/>
      <c r="Q40" s="80"/>
      <c r="R40" s="80"/>
    </row>
    <row r="41" spans="1:18" ht="46.5" customHeight="1">
      <c r="A41" s="384"/>
      <c r="B41" s="385"/>
      <c r="C41" s="386"/>
      <c r="D41" s="22"/>
      <c r="E41" s="4" t="s">
        <v>343</v>
      </c>
      <c r="F41" s="81"/>
      <c r="G41" s="81"/>
      <c r="H41" s="81"/>
      <c r="I41" s="346"/>
      <c r="J41" s="347"/>
      <c r="K41" s="347"/>
      <c r="L41" s="347"/>
      <c r="M41" s="348"/>
      <c r="N41" s="81"/>
      <c r="O41" s="81"/>
      <c r="P41" s="81"/>
      <c r="Q41" s="81"/>
      <c r="R41" s="81"/>
    </row>
    <row r="42" spans="1:18" ht="75" customHeight="1">
      <c r="A42" s="384"/>
      <c r="B42" s="385"/>
      <c r="C42" s="386"/>
      <c r="D42" s="22"/>
      <c r="E42" s="4" t="s">
        <v>100</v>
      </c>
      <c r="F42" s="81"/>
      <c r="G42" s="81"/>
      <c r="H42" s="81"/>
      <c r="I42" s="346"/>
      <c r="J42" s="347"/>
      <c r="K42" s="347"/>
      <c r="L42" s="347"/>
      <c r="M42" s="348"/>
      <c r="N42" s="81"/>
      <c r="O42" s="81"/>
      <c r="P42" s="81"/>
      <c r="Q42" s="81"/>
      <c r="R42" s="81"/>
    </row>
    <row r="43" spans="1:18" ht="100.5" customHeight="1" thickBot="1">
      <c r="A43" s="387"/>
      <c r="B43" s="388"/>
      <c r="C43" s="389"/>
      <c r="D43" s="23"/>
      <c r="E43" s="13" t="s">
        <v>101</v>
      </c>
      <c r="F43" s="82"/>
      <c r="G43" s="82"/>
      <c r="H43" s="82"/>
      <c r="I43" s="349"/>
      <c r="J43" s="350"/>
      <c r="K43" s="350"/>
      <c r="L43" s="350"/>
      <c r="M43" s="351"/>
      <c r="N43" s="82"/>
      <c r="O43" s="82"/>
      <c r="P43" s="82"/>
      <c r="Q43" s="82"/>
      <c r="R43" s="82"/>
    </row>
    <row r="44" spans="1:18" ht="96.75" customHeight="1" thickTop="1">
      <c r="A44" s="358" t="s">
        <v>302</v>
      </c>
      <c r="B44" s="359"/>
      <c r="C44" s="360"/>
      <c r="D44" s="21"/>
      <c r="E44" s="9" t="s">
        <v>102</v>
      </c>
      <c r="F44" s="80"/>
      <c r="G44" s="80"/>
      <c r="H44" s="80"/>
      <c r="I44" s="343"/>
      <c r="J44" s="344"/>
      <c r="K44" s="344"/>
      <c r="L44" s="344"/>
      <c r="M44" s="345"/>
      <c r="N44" s="80"/>
      <c r="O44" s="80"/>
      <c r="P44" s="80"/>
      <c r="Q44" s="80"/>
      <c r="R44" s="80"/>
    </row>
    <row r="45" spans="1:18" ht="70.5" customHeight="1">
      <c r="A45" s="361"/>
      <c r="B45" s="362"/>
      <c r="C45" s="363"/>
      <c r="D45" s="30"/>
      <c r="E45" s="6" t="s">
        <v>103</v>
      </c>
      <c r="F45" s="81"/>
      <c r="G45" s="81"/>
      <c r="H45" s="81"/>
      <c r="I45" s="346"/>
      <c r="J45" s="347"/>
      <c r="K45" s="347"/>
      <c r="L45" s="347"/>
      <c r="M45" s="348"/>
      <c r="N45" s="81"/>
      <c r="O45" s="81"/>
      <c r="P45" s="81"/>
      <c r="Q45" s="81"/>
      <c r="R45" s="81"/>
    </row>
    <row r="46" spans="1:18" ht="72.75" customHeight="1">
      <c r="A46" s="361"/>
      <c r="B46" s="362"/>
      <c r="C46" s="363"/>
      <c r="D46" s="22"/>
      <c r="E46" s="8" t="s">
        <v>104</v>
      </c>
      <c r="F46" s="81"/>
      <c r="G46" s="81"/>
      <c r="H46" s="81"/>
      <c r="I46" s="346"/>
      <c r="J46" s="347"/>
      <c r="K46" s="347"/>
      <c r="L46" s="347"/>
      <c r="M46" s="348"/>
      <c r="N46" s="81"/>
      <c r="O46" s="81"/>
      <c r="P46" s="81"/>
      <c r="Q46" s="81"/>
      <c r="R46" s="81"/>
    </row>
    <row r="47" spans="1:18" ht="67.5" customHeight="1">
      <c r="A47" s="361"/>
      <c r="B47" s="362"/>
      <c r="C47" s="363"/>
      <c r="D47" s="22"/>
      <c r="E47" s="2" t="s">
        <v>284</v>
      </c>
      <c r="F47" s="81"/>
      <c r="G47" s="81"/>
      <c r="H47" s="81"/>
      <c r="I47" s="346"/>
      <c r="J47" s="347"/>
      <c r="K47" s="347"/>
      <c r="L47" s="347"/>
      <c r="M47" s="348"/>
      <c r="N47" s="81"/>
      <c r="O47" s="81"/>
      <c r="P47" s="81"/>
      <c r="Q47" s="81"/>
      <c r="R47" s="81"/>
    </row>
    <row r="48" spans="1:18" ht="37.5" customHeight="1" thickBot="1">
      <c r="A48" s="364"/>
      <c r="B48" s="365"/>
      <c r="C48" s="366"/>
      <c r="D48" s="23"/>
      <c r="E48" s="24" t="s">
        <v>81</v>
      </c>
      <c r="F48" s="82"/>
      <c r="G48" s="82"/>
      <c r="H48" s="82"/>
      <c r="I48" s="349"/>
      <c r="J48" s="350"/>
      <c r="K48" s="350"/>
      <c r="L48" s="350"/>
      <c r="M48" s="351"/>
      <c r="N48" s="82"/>
      <c r="O48" s="82"/>
      <c r="P48" s="82"/>
      <c r="Q48" s="82"/>
      <c r="R48" s="82"/>
    </row>
    <row r="49" spans="1:18" ht="6.75" customHeight="1" thickBot="1" thickTop="1">
      <c r="A49" s="25"/>
      <c r="B49" s="26"/>
      <c r="C49" s="26"/>
      <c r="D49" s="26"/>
      <c r="E49" s="26"/>
      <c r="F49" s="26"/>
      <c r="G49" s="26"/>
      <c r="H49" s="26"/>
      <c r="I49" s="71"/>
      <c r="J49" s="71"/>
      <c r="K49" s="71"/>
      <c r="L49" s="71"/>
      <c r="M49" s="71"/>
      <c r="N49" s="26"/>
      <c r="O49" s="26"/>
      <c r="P49" s="26"/>
      <c r="Q49" s="26"/>
      <c r="R49" s="27"/>
    </row>
    <row r="50" spans="1:18" ht="37.5" customHeight="1" thickTop="1">
      <c r="A50" s="358" t="s">
        <v>303</v>
      </c>
      <c r="B50" s="372"/>
      <c r="C50" s="373"/>
      <c r="D50" s="21"/>
      <c r="E50" s="3" t="s">
        <v>105</v>
      </c>
      <c r="F50" s="80"/>
      <c r="G50" s="80"/>
      <c r="H50" s="80"/>
      <c r="I50" s="343"/>
      <c r="J50" s="344"/>
      <c r="K50" s="344"/>
      <c r="L50" s="344"/>
      <c r="M50" s="345"/>
      <c r="N50" s="80"/>
      <c r="O50" s="80"/>
      <c r="P50" s="80"/>
      <c r="Q50" s="80"/>
      <c r="R50" s="80"/>
    </row>
    <row r="51" spans="1:18" ht="65.25" customHeight="1">
      <c r="A51" s="374"/>
      <c r="B51" s="375"/>
      <c r="C51" s="376"/>
      <c r="D51" s="22"/>
      <c r="E51" s="2" t="s">
        <v>106</v>
      </c>
      <c r="F51" s="81"/>
      <c r="G51" s="81"/>
      <c r="H51" s="81"/>
      <c r="I51" s="346"/>
      <c r="J51" s="347"/>
      <c r="K51" s="347"/>
      <c r="L51" s="347"/>
      <c r="M51" s="348"/>
      <c r="N51" s="81"/>
      <c r="O51" s="81"/>
      <c r="P51" s="81"/>
      <c r="Q51" s="81"/>
      <c r="R51" s="81"/>
    </row>
    <row r="52" spans="1:18" ht="52.5" customHeight="1">
      <c r="A52" s="374"/>
      <c r="B52" s="375"/>
      <c r="C52" s="376"/>
      <c r="D52" s="22"/>
      <c r="E52" s="2" t="s">
        <v>107</v>
      </c>
      <c r="F52" s="81"/>
      <c r="G52" s="81"/>
      <c r="H52" s="81"/>
      <c r="I52" s="346"/>
      <c r="J52" s="347"/>
      <c r="K52" s="347"/>
      <c r="L52" s="347"/>
      <c r="M52" s="348"/>
      <c r="N52" s="81"/>
      <c r="O52" s="81"/>
      <c r="P52" s="81"/>
      <c r="Q52" s="81"/>
      <c r="R52" s="81"/>
    </row>
    <row r="53" spans="1:18" ht="60" customHeight="1">
      <c r="A53" s="374"/>
      <c r="B53" s="375"/>
      <c r="C53" s="376"/>
      <c r="D53" s="22"/>
      <c r="E53" s="2" t="s">
        <v>351</v>
      </c>
      <c r="F53" s="81"/>
      <c r="G53" s="81"/>
      <c r="H53" s="81"/>
      <c r="I53" s="346"/>
      <c r="J53" s="347"/>
      <c r="K53" s="347"/>
      <c r="L53" s="347"/>
      <c r="M53" s="348"/>
      <c r="N53" s="81"/>
      <c r="O53" s="81"/>
      <c r="P53" s="81"/>
      <c r="Q53" s="81"/>
      <c r="R53" s="81"/>
    </row>
    <row r="54" spans="1:18" ht="45" customHeight="1">
      <c r="A54" s="374"/>
      <c r="B54" s="375"/>
      <c r="C54" s="376"/>
      <c r="D54" s="22"/>
      <c r="E54" s="2" t="s">
        <v>108</v>
      </c>
      <c r="F54" s="81"/>
      <c r="G54" s="81"/>
      <c r="H54" s="81"/>
      <c r="I54" s="346"/>
      <c r="J54" s="347"/>
      <c r="K54" s="347"/>
      <c r="L54" s="347"/>
      <c r="M54" s="348"/>
      <c r="N54" s="81"/>
      <c r="O54" s="81"/>
      <c r="P54" s="81"/>
      <c r="Q54" s="81"/>
      <c r="R54" s="81"/>
    </row>
    <row r="55" spans="1:18" ht="37.5" customHeight="1" thickBot="1">
      <c r="A55" s="377"/>
      <c r="B55" s="378"/>
      <c r="C55" s="379"/>
      <c r="D55" s="23"/>
      <c r="E55" s="24" t="s">
        <v>81</v>
      </c>
      <c r="F55" s="82"/>
      <c r="G55" s="82"/>
      <c r="H55" s="82"/>
      <c r="I55" s="349"/>
      <c r="J55" s="350"/>
      <c r="K55" s="350"/>
      <c r="L55" s="350"/>
      <c r="M55" s="351"/>
      <c r="N55" s="82"/>
      <c r="O55" s="82"/>
      <c r="P55" s="82"/>
      <c r="Q55" s="82"/>
      <c r="R55" s="82"/>
    </row>
    <row r="56" spans="1:18" ht="6.75" customHeight="1" thickBot="1" thickTop="1">
      <c r="A56" s="25"/>
      <c r="B56" s="26"/>
      <c r="C56" s="26"/>
      <c r="D56" s="26"/>
      <c r="E56" s="26"/>
      <c r="F56" s="26"/>
      <c r="G56" s="26"/>
      <c r="H56" s="26"/>
      <c r="I56" s="71"/>
      <c r="J56" s="71"/>
      <c r="K56" s="71"/>
      <c r="L56" s="71"/>
      <c r="M56" s="71"/>
      <c r="N56" s="26"/>
      <c r="O56" s="26"/>
      <c r="P56" s="26"/>
      <c r="Q56" s="26"/>
      <c r="R56" s="27"/>
    </row>
    <row r="57" spans="1:18" ht="43.5" customHeight="1" thickTop="1">
      <c r="A57" s="358" t="s">
        <v>304</v>
      </c>
      <c r="B57" s="372"/>
      <c r="C57" s="373"/>
      <c r="D57" s="21"/>
      <c r="E57" s="9" t="s">
        <v>180</v>
      </c>
      <c r="F57" s="80"/>
      <c r="G57" s="80"/>
      <c r="H57" s="80"/>
      <c r="I57" s="343"/>
      <c r="J57" s="344"/>
      <c r="K57" s="344"/>
      <c r="L57" s="344"/>
      <c r="M57" s="345"/>
      <c r="N57" s="80"/>
      <c r="O57" s="80"/>
      <c r="P57" s="80"/>
      <c r="Q57" s="80"/>
      <c r="R57" s="80"/>
    </row>
    <row r="58" spans="1:18" ht="77.25" customHeight="1">
      <c r="A58" s="374"/>
      <c r="B58" s="375"/>
      <c r="C58" s="376"/>
      <c r="D58" s="22"/>
      <c r="E58" s="2" t="s">
        <v>263</v>
      </c>
      <c r="F58" s="81"/>
      <c r="G58" s="81"/>
      <c r="H58" s="81"/>
      <c r="I58" s="346"/>
      <c r="J58" s="347"/>
      <c r="K58" s="347"/>
      <c r="L58" s="347"/>
      <c r="M58" s="348"/>
      <c r="N58" s="81"/>
      <c r="O58" s="81"/>
      <c r="P58" s="81"/>
      <c r="Q58" s="81"/>
      <c r="R58" s="81"/>
    </row>
    <row r="59" spans="1:18" ht="29.25" customHeight="1" thickBot="1">
      <c r="A59" s="377"/>
      <c r="B59" s="378"/>
      <c r="C59" s="379"/>
      <c r="D59" s="23"/>
      <c r="E59" s="24" t="s">
        <v>81</v>
      </c>
      <c r="F59" s="82"/>
      <c r="G59" s="82"/>
      <c r="H59" s="82"/>
      <c r="I59" s="349"/>
      <c r="J59" s="350"/>
      <c r="K59" s="350"/>
      <c r="L59" s="350"/>
      <c r="M59" s="351"/>
      <c r="N59" s="82"/>
      <c r="O59" s="82"/>
      <c r="P59" s="82"/>
      <c r="Q59" s="82"/>
      <c r="R59" s="82"/>
    </row>
    <row r="60" spans="1:18" ht="24.75" customHeight="1" thickBot="1" thickTop="1">
      <c r="A60" s="381" t="s">
        <v>109</v>
      </c>
      <c r="B60" s="381"/>
      <c r="C60" s="381"/>
      <c r="D60" s="381"/>
      <c r="E60" s="381"/>
      <c r="F60" s="78">
        <f>COUNTIF('隠しシート（記入不要）'!M3:R3,"1")</f>
        <v>0</v>
      </c>
      <c r="G60" s="78">
        <f>COUNTIF('隠しシート（記入不要）'!M3:R3,"2")</f>
        <v>0</v>
      </c>
      <c r="H60" s="78">
        <f>COUNTIF('隠しシート（記入不要）'!M3:R3,"3")</f>
        <v>0</v>
      </c>
      <c r="I60" s="340"/>
      <c r="J60" s="341"/>
      <c r="K60" s="341"/>
      <c r="L60" s="341"/>
      <c r="M60" s="342"/>
      <c r="N60" s="28"/>
      <c r="O60" s="28"/>
      <c r="P60" s="28"/>
      <c r="Q60" s="28"/>
      <c r="R60" s="28"/>
    </row>
    <row r="61" spans="2:18" ht="24.75" customHeight="1" thickBot="1" thickTop="1">
      <c r="B61" s="367" t="s">
        <v>333</v>
      </c>
      <c r="C61" s="368"/>
      <c r="D61" s="368"/>
      <c r="E61" s="368"/>
      <c r="F61" s="368"/>
      <c r="G61" s="368"/>
      <c r="H61" s="368"/>
      <c r="I61" s="368"/>
      <c r="J61" s="368"/>
      <c r="K61" s="368"/>
      <c r="L61" s="368"/>
      <c r="M61" s="368"/>
      <c r="N61" s="368"/>
      <c r="O61" s="368"/>
      <c r="P61" s="368"/>
      <c r="Q61" s="368"/>
      <c r="R61" s="369"/>
    </row>
    <row r="62" spans="1:18" ht="45.75" customHeight="1" thickTop="1">
      <c r="A62" s="358" t="s">
        <v>110</v>
      </c>
      <c r="B62" s="372"/>
      <c r="C62" s="373"/>
      <c r="D62" s="21"/>
      <c r="E62" s="10" t="s">
        <v>119</v>
      </c>
      <c r="F62" s="80"/>
      <c r="G62" s="80"/>
      <c r="H62" s="80"/>
      <c r="I62" s="343"/>
      <c r="J62" s="344"/>
      <c r="K62" s="344"/>
      <c r="L62" s="344"/>
      <c r="M62" s="345"/>
      <c r="N62" s="80"/>
      <c r="O62" s="80"/>
      <c r="P62" s="80"/>
      <c r="Q62" s="80"/>
      <c r="R62" s="80"/>
    </row>
    <row r="63" spans="1:18" ht="42" customHeight="1">
      <c r="A63" s="374"/>
      <c r="B63" s="375"/>
      <c r="C63" s="376"/>
      <c r="D63" s="22"/>
      <c r="E63" s="11" t="s">
        <v>120</v>
      </c>
      <c r="F63" s="81"/>
      <c r="G63" s="81"/>
      <c r="H63" s="81"/>
      <c r="I63" s="346"/>
      <c r="J63" s="347"/>
      <c r="K63" s="347"/>
      <c r="L63" s="347"/>
      <c r="M63" s="348"/>
      <c r="N63" s="81"/>
      <c r="O63" s="81"/>
      <c r="P63" s="81"/>
      <c r="Q63" s="81"/>
      <c r="R63" s="81"/>
    </row>
    <row r="64" spans="1:18" ht="37.5" customHeight="1" thickBot="1">
      <c r="A64" s="377"/>
      <c r="B64" s="378"/>
      <c r="C64" s="379"/>
      <c r="D64" s="23"/>
      <c r="E64" s="24" t="s">
        <v>81</v>
      </c>
      <c r="F64" s="82"/>
      <c r="G64" s="82"/>
      <c r="H64" s="82"/>
      <c r="I64" s="349"/>
      <c r="J64" s="350"/>
      <c r="K64" s="350"/>
      <c r="L64" s="350"/>
      <c r="M64" s="351"/>
      <c r="N64" s="82"/>
      <c r="O64" s="82"/>
      <c r="P64" s="82"/>
      <c r="Q64" s="82"/>
      <c r="R64" s="82"/>
    </row>
    <row r="65" spans="1:18" ht="6.75" customHeight="1" thickBot="1" thickTop="1">
      <c r="A65" s="25"/>
      <c r="B65" s="26"/>
      <c r="C65" s="26"/>
      <c r="D65" s="26"/>
      <c r="E65" s="26"/>
      <c r="F65" s="26"/>
      <c r="G65" s="26"/>
      <c r="H65" s="26"/>
      <c r="I65" s="71"/>
      <c r="J65" s="71"/>
      <c r="K65" s="71"/>
      <c r="L65" s="71"/>
      <c r="M65" s="71"/>
      <c r="N65" s="26"/>
      <c r="O65" s="26"/>
      <c r="P65" s="26"/>
      <c r="Q65" s="26"/>
      <c r="R65" s="27"/>
    </row>
    <row r="66" spans="1:18" ht="48" customHeight="1" thickTop="1">
      <c r="A66" s="400" t="s">
        <v>111</v>
      </c>
      <c r="B66" s="372"/>
      <c r="C66" s="373"/>
      <c r="D66" s="21"/>
      <c r="E66" s="9" t="s">
        <v>121</v>
      </c>
      <c r="F66" s="80"/>
      <c r="G66" s="80"/>
      <c r="H66" s="80"/>
      <c r="I66" s="343"/>
      <c r="J66" s="344"/>
      <c r="K66" s="344"/>
      <c r="L66" s="344"/>
      <c r="M66" s="345"/>
      <c r="N66" s="80"/>
      <c r="O66" s="80"/>
      <c r="P66" s="80"/>
      <c r="Q66" s="80"/>
      <c r="R66" s="80"/>
    </row>
    <row r="67" spans="1:18" ht="57" customHeight="1">
      <c r="A67" s="374"/>
      <c r="B67" s="375"/>
      <c r="C67" s="376"/>
      <c r="D67" s="22"/>
      <c r="E67" s="8" t="s">
        <v>122</v>
      </c>
      <c r="F67" s="81"/>
      <c r="G67" s="81"/>
      <c r="H67" s="81"/>
      <c r="I67" s="346"/>
      <c r="J67" s="347"/>
      <c r="K67" s="347"/>
      <c r="L67" s="347"/>
      <c r="M67" s="348"/>
      <c r="N67" s="81"/>
      <c r="O67" s="81"/>
      <c r="P67" s="81"/>
      <c r="Q67" s="81"/>
      <c r="R67" s="81"/>
    </row>
    <row r="68" spans="1:18" ht="58.5" customHeight="1">
      <c r="A68" s="374"/>
      <c r="B68" s="375"/>
      <c r="C68" s="376"/>
      <c r="D68" s="22"/>
      <c r="E68" s="8" t="s">
        <v>123</v>
      </c>
      <c r="F68" s="81"/>
      <c r="G68" s="81"/>
      <c r="H68" s="81"/>
      <c r="I68" s="346"/>
      <c r="J68" s="347"/>
      <c r="K68" s="347"/>
      <c r="L68" s="347"/>
      <c r="M68" s="348"/>
      <c r="N68" s="81"/>
      <c r="O68" s="81"/>
      <c r="P68" s="81"/>
      <c r="Q68" s="81"/>
      <c r="R68" s="81"/>
    </row>
    <row r="69" spans="1:18" ht="37.5" customHeight="1" thickBot="1">
      <c r="A69" s="377"/>
      <c r="B69" s="378"/>
      <c r="C69" s="379"/>
      <c r="D69" s="23"/>
      <c r="E69" s="24" t="s">
        <v>81</v>
      </c>
      <c r="F69" s="82"/>
      <c r="G69" s="82"/>
      <c r="H69" s="82"/>
      <c r="I69" s="349"/>
      <c r="J69" s="350"/>
      <c r="K69" s="350"/>
      <c r="L69" s="350"/>
      <c r="M69" s="351"/>
      <c r="N69" s="82"/>
      <c r="O69" s="82"/>
      <c r="P69" s="82"/>
      <c r="Q69" s="82"/>
      <c r="R69" s="82"/>
    </row>
    <row r="70" spans="1:18" ht="24.75" customHeight="1" thickBot="1" thickTop="1">
      <c r="A70" s="381" t="s">
        <v>334</v>
      </c>
      <c r="B70" s="381"/>
      <c r="C70" s="381"/>
      <c r="D70" s="381"/>
      <c r="E70" s="381"/>
      <c r="F70" s="78">
        <f>COUNTIF('隠しシート（記入不要）'!$S3:$V3,"1")</f>
        <v>0</v>
      </c>
      <c r="G70" s="78">
        <f>COUNTIF('隠しシート（記入不要）'!$S3:$V3,"2")</f>
        <v>0</v>
      </c>
      <c r="H70" s="78">
        <f>COUNTIF('隠しシート（記入不要）'!$S3:$V3,"3")</f>
        <v>0</v>
      </c>
      <c r="I70" s="340"/>
      <c r="J70" s="341"/>
      <c r="K70" s="341"/>
      <c r="L70" s="341"/>
      <c r="M70" s="342"/>
      <c r="N70" s="28"/>
      <c r="O70" s="28"/>
      <c r="P70" s="28"/>
      <c r="Q70" s="28"/>
      <c r="R70" s="28"/>
    </row>
    <row r="71" spans="1:18" ht="15" thickBot="1" thickTop="1">
      <c r="A71" s="83"/>
      <c r="B71" s="83"/>
      <c r="C71" s="83"/>
      <c r="D71" s="83"/>
      <c r="E71" s="83"/>
      <c r="F71" s="83"/>
      <c r="G71" s="83"/>
      <c r="H71" s="83"/>
      <c r="I71" s="84"/>
      <c r="J71" s="84"/>
      <c r="K71" s="84"/>
      <c r="L71" s="84"/>
      <c r="M71" s="84"/>
      <c r="N71" s="83"/>
      <c r="O71" s="83"/>
      <c r="P71" s="83"/>
      <c r="Q71" s="83"/>
      <c r="R71" s="83"/>
    </row>
    <row r="72" spans="2:18" ht="24.75" customHeight="1" thickBot="1" thickTop="1">
      <c r="B72" s="367" t="s">
        <v>335</v>
      </c>
      <c r="C72" s="368"/>
      <c r="D72" s="368"/>
      <c r="E72" s="368"/>
      <c r="F72" s="368"/>
      <c r="G72" s="368"/>
      <c r="H72" s="368"/>
      <c r="I72" s="368"/>
      <c r="J72" s="368"/>
      <c r="K72" s="368"/>
      <c r="L72" s="368"/>
      <c r="M72" s="368"/>
      <c r="N72" s="368"/>
      <c r="O72" s="368"/>
      <c r="P72" s="368"/>
      <c r="Q72" s="368"/>
      <c r="R72" s="369"/>
    </row>
    <row r="73" spans="1:18" ht="62.25" customHeight="1" thickTop="1">
      <c r="A73" s="380" t="s">
        <v>112</v>
      </c>
      <c r="B73" s="372"/>
      <c r="C73" s="373"/>
      <c r="D73" s="21"/>
      <c r="E73" s="3" t="s">
        <v>124</v>
      </c>
      <c r="F73" s="80"/>
      <c r="G73" s="80"/>
      <c r="H73" s="80"/>
      <c r="I73" s="343"/>
      <c r="J73" s="344"/>
      <c r="K73" s="344"/>
      <c r="L73" s="344"/>
      <c r="M73" s="345"/>
      <c r="N73" s="80"/>
      <c r="O73" s="80"/>
      <c r="P73" s="80"/>
      <c r="Q73" s="80"/>
      <c r="R73" s="80"/>
    </row>
    <row r="74" spans="1:18" ht="52.5" customHeight="1">
      <c r="A74" s="374"/>
      <c r="B74" s="375"/>
      <c r="C74" s="376"/>
      <c r="D74" s="22"/>
      <c r="E74" s="4" t="s">
        <v>224</v>
      </c>
      <c r="F74" s="81"/>
      <c r="G74" s="81"/>
      <c r="H74" s="81"/>
      <c r="I74" s="346"/>
      <c r="J74" s="347"/>
      <c r="K74" s="347"/>
      <c r="L74" s="347"/>
      <c r="M74" s="348"/>
      <c r="N74" s="81"/>
      <c r="O74" s="81"/>
      <c r="P74" s="81"/>
      <c r="Q74" s="81"/>
      <c r="R74" s="81"/>
    </row>
    <row r="75" spans="1:18" ht="37.5" customHeight="1" thickBot="1">
      <c r="A75" s="377"/>
      <c r="B75" s="378"/>
      <c r="C75" s="379"/>
      <c r="D75" s="23"/>
      <c r="E75" s="24" t="s">
        <v>81</v>
      </c>
      <c r="F75" s="82"/>
      <c r="G75" s="82"/>
      <c r="H75" s="82"/>
      <c r="I75" s="349"/>
      <c r="J75" s="350"/>
      <c r="K75" s="350"/>
      <c r="L75" s="350"/>
      <c r="M75" s="351"/>
      <c r="N75" s="82"/>
      <c r="O75" s="82"/>
      <c r="P75" s="82"/>
      <c r="Q75" s="82"/>
      <c r="R75" s="82"/>
    </row>
    <row r="76" spans="1:18" ht="24.75" customHeight="1" thickBot="1" thickTop="1">
      <c r="A76" s="381" t="s">
        <v>336</v>
      </c>
      <c r="B76" s="381"/>
      <c r="C76" s="381"/>
      <c r="D76" s="381"/>
      <c r="E76" s="381"/>
      <c r="F76" s="78">
        <f>COUNTIF('隠しシート（記入不要）'!$W3,"1")</f>
        <v>0</v>
      </c>
      <c r="G76" s="78">
        <f>COUNTIF('隠しシート（記入不要）'!$W3,"2")</f>
        <v>0</v>
      </c>
      <c r="H76" s="78">
        <f>COUNTIF('隠しシート（記入不要）'!$W3,"3")</f>
        <v>0</v>
      </c>
      <c r="I76" s="340"/>
      <c r="J76" s="341"/>
      <c r="K76" s="341"/>
      <c r="L76" s="341"/>
      <c r="M76" s="342"/>
      <c r="N76" s="28"/>
      <c r="O76" s="28"/>
      <c r="P76" s="28"/>
      <c r="Q76" s="28"/>
      <c r="R76" s="28"/>
    </row>
    <row r="77" spans="1:18" ht="24.75" customHeight="1" thickBot="1" thickTop="1">
      <c r="A77" s="381" t="s">
        <v>404</v>
      </c>
      <c r="B77" s="381"/>
      <c r="C77" s="381"/>
      <c r="D77" s="381"/>
      <c r="E77" s="381"/>
      <c r="F77" s="78">
        <f>SUM(F76,F70,F60)</f>
        <v>0</v>
      </c>
      <c r="G77" s="78">
        <f>SUM(G76,G70,G60)</f>
        <v>0</v>
      </c>
      <c r="H77" s="78">
        <f>SUM(H76,H70,H60)</f>
        <v>0</v>
      </c>
      <c r="I77" s="340"/>
      <c r="J77" s="341"/>
      <c r="K77" s="341"/>
      <c r="L77" s="341"/>
      <c r="M77" s="342"/>
      <c r="N77" s="28"/>
      <c r="O77" s="28"/>
      <c r="P77" s="28"/>
      <c r="Q77" s="28"/>
      <c r="R77" s="28"/>
    </row>
    <row r="78" spans="1:18" ht="24.75" customHeight="1" thickBot="1" thickTop="1">
      <c r="A78" s="85"/>
      <c r="B78" s="85"/>
      <c r="C78" s="85"/>
      <c r="D78" s="85"/>
      <c r="E78" s="85"/>
      <c r="F78" s="86"/>
      <c r="G78" s="86"/>
      <c r="H78" s="86"/>
      <c r="I78" s="87"/>
      <c r="J78" s="87"/>
      <c r="K78" s="87"/>
      <c r="L78" s="87"/>
      <c r="M78" s="87"/>
      <c r="N78" s="86"/>
      <c r="O78" s="86"/>
      <c r="P78" s="86"/>
      <c r="Q78" s="86"/>
      <c r="R78" s="86"/>
    </row>
    <row r="79" spans="1:18" ht="24.75" customHeight="1" thickBot="1" thickTop="1">
      <c r="A79" s="367" t="s">
        <v>88</v>
      </c>
      <c r="B79" s="368"/>
      <c r="C79" s="368"/>
      <c r="D79" s="368"/>
      <c r="E79" s="368"/>
      <c r="F79" s="368"/>
      <c r="G79" s="368"/>
      <c r="H79" s="368"/>
      <c r="I79" s="368"/>
      <c r="J79" s="368"/>
      <c r="K79" s="368"/>
      <c r="L79" s="368"/>
      <c r="M79" s="368"/>
      <c r="N79" s="368"/>
      <c r="O79" s="368"/>
      <c r="P79" s="368"/>
      <c r="Q79" s="368"/>
      <c r="R79" s="369"/>
    </row>
    <row r="80" spans="2:18" ht="24.75" customHeight="1" thickBot="1" thickTop="1">
      <c r="B80" s="370" t="s">
        <v>262</v>
      </c>
      <c r="C80" s="371"/>
      <c r="D80" s="368"/>
      <c r="E80" s="368"/>
      <c r="F80" s="368"/>
      <c r="G80" s="368"/>
      <c r="H80" s="368"/>
      <c r="I80" s="368"/>
      <c r="J80" s="368"/>
      <c r="K80" s="368"/>
      <c r="L80" s="368"/>
      <c r="M80" s="368"/>
      <c r="N80" s="368"/>
      <c r="O80" s="368"/>
      <c r="P80" s="368"/>
      <c r="Q80" s="368"/>
      <c r="R80" s="369"/>
    </row>
    <row r="81" spans="1:18" ht="57.75" customHeight="1" thickTop="1">
      <c r="A81" s="358" t="s">
        <v>315</v>
      </c>
      <c r="B81" s="372"/>
      <c r="C81" s="373"/>
      <c r="D81" s="21"/>
      <c r="E81" s="5" t="s">
        <v>97</v>
      </c>
      <c r="F81" s="80"/>
      <c r="G81" s="80"/>
      <c r="H81" s="80"/>
      <c r="I81" s="343"/>
      <c r="J81" s="344"/>
      <c r="K81" s="344"/>
      <c r="L81" s="344"/>
      <c r="M81" s="345"/>
      <c r="N81" s="80"/>
      <c r="O81" s="80"/>
      <c r="P81" s="80"/>
      <c r="Q81" s="80"/>
      <c r="R81" s="80"/>
    </row>
    <row r="82" spans="1:18" ht="55.5" customHeight="1">
      <c r="A82" s="374"/>
      <c r="B82" s="375"/>
      <c r="C82" s="376"/>
      <c r="D82" s="22"/>
      <c r="E82" s="6" t="s">
        <v>93</v>
      </c>
      <c r="F82" s="81"/>
      <c r="G82" s="81"/>
      <c r="H82" s="81"/>
      <c r="I82" s="346"/>
      <c r="J82" s="347"/>
      <c r="K82" s="347"/>
      <c r="L82" s="347"/>
      <c r="M82" s="348"/>
      <c r="N82" s="81"/>
      <c r="O82" s="81"/>
      <c r="P82" s="81"/>
      <c r="Q82" s="81"/>
      <c r="R82" s="81"/>
    </row>
    <row r="83" spans="1:18" ht="37.5" customHeight="1" thickBot="1">
      <c r="A83" s="377"/>
      <c r="B83" s="378"/>
      <c r="C83" s="379"/>
      <c r="D83" s="23"/>
      <c r="E83" s="24" t="s">
        <v>81</v>
      </c>
      <c r="F83" s="82"/>
      <c r="G83" s="82"/>
      <c r="H83" s="82"/>
      <c r="I83" s="349"/>
      <c r="J83" s="350"/>
      <c r="K83" s="350"/>
      <c r="L83" s="350"/>
      <c r="M83" s="351"/>
      <c r="N83" s="82"/>
      <c r="O83" s="82"/>
      <c r="P83" s="82"/>
      <c r="Q83" s="82"/>
      <c r="R83" s="82"/>
    </row>
    <row r="84" spans="1:18" ht="6.75" customHeight="1" thickBot="1" thickTop="1">
      <c r="A84" s="25"/>
      <c r="B84" s="26"/>
      <c r="C84" s="26"/>
      <c r="D84" s="26"/>
      <c r="E84" s="26"/>
      <c r="F84" s="26"/>
      <c r="G84" s="26"/>
      <c r="H84" s="26"/>
      <c r="I84" s="71"/>
      <c r="J84" s="71"/>
      <c r="K84" s="71"/>
      <c r="L84" s="71"/>
      <c r="M84" s="71"/>
      <c r="N84" s="26"/>
      <c r="O84" s="26"/>
      <c r="P84" s="26"/>
      <c r="Q84" s="26"/>
      <c r="R84" s="27"/>
    </row>
    <row r="85" spans="1:18" ht="58.5" customHeight="1" thickTop="1">
      <c r="A85" s="380" t="s">
        <v>113</v>
      </c>
      <c r="B85" s="409"/>
      <c r="C85" s="410"/>
      <c r="D85" s="21"/>
      <c r="E85" s="3" t="s">
        <v>175</v>
      </c>
      <c r="F85" s="80"/>
      <c r="G85" s="80"/>
      <c r="H85" s="80"/>
      <c r="I85" s="343"/>
      <c r="J85" s="344"/>
      <c r="K85" s="344"/>
      <c r="L85" s="344"/>
      <c r="M85" s="345"/>
      <c r="N85" s="80"/>
      <c r="O85" s="80"/>
      <c r="P85" s="80"/>
      <c r="Q85" s="80"/>
      <c r="R85" s="80"/>
    </row>
    <row r="86" spans="1:18" ht="54" customHeight="1">
      <c r="A86" s="411"/>
      <c r="B86" s="412"/>
      <c r="C86" s="413"/>
      <c r="D86" s="22"/>
      <c r="E86" s="2" t="s">
        <v>176</v>
      </c>
      <c r="F86" s="81"/>
      <c r="G86" s="81"/>
      <c r="H86" s="81"/>
      <c r="I86" s="346"/>
      <c r="J86" s="347"/>
      <c r="K86" s="347"/>
      <c r="L86" s="347"/>
      <c r="M86" s="348"/>
      <c r="N86" s="81"/>
      <c r="O86" s="81"/>
      <c r="P86" s="81"/>
      <c r="Q86" s="81"/>
      <c r="R86" s="81"/>
    </row>
    <row r="87" spans="1:18" ht="58.5" customHeight="1">
      <c r="A87" s="411"/>
      <c r="B87" s="412"/>
      <c r="C87" s="413"/>
      <c r="D87" s="22"/>
      <c r="E87" s="4" t="s">
        <v>177</v>
      </c>
      <c r="F87" s="81"/>
      <c r="G87" s="81"/>
      <c r="H87" s="81"/>
      <c r="I87" s="346"/>
      <c r="J87" s="347"/>
      <c r="K87" s="347"/>
      <c r="L87" s="347"/>
      <c r="M87" s="348"/>
      <c r="N87" s="81"/>
      <c r="O87" s="81"/>
      <c r="P87" s="81"/>
      <c r="Q87" s="81"/>
      <c r="R87" s="81"/>
    </row>
    <row r="88" spans="1:18" ht="54.75" customHeight="1" thickBot="1">
      <c r="A88" s="414"/>
      <c r="B88" s="415"/>
      <c r="C88" s="416"/>
      <c r="D88" s="23"/>
      <c r="E88" s="12" t="s">
        <v>81</v>
      </c>
      <c r="F88" s="82"/>
      <c r="G88" s="82"/>
      <c r="H88" s="82"/>
      <c r="I88" s="349"/>
      <c r="J88" s="350"/>
      <c r="K88" s="350"/>
      <c r="L88" s="350"/>
      <c r="M88" s="351"/>
      <c r="N88" s="82"/>
      <c r="O88" s="82"/>
      <c r="P88" s="82"/>
      <c r="Q88" s="82"/>
      <c r="R88" s="82"/>
    </row>
    <row r="89" spans="1:18" ht="54" customHeight="1" thickTop="1">
      <c r="A89" s="358" t="s">
        <v>114</v>
      </c>
      <c r="B89" s="372"/>
      <c r="C89" s="373"/>
      <c r="D89" s="32"/>
      <c r="E89" s="1" t="s">
        <v>277</v>
      </c>
      <c r="F89" s="80"/>
      <c r="G89" s="80"/>
      <c r="H89" s="80"/>
      <c r="I89" s="343"/>
      <c r="J89" s="344"/>
      <c r="K89" s="344"/>
      <c r="L89" s="344"/>
      <c r="M89" s="345"/>
      <c r="N89" s="80"/>
      <c r="O89" s="80"/>
      <c r="P89" s="80"/>
      <c r="Q89" s="80"/>
      <c r="R89" s="80"/>
    </row>
    <row r="90" spans="1:18" ht="60.75" customHeight="1">
      <c r="A90" s="374"/>
      <c r="B90" s="375"/>
      <c r="C90" s="376"/>
      <c r="D90" s="22"/>
      <c r="E90" s="2" t="s">
        <v>178</v>
      </c>
      <c r="F90" s="81"/>
      <c r="G90" s="81"/>
      <c r="H90" s="81"/>
      <c r="I90" s="346"/>
      <c r="J90" s="347"/>
      <c r="K90" s="347"/>
      <c r="L90" s="347"/>
      <c r="M90" s="348"/>
      <c r="N90" s="81"/>
      <c r="O90" s="81"/>
      <c r="P90" s="81"/>
      <c r="Q90" s="81"/>
      <c r="R90" s="81"/>
    </row>
    <row r="91" spans="1:18" ht="60.75" customHeight="1">
      <c r="A91" s="374"/>
      <c r="B91" s="375"/>
      <c r="C91" s="376"/>
      <c r="D91" s="22"/>
      <c r="E91" s="2" t="s">
        <v>179</v>
      </c>
      <c r="F91" s="81"/>
      <c r="G91" s="81"/>
      <c r="H91" s="81"/>
      <c r="I91" s="346"/>
      <c r="J91" s="347"/>
      <c r="K91" s="347"/>
      <c r="L91" s="347"/>
      <c r="M91" s="348"/>
      <c r="N91" s="81"/>
      <c r="O91" s="81"/>
      <c r="P91" s="81"/>
      <c r="Q91" s="81"/>
      <c r="R91" s="81"/>
    </row>
    <row r="92" spans="1:18" ht="37.5" customHeight="1" thickBot="1">
      <c r="A92" s="377"/>
      <c r="B92" s="378"/>
      <c r="C92" s="379"/>
      <c r="D92" s="23"/>
      <c r="E92" s="24" t="s">
        <v>81</v>
      </c>
      <c r="F92" s="82"/>
      <c r="G92" s="82"/>
      <c r="H92" s="82"/>
      <c r="I92" s="349"/>
      <c r="J92" s="350"/>
      <c r="K92" s="350"/>
      <c r="L92" s="350"/>
      <c r="M92" s="351"/>
      <c r="N92" s="82"/>
      <c r="O92" s="82"/>
      <c r="P92" s="82"/>
      <c r="Q92" s="82"/>
      <c r="R92" s="82"/>
    </row>
    <row r="93" spans="1:18" ht="6.75" customHeight="1" thickBot="1" thickTop="1">
      <c r="A93" s="25"/>
      <c r="B93" s="26"/>
      <c r="C93" s="26"/>
      <c r="D93" s="26"/>
      <c r="E93" s="26"/>
      <c r="F93" s="26"/>
      <c r="G93" s="26"/>
      <c r="H93" s="26"/>
      <c r="I93" s="71"/>
      <c r="J93" s="71"/>
      <c r="K93" s="71"/>
      <c r="L93" s="71"/>
      <c r="M93" s="71"/>
      <c r="N93" s="26"/>
      <c r="O93" s="26"/>
      <c r="P93" s="26"/>
      <c r="Q93" s="26"/>
      <c r="R93" s="27"/>
    </row>
    <row r="94" spans="1:18" ht="74.25" customHeight="1" thickTop="1">
      <c r="A94" s="358" t="s">
        <v>115</v>
      </c>
      <c r="B94" s="372"/>
      <c r="C94" s="373"/>
      <c r="D94" s="21"/>
      <c r="E94" s="3" t="s">
        <v>225</v>
      </c>
      <c r="F94" s="80"/>
      <c r="G94" s="80"/>
      <c r="H94" s="80"/>
      <c r="I94" s="343"/>
      <c r="J94" s="344"/>
      <c r="K94" s="344"/>
      <c r="L94" s="344"/>
      <c r="M94" s="345"/>
      <c r="N94" s="80"/>
      <c r="O94" s="80"/>
      <c r="P94" s="80"/>
      <c r="Q94" s="80"/>
      <c r="R94" s="80"/>
    </row>
    <row r="95" spans="1:18" ht="60" customHeight="1">
      <c r="A95" s="374"/>
      <c r="B95" s="375"/>
      <c r="C95" s="376"/>
      <c r="D95" s="22"/>
      <c r="E95" s="4" t="s">
        <v>278</v>
      </c>
      <c r="F95" s="81"/>
      <c r="G95" s="81"/>
      <c r="H95" s="81"/>
      <c r="I95" s="346"/>
      <c r="J95" s="347"/>
      <c r="K95" s="347"/>
      <c r="L95" s="347"/>
      <c r="M95" s="348"/>
      <c r="N95" s="81"/>
      <c r="O95" s="81"/>
      <c r="P95" s="81"/>
      <c r="Q95" s="81"/>
      <c r="R95" s="81"/>
    </row>
    <row r="96" spans="1:18" ht="57" customHeight="1">
      <c r="A96" s="374"/>
      <c r="B96" s="375"/>
      <c r="C96" s="376"/>
      <c r="D96" s="22"/>
      <c r="E96" s="2" t="s">
        <v>98</v>
      </c>
      <c r="F96" s="81"/>
      <c r="G96" s="81"/>
      <c r="H96" s="81"/>
      <c r="I96" s="346"/>
      <c r="J96" s="347"/>
      <c r="K96" s="347"/>
      <c r="L96" s="347"/>
      <c r="M96" s="348"/>
      <c r="N96" s="81"/>
      <c r="O96" s="81"/>
      <c r="P96" s="81"/>
      <c r="Q96" s="81"/>
      <c r="R96" s="81"/>
    </row>
    <row r="97" spans="1:18" ht="37.5" customHeight="1" thickBot="1">
      <c r="A97" s="377"/>
      <c r="B97" s="378"/>
      <c r="C97" s="379"/>
      <c r="D97" s="23"/>
      <c r="E97" s="24" t="s">
        <v>81</v>
      </c>
      <c r="F97" s="82"/>
      <c r="G97" s="82"/>
      <c r="H97" s="82"/>
      <c r="I97" s="349"/>
      <c r="J97" s="350"/>
      <c r="K97" s="350"/>
      <c r="L97" s="350"/>
      <c r="M97" s="351"/>
      <c r="N97" s="82"/>
      <c r="O97" s="82"/>
      <c r="P97" s="82"/>
      <c r="Q97" s="82"/>
      <c r="R97" s="82"/>
    </row>
    <row r="98" spans="1:18" ht="24.75" customHeight="1" thickBot="1" thickTop="1">
      <c r="A98" s="381" t="s">
        <v>261</v>
      </c>
      <c r="B98" s="381"/>
      <c r="C98" s="381"/>
      <c r="D98" s="381"/>
      <c r="E98" s="381"/>
      <c r="F98" s="78">
        <f>COUNTIF('隠しシート（記入不要）'!$Y3:$AF3,"1")</f>
        <v>0</v>
      </c>
      <c r="G98" s="78">
        <f>COUNTIF('隠しシート（記入不要）'!$Y3:$AF3,"2")</f>
        <v>0</v>
      </c>
      <c r="H98" s="78">
        <f>COUNTIF('隠しシート（記入不要）'!$Y3:$AF3,"3")</f>
        <v>0</v>
      </c>
      <c r="I98" s="340"/>
      <c r="J98" s="341"/>
      <c r="K98" s="341"/>
      <c r="L98" s="341"/>
      <c r="M98" s="342"/>
      <c r="N98" s="28"/>
      <c r="O98" s="28"/>
      <c r="P98" s="28"/>
      <c r="Q98" s="28"/>
      <c r="R98" s="28"/>
    </row>
    <row r="99" spans="2:18" ht="24.75" customHeight="1" thickBot="1" thickTop="1">
      <c r="B99" s="370" t="s">
        <v>89</v>
      </c>
      <c r="C99" s="371"/>
      <c r="D99" s="368"/>
      <c r="E99" s="368"/>
      <c r="F99" s="368"/>
      <c r="G99" s="368"/>
      <c r="H99" s="368"/>
      <c r="I99" s="368"/>
      <c r="J99" s="368"/>
      <c r="K99" s="368"/>
      <c r="L99" s="368"/>
      <c r="M99" s="368"/>
      <c r="N99" s="368"/>
      <c r="O99" s="368"/>
      <c r="P99" s="368"/>
      <c r="Q99" s="368"/>
      <c r="R99" s="369"/>
    </row>
    <row r="100" spans="1:18" ht="68.25" customHeight="1" thickTop="1">
      <c r="A100" s="380" t="s">
        <v>226</v>
      </c>
      <c r="B100" s="372"/>
      <c r="C100" s="373"/>
      <c r="D100" s="21"/>
      <c r="E100" s="3" t="s">
        <v>279</v>
      </c>
      <c r="F100" s="80"/>
      <c r="G100" s="80"/>
      <c r="H100" s="80"/>
      <c r="I100" s="343"/>
      <c r="J100" s="344"/>
      <c r="K100" s="344"/>
      <c r="L100" s="344"/>
      <c r="M100" s="345"/>
      <c r="N100" s="80"/>
      <c r="O100" s="80"/>
      <c r="P100" s="80"/>
      <c r="Q100" s="80"/>
      <c r="R100" s="80"/>
    </row>
    <row r="101" spans="1:18" ht="64.5" customHeight="1">
      <c r="A101" s="374"/>
      <c r="B101" s="375"/>
      <c r="C101" s="376"/>
      <c r="D101" s="22"/>
      <c r="E101" s="2" t="s">
        <v>280</v>
      </c>
      <c r="F101" s="81"/>
      <c r="G101" s="81"/>
      <c r="H101" s="81"/>
      <c r="I101" s="346"/>
      <c r="J101" s="347"/>
      <c r="K101" s="347"/>
      <c r="L101" s="347"/>
      <c r="M101" s="348"/>
      <c r="N101" s="81"/>
      <c r="O101" s="81"/>
      <c r="P101" s="81"/>
      <c r="Q101" s="81"/>
      <c r="R101" s="81"/>
    </row>
    <row r="102" spans="1:18" ht="37.5" customHeight="1" thickBot="1">
      <c r="A102" s="377"/>
      <c r="B102" s="378"/>
      <c r="C102" s="379"/>
      <c r="D102" s="23"/>
      <c r="E102" s="24" t="s">
        <v>81</v>
      </c>
      <c r="F102" s="82"/>
      <c r="G102" s="82"/>
      <c r="H102" s="82"/>
      <c r="I102" s="349"/>
      <c r="J102" s="350"/>
      <c r="K102" s="350"/>
      <c r="L102" s="350"/>
      <c r="M102" s="351"/>
      <c r="N102" s="82"/>
      <c r="O102" s="82"/>
      <c r="P102" s="82"/>
      <c r="Q102" s="82"/>
      <c r="R102" s="82"/>
    </row>
    <row r="103" spans="1:18" ht="24.75" customHeight="1" thickBot="1" thickTop="1">
      <c r="A103" s="381" t="s">
        <v>306</v>
      </c>
      <c r="B103" s="381"/>
      <c r="C103" s="381"/>
      <c r="D103" s="381"/>
      <c r="E103" s="381"/>
      <c r="F103" s="78">
        <f>COUNTIF('隠しシート（記入不要）'!$AG3,"1")</f>
        <v>0</v>
      </c>
      <c r="G103" s="78">
        <f>COUNTIF('隠しシート（記入不要）'!$AG3,"2")</f>
        <v>0</v>
      </c>
      <c r="H103" s="78">
        <f>COUNTIF('隠しシート（記入不要）'!$AG3,"3")</f>
        <v>0</v>
      </c>
      <c r="I103" s="340"/>
      <c r="J103" s="341"/>
      <c r="K103" s="341"/>
      <c r="L103" s="341"/>
      <c r="M103" s="342"/>
      <c r="N103" s="28"/>
      <c r="O103" s="28"/>
      <c r="P103" s="28"/>
      <c r="Q103" s="28"/>
      <c r="R103" s="28"/>
    </row>
    <row r="104" spans="1:18" ht="24.75" customHeight="1" thickBot="1" thickTop="1">
      <c r="A104" s="381" t="s">
        <v>405</v>
      </c>
      <c r="B104" s="381"/>
      <c r="C104" s="381"/>
      <c r="D104" s="381"/>
      <c r="E104" s="381"/>
      <c r="F104" s="78">
        <f>SUM(F103,F98)</f>
        <v>0</v>
      </c>
      <c r="G104" s="78">
        <f>SUM(G103,G98)</f>
        <v>0</v>
      </c>
      <c r="H104" s="78">
        <f>SUM(H103,H98)</f>
        <v>0</v>
      </c>
      <c r="I104" s="340"/>
      <c r="J104" s="341"/>
      <c r="K104" s="341"/>
      <c r="L104" s="341"/>
      <c r="M104" s="342"/>
      <c r="N104" s="28"/>
      <c r="O104" s="28"/>
      <c r="P104" s="28"/>
      <c r="Q104" s="28"/>
      <c r="R104" s="28"/>
    </row>
    <row r="105" spans="1:18" ht="15" thickBot="1" thickTop="1">
      <c r="A105" s="83"/>
      <c r="B105" s="83"/>
      <c r="C105" s="83"/>
      <c r="D105" s="83"/>
      <c r="E105" s="83"/>
      <c r="F105" s="83"/>
      <c r="G105" s="83"/>
      <c r="H105" s="83"/>
      <c r="I105" s="84"/>
      <c r="J105" s="84"/>
      <c r="K105" s="84"/>
      <c r="L105" s="84"/>
      <c r="M105" s="84"/>
      <c r="N105" s="83"/>
      <c r="O105" s="83"/>
      <c r="P105" s="83"/>
      <c r="Q105" s="83"/>
      <c r="R105" s="83"/>
    </row>
    <row r="106" spans="2:18" ht="24.75" customHeight="1" thickBot="1" thickTop="1">
      <c r="B106" s="370" t="s">
        <v>90</v>
      </c>
      <c r="C106" s="371"/>
      <c r="D106" s="368"/>
      <c r="E106" s="368"/>
      <c r="F106" s="368"/>
      <c r="G106" s="368"/>
      <c r="H106" s="368"/>
      <c r="I106" s="368"/>
      <c r="J106" s="368"/>
      <c r="K106" s="368"/>
      <c r="L106" s="368"/>
      <c r="M106" s="368"/>
      <c r="N106" s="368"/>
      <c r="O106" s="368"/>
      <c r="P106" s="368"/>
      <c r="Q106" s="368"/>
      <c r="R106" s="369"/>
    </row>
    <row r="107" spans="1:18" ht="69.75" customHeight="1" thickTop="1">
      <c r="A107" s="380" t="s">
        <v>316</v>
      </c>
      <c r="B107" s="372"/>
      <c r="C107" s="373"/>
      <c r="D107" s="21"/>
      <c r="E107" s="1" t="s">
        <v>350</v>
      </c>
      <c r="F107" s="80"/>
      <c r="G107" s="80"/>
      <c r="H107" s="80"/>
      <c r="I107" s="343"/>
      <c r="J107" s="344"/>
      <c r="K107" s="344"/>
      <c r="L107" s="344"/>
      <c r="M107" s="345"/>
      <c r="N107" s="80"/>
      <c r="O107" s="80"/>
      <c r="P107" s="80"/>
      <c r="Q107" s="80"/>
      <c r="R107" s="80"/>
    </row>
    <row r="108" spans="1:18" ht="87" customHeight="1">
      <c r="A108" s="374"/>
      <c r="B108" s="375"/>
      <c r="C108" s="376"/>
      <c r="D108" s="22"/>
      <c r="E108" s="4" t="s">
        <v>344</v>
      </c>
      <c r="F108" s="81"/>
      <c r="G108" s="81"/>
      <c r="H108" s="81"/>
      <c r="I108" s="346"/>
      <c r="J108" s="347"/>
      <c r="K108" s="347"/>
      <c r="L108" s="347"/>
      <c r="M108" s="348"/>
      <c r="N108" s="81"/>
      <c r="O108" s="81"/>
      <c r="P108" s="81"/>
      <c r="Q108" s="81"/>
      <c r="R108" s="81"/>
    </row>
    <row r="109" spans="1:18" ht="75" customHeight="1">
      <c r="A109" s="374"/>
      <c r="B109" s="375"/>
      <c r="C109" s="376"/>
      <c r="D109" s="22"/>
      <c r="E109" s="4" t="s">
        <v>345</v>
      </c>
      <c r="F109" s="81"/>
      <c r="G109" s="81"/>
      <c r="H109" s="81"/>
      <c r="I109" s="346"/>
      <c r="J109" s="347"/>
      <c r="K109" s="347"/>
      <c r="L109" s="347"/>
      <c r="M109" s="348"/>
      <c r="N109" s="81"/>
      <c r="O109" s="81"/>
      <c r="P109" s="81"/>
      <c r="Q109" s="81"/>
      <c r="R109" s="81"/>
    </row>
    <row r="110" spans="1:18" ht="78.75" customHeight="1">
      <c r="A110" s="374"/>
      <c r="B110" s="375"/>
      <c r="C110" s="376"/>
      <c r="D110" s="22"/>
      <c r="E110" s="7" t="s">
        <v>346</v>
      </c>
      <c r="F110" s="81"/>
      <c r="G110" s="81"/>
      <c r="H110" s="81"/>
      <c r="I110" s="346"/>
      <c r="J110" s="347"/>
      <c r="K110" s="347"/>
      <c r="L110" s="347"/>
      <c r="M110" s="348"/>
      <c r="N110" s="81"/>
      <c r="O110" s="81"/>
      <c r="P110" s="81"/>
      <c r="Q110" s="81"/>
      <c r="R110" s="81"/>
    </row>
    <row r="111" spans="1:18" ht="37.5" customHeight="1" thickBot="1">
      <c r="A111" s="377"/>
      <c r="B111" s="378"/>
      <c r="C111" s="379"/>
      <c r="D111" s="23"/>
      <c r="E111" s="24" t="s">
        <v>81</v>
      </c>
      <c r="F111" s="82"/>
      <c r="G111" s="82"/>
      <c r="H111" s="82"/>
      <c r="I111" s="349"/>
      <c r="J111" s="350"/>
      <c r="K111" s="350"/>
      <c r="L111" s="350"/>
      <c r="M111" s="351"/>
      <c r="N111" s="82"/>
      <c r="O111" s="82"/>
      <c r="P111" s="82"/>
      <c r="Q111" s="82"/>
      <c r="R111" s="82"/>
    </row>
    <row r="112" spans="1:18" ht="24.75" customHeight="1" thickBot="1" thickTop="1">
      <c r="A112" s="381" t="s">
        <v>305</v>
      </c>
      <c r="B112" s="381"/>
      <c r="C112" s="381"/>
      <c r="D112" s="381"/>
      <c r="E112" s="381"/>
      <c r="F112" s="78">
        <f>COUNTIF('隠しシート（記入不要）'!$AI3,"1")</f>
        <v>0</v>
      </c>
      <c r="G112" s="78">
        <f>COUNTIF('隠しシート（記入不要）'!$AI3,"2")</f>
        <v>0</v>
      </c>
      <c r="H112" s="78">
        <f>COUNTIF('隠しシート（記入不要）'!$AI3,"3")</f>
        <v>0</v>
      </c>
      <c r="I112" s="340"/>
      <c r="J112" s="341"/>
      <c r="K112" s="341"/>
      <c r="L112" s="341"/>
      <c r="M112" s="342"/>
      <c r="N112" s="28"/>
      <c r="O112" s="28"/>
      <c r="P112" s="28"/>
      <c r="Q112" s="28"/>
      <c r="R112" s="28"/>
    </row>
    <row r="113" spans="2:18" ht="24.75" customHeight="1" thickBot="1" thickTop="1">
      <c r="B113" s="367" t="s">
        <v>276</v>
      </c>
      <c r="C113" s="368"/>
      <c r="D113" s="368"/>
      <c r="E113" s="368"/>
      <c r="F113" s="368"/>
      <c r="G113" s="368"/>
      <c r="H113" s="368"/>
      <c r="I113" s="368"/>
      <c r="J113" s="368"/>
      <c r="K113" s="368"/>
      <c r="L113" s="368"/>
      <c r="M113" s="368"/>
      <c r="N113" s="368"/>
      <c r="O113" s="368"/>
      <c r="P113" s="368"/>
      <c r="Q113" s="368"/>
      <c r="R113" s="369"/>
    </row>
    <row r="114" spans="1:18" ht="78" customHeight="1" thickTop="1">
      <c r="A114" s="380" t="s">
        <v>371</v>
      </c>
      <c r="B114" s="372"/>
      <c r="C114" s="373"/>
      <c r="D114" s="21"/>
      <c r="E114" s="3" t="s">
        <v>125</v>
      </c>
      <c r="F114" s="80"/>
      <c r="G114" s="80"/>
      <c r="H114" s="80"/>
      <c r="I114" s="343"/>
      <c r="J114" s="344"/>
      <c r="K114" s="344"/>
      <c r="L114" s="344"/>
      <c r="M114" s="345"/>
      <c r="N114" s="80"/>
      <c r="O114" s="80"/>
      <c r="P114" s="80"/>
      <c r="Q114" s="80"/>
      <c r="R114" s="80"/>
    </row>
    <row r="115" spans="1:18" ht="60" customHeight="1">
      <c r="A115" s="374"/>
      <c r="B115" s="375"/>
      <c r="C115" s="376"/>
      <c r="D115" s="22"/>
      <c r="E115" s="4" t="s">
        <v>227</v>
      </c>
      <c r="F115" s="81"/>
      <c r="G115" s="81"/>
      <c r="H115" s="81"/>
      <c r="I115" s="346"/>
      <c r="J115" s="347"/>
      <c r="K115" s="347"/>
      <c r="L115" s="347"/>
      <c r="M115" s="348"/>
      <c r="N115" s="81"/>
      <c r="O115" s="81"/>
      <c r="P115" s="81"/>
      <c r="Q115" s="81"/>
      <c r="R115" s="81"/>
    </row>
    <row r="116" spans="1:18" ht="64.5" customHeight="1">
      <c r="A116" s="374"/>
      <c r="B116" s="375"/>
      <c r="C116" s="376"/>
      <c r="D116" s="22"/>
      <c r="E116" s="4" t="s">
        <v>126</v>
      </c>
      <c r="F116" s="81"/>
      <c r="G116" s="81"/>
      <c r="H116" s="81"/>
      <c r="I116" s="346"/>
      <c r="J116" s="347"/>
      <c r="K116" s="347"/>
      <c r="L116" s="347"/>
      <c r="M116" s="348"/>
      <c r="N116" s="81"/>
      <c r="O116" s="81"/>
      <c r="P116" s="81"/>
      <c r="Q116" s="81"/>
      <c r="R116" s="81"/>
    </row>
    <row r="117" spans="1:18" ht="67.5" customHeight="1">
      <c r="A117" s="374"/>
      <c r="B117" s="375"/>
      <c r="C117" s="376"/>
      <c r="D117" s="22"/>
      <c r="E117" s="4" t="s">
        <v>127</v>
      </c>
      <c r="F117" s="81"/>
      <c r="G117" s="81"/>
      <c r="H117" s="81"/>
      <c r="I117" s="346"/>
      <c r="J117" s="347"/>
      <c r="K117" s="347"/>
      <c r="L117" s="347"/>
      <c r="M117" s="348"/>
      <c r="N117" s="81"/>
      <c r="O117" s="81"/>
      <c r="P117" s="81"/>
      <c r="Q117" s="81"/>
      <c r="R117" s="81"/>
    </row>
    <row r="118" spans="1:18" ht="66" customHeight="1">
      <c r="A118" s="374"/>
      <c r="B118" s="375"/>
      <c r="C118" s="376"/>
      <c r="D118" s="22"/>
      <c r="E118" s="7" t="s">
        <v>128</v>
      </c>
      <c r="F118" s="81"/>
      <c r="G118" s="81"/>
      <c r="H118" s="81"/>
      <c r="I118" s="346"/>
      <c r="J118" s="347"/>
      <c r="K118" s="347"/>
      <c r="L118" s="347"/>
      <c r="M118" s="348"/>
      <c r="N118" s="81"/>
      <c r="O118" s="81"/>
      <c r="P118" s="81"/>
      <c r="Q118" s="81"/>
      <c r="R118" s="81"/>
    </row>
    <row r="119" spans="1:18" ht="37.5" customHeight="1" thickBot="1">
      <c r="A119" s="377"/>
      <c r="B119" s="378"/>
      <c r="C119" s="379"/>
      <c r="D119" s="23"/>
      <c r="E119" s="24" t="s">
        <v>81</v>
      </c>
      <c r="F119" s="82"/>
      <c r="G119" s="82"/>
      <c r="H119" s="82"/>
      <c r="I119" s="349"/>
      <c r="J119" s="350"/>
      <c r="K119" s="350"/>
      <c r="L119" s="350"/>
      <c r="M119" s="351"/>
      <c r="N119" s="82"/>
      <c r="O119" s="82"/>
      <c r="P119" s="82"/>
      <c r="Q119" s="82"/>
      <c r="R119" s="82"/>
    </row>
    <row r="120" spans="1:18" ht="6.75" customHeight="1" thickBot="1" thickTop="1">
      <c r="A120" s="25"/>
      <c r="B120" s="26"/>
      <c r="C120" s="26"/>
      <c r="D120" s="26"/>
      <c r="E120" s="26"/>
      <c r="F120" s="26"/>
      <c r="G120" s="26"/>
      <c r="H120" s="26"/>
      <c r="I120" s="71"/>
      <c r="J120" s="71"/>
      <c r="K120" s="71"/>
      <c r="L120" s="71"/>
      <c r="M120" s="71"/>
      <c r="N120" s="26"/>
      <c r="O120" s="26"/>
      <c r="P120" s="26"/>
      <c r="Q120" s="26"/>
      <c r="R120" s="27"/>
    </row>
    <row r="121" spans="1:18" ht="59.25" customHeight="1" thickTop="1">
      <c r="A121" s="380" t="s">
        <v>116</v>
      </c>
      <c r="B121" s="372"/>
      <c r="C121" s="373"/>
      <c r="D121" s="21"/>
      <c r="E121" s="3" t="s">
        <v>310</v>
      </c>
      <c r="F121" s="80"/>
      <c r="G121" s="80"/>
      <c r="H121" s="80"/>
      <c r="I121" s="343"/>
      <c r="J121" s="344"/>
      <c r="K121" s="344"/>
      <c r="L121" s="344"/>
      <c r="M121" s="345"/>
      <c r="N121" s="80"/>
      <c r="O121" s="80"/>
      <c r="P121" s="80"/>
      <c r="Q121" s="80"/>
      <c r="R121" s="80"/>
    </row>
    <row r="122" spans="1:18" ht="50.25" customHeight="1">
      <c r="A122" s="374"/>
      <c r="B122" s="375"/>
      <c r="C122" s="376"/>
      <c r="D122" s="22"/>
      <c r="E122" s="4" t="s">
        <v>311</v>
      </c>
      <c r="F122" s="81"/>
      <c r="G122" s="81"/>
      <c r="H122" s="81"/>
      <c r="I122" s="346"/>
      <c r="J122" s="347"/>
      <c r="K122" s="347"/>
      <c r="L122" s="347"/>
      <c r="M122" s="348"/>
      <c r="N122" s="81"/>
      <c r="O122" s="81"/>
      <c r="P122" s="81"/>
      <c r="Q122" s="81"/>
      <c r="R122" s="81"/>
    </row>
    <row r="123" spans="1:18" ht="57.75" customHeight="1">
      <c r="A123" s="374"/>
      <c r="B123" s="375"/>
      <c r="C123" s="376"/>
      <c r="D123" s="22"/>
      <c r="E123" s="4" t="s">
        <v>129</v>
      </c>
      <c r="F123" s="81"/>
      <c r="G123" s="81"/>
      <c r="H123" s="81"/>
      <c r="I123" s="346"/>
      <c r="J123" s="347"/>
      <c r="K123" s="347"/>
      <c r="L123" s="347"/>
      <c r="M123" s="348"/>
      <c r="N123" s="81"/>
      <c r="O123" s="81"/>
      <c r="P123" s="81"/>
      <c r="Q123" s="81"/>
      <c r="R123" s="81"/>
    </row>
    <row r="124" spans="1:18" ht="43.5" customHeight="1">
      <c r="A124" s="374"/>
      <c r="B124" s="375"/>
      <c r="C124" s="376"/>
      <c r="D124" s="22"/>
      <c r="E124" s="4" t="s">
        <v>130</v>
      </c>
      <c r="F124" s="81"/>
      <c r="G124" s="81"/>
      <c r="H124" s="81"/>
      <c r="I124" s="346"/>
      <c r="J124" s="347"/>
      <c r="K124" s="347"/>
      <c r="L124" s="347"/>
      <c r="M124" s="348"/>
      <c r="N124" s="81"/>
      <c r="O124" s="81"/>
      <c r="P124" s="81"/>
      <c r="Q124" s="81"/>
      <c r="R124" s="81"/>
    </row>
    <row r="125" spans="1:18" ht="37.5" customHeight="1" thickBot="1">
      <c r="A125" s="377"/>
      <c r="B125" s="378"/>
      <c r="C125" s="379"/>
      <c r="D125" s="23"/>
      <c r="E125" s="24" t="s">
        <v>81</v>
      </c>
      <c r="F125" s="82"/>
      <c r="G125" s="82"/>
      <c r="H125" s="82"/>
      <c r="I125" s="349"/>
      <c r="J125" s="350"/>
      <c r="K125" s="350"/>
      <c r="L125" s="350"/>
      <c r="M125" s="351"/>
      <c r="N125" s="82"/>
      <c r="O125" s="82"/>
      <c r="P125" s="82"/>
      <c r="Q125" s="82"/>
      <c r="R125" s="82"/>
    </row>
    <row r="126" spans="1:18" ht="24.75" customHeight="1" thickBot="1" thickTop="1">
      <c r="A126" s="381" t="s">
        <v>267</v>
      </c>
      <c r="B126" s="381"/>
      <c r="C126" s="381"/>
      <c r="D126" s="381"/>
      <c r="E126" s="381"/>
      <c r="F126" s="78">
        <f>COUNTIF('隠しシート（記入不要）'!$AK3:$AN3,"1")</f>
        <v>0</v>
      </c>
      <c r="G126" s="78">
        <f>COUNTIF('隠しシート（記入不要）'!$AK3:$AN3,"2")</f>
        <v>0</v>
      </c>
      <c r="H126" s="78">
        <f>COUNTIF('隠しシート（記入不要）'!$AK3:$AN3,"3")</f>
        <v>0</v>
      </c>
      <c r="I126" s="340"/>
      <c r="J126" s="341"/>
      <c r="K126" s="341"/>
      <c r="L126" s="341"/>
      <c r="M126" s="342"/>
      <c r="N126" s="28"/>
      <c r="O126" s="28"/>
      <c r="P126" s="28"/>
      <c r="Q126" s="28"/>
      <c r="R126" s="28"/>
    </row>
    <row r="127" spans="1:18" ht="24.75" customHeight="1" thickBot="1" thickTop="1">
      <c r="A127" s="83"/>
      <c r="B127" s="83"/>
      <c r="C127" s="83"/>
      <c r="D127" s="83"/>
      <c r="E127" s="83"/>
      <c r="F127" s="83"/>
      <c r="G127" s="83"/>
      <c r="H127" s="83"/>
      <c r="I127" s="84"/>
      <c r="J127" s="84"/>
      <c r="K127" s="84"/>
      <c r="L127" s="84"/>
      <c r="M127" s="84"/>
      <c r="N127" s="83"/>
      <c r="O127" s="83"/>
      <c r="P127" s="83"/>
      <c r="Q127" s="83"/>
      <c r="R127" s="83"/>
    </row>
    <row r="128" spans="2:18" ht="24.75" customHeight="1" thickBot="1" thickTop="1">
      <c r="B128" s="367" t="s">
        <v>91</v>
      </c>
      <c r="C128" s="368"/>
      <c r="D128" s="368"/>
      <c r="E128" s="368"/>
      <c r="F128" s="368"/>
      <c r="G128" s="368"/>
      <c r="H128" s="368"/>
      <c r="I128" s="368"/>
      <c r="J128" s="368"/>
      <c r="K128" s="368"/>
      <c r="L128" s="368"/>
      <c r="M128" s="368"/>
      <c r="N128" s="368"/>
      <c r="O128" s="368"/>
      <c r="P128" s="368"/>
      <c r="Q128" s="368"/>
      <c r="R128" s="369"/>
    </row>
    <row r="129" spans="1:18" ht="6.75" customHeight="1" thickBot="1" thickTop="1">
      <c r="A129" s="25"/>
      <c r="B129" s="26"/>
      <c r="C129" s="26"/>
      <c r="D129" s="26"/>
      <c r="E129" s="26"/>
      <c r="F129" s="26"/>
      <c r="G129" s="26"/>
      <c r="H129" s="26"/>
      <c r="I129" s="71"/>
      <c r="J129" s="71"/>
      <c r="K129" s="71"/>
      <c r="L129" s="71"/>
      <c r="M129" s="71"/>
      <c r="N129" s="26"/>
      <c r="O129" s="26"/>
      <c r="P129" s="26"/>
      <c r="Q129" s="26"/>
      <c r="R129" s="27"/>
    </row>
    <row r="130" spans="1:18" ht="47.25" customHeight="1" thickTop="1">
      <c r="A130" s="380" t="s">
        <v>372</v>
      </c>
      <c r="B130" s="401"/>
      <c r="C130" s="402"/>
      <c r="D130" s="21"/>
      <c r="E130" s="3" t="s">
        <v>131</v>
      </c>
      <c r="F130" s="80"/>
      <c r="G130" s="80"/>
      <c r="H130" s="80"/>
      <c r="I130" s="343"/>
      <c r="J130" s="344"/>
      <c r="K130" s="344"/>
      <c r="L130" s="344"/>
      <c r="M130" s="345"/>
      <c r="N130" s="80"/>
      <c r="O130" s="80"/>
      <c r="P130" s="80"/>
      <c r="Q130" s="80"/>
      <c r="R130" s="80"/>
    </row>
    <row r="131" spans="1:18" ht="55.5" customHeight="1">
      <c r="A131" s="403"/>
      <c r="B131" s="404"/>
      <c r="C131" s="405"/>
      <c r="D131" s="22"/>
      <c r="E131" s="4" t="s">
        <v>132</v>
      </c>
      <c r="F131" s="81"/>
      <c r="G131" s="81"/>
      <c r="H131" s="81"/>
      <c r="I131" s="346"/>
      <c r="J131" s="347"/>
      <c r="K131" s="347"/>
      <c r="L131" s="347"/>
      <c r="M131" s="348"/>
      <c r="N131" s="81"/>
      <c r="O131" s="81"/>
      <c r="P131" s="81"/>
      <c r="Q131" s="81"/>
      <c r="R131" s="81"/>
    </row>
    <row r="132" spans="1:18" ht="36" customHeight="1">
      <c r="A132" s="403"/>
      <c r="B132" s="404"/>
      <c r="C132" s="405"/>
      <c r="D132" s="22"/>
      <c r="E132" s="4" t="s">
        <v>228</v>
      </c>
      <c r="F132" s="81"/>
      <c r="G132" s="81"/>
      <c r="H132" s="81"/>
      <c r="I132" s="346"/>
      <c r="J132" s="347"/>
      <c r="K132" s="347"/>
      <c r="L132" s="347"/>
      <c r="M132" s="348"/>
      <c r="N132" s="81"/>
      <c r="O132" s="81"/>
      <c r="P132" s="81"/>
      <c r="Q132" s="81"/>
      <c r="R132" s="81"/>
    </row>
    <row r="133" spans="1:18" ht="57" customHeight="1">
      <c r="A133" s="403"/>
      <c r="B133" s="404"/>
      <c r="C133" s="405"/>
      <c r="D133" s="22"/>
      <c r="E133" s="4" t="s">
        <v>133</v>
      </c>
      <c r="F133" s="81"/>
      <c r="G133" s="81"/>
      <c r="H133" s="81"/>
      <c r="I133" s="346"/>
      <c r="J133" s="347"/>
      <c r="K133" s="347"/>
      <c r="L133" s="347"/>
      <c r="M133" s="348"/>
      <c r="N133" s="81"/>
      <c r="O133" s="81"/>
      <c r="P133" s="81"/>
      <c r="Q133" s="81"/>
      <c r="R133" s="81"/>
    </row>
    <row r="134" spans="1:18" ht="69" customHeight="1" thickBot="1">
      <c r="A134" s="406"/>
      <c r="B134" s="407"/>
      <c r="C134" s="408"/>
      <c r="D134" s="23"/>
      <c r="E134" s="12" t="s">
        <v>369</v>
      </c>
      <c r="F134" s="82"/>
      <c r="G134" s="82"/>
      <c r="H134" s="82"/>
      <c r="I134" s="349"/>
      <c r="J134" s="350"/>
      <c r="K134" s="350"/>
      <c r="L134" s="350"/>
      <c r="M134" s="351"/>
      <c r="N134" s="82"/>
      <c r="O134" s="82"/>
      <c r="P134" s="82"/>
      <c r="Q134" s="82"/>
      <c r="R134" s="82"/>
    </row>
    <row r="135" spans="1:18" ht="45" customHeight="1" thickTop="1">
      <c r="A135" s="358" t="s">
        <v>229</v>
      </c>
      <c r="B135" s="372"/>
      <c r="C135" s="373"/>
      <c r="D135" s="21"/>
      <c r="E135" s="3" t="s">
        <v>134</v>
      </c>
      <c r="F135" s="80"/>
      <c r="G135" s="80"/>
      <c r="H135" s="80"/>
      <c r="I135" s="343"/>
      <c r="J135" s="344"/>
      <c r="K135" s="344"/>
      <c r="L135" s="344"/>
      <c r="M135" s="345"/>
      <c r="N135" s="80"/>
      <c r="O135" s="80"/>
      <c r="P135" s="80"/>
      <c r="Q135" s="80"/>
      <c r="R135" s="80"/>
    </row>
    <row r="136" spans="1:18" ht="66" customHeight="1">
      <c r="A136" s="374"/>
      <c r="B136" s="375"/>
      <c r="C136" s="376"/>
      <c r="D136" s="22"/>
      <c r="E136" s="7" t="s">
        <v>135</v>
      </c>
      <c r="F136" s="81"/>
      <c r="G136" s="81"/>
      <c r="H136" s="81"/>
      <c r="I136" s="346"/>
      <c r="J136" s="347"/>
      <c r="K136" s="347"/>
      <c r="L136" s="347"/>
      <c r="M136" s="348"/>
      <c r="N136" s="81"/>
      <c r="O136" s="81"/>
      <c r="P136" s="81"/>
      <c r="Q136" s="81"/>
      <c r="R136" s="81"/>
    </row>
    <row r="137" spans="1:18" ht="39.75" customHeight="1" thickBot="1">
      <c r="A137" s="377"/>
      <c r="B137" s="378"/>
      <c r="C137" s="379"/>
      <c r="D137" s="23"/>
      <c r="E137" s="24" t="s">
        <v>81</v>
      </c>
      <c r="F137" s="82"/>
      <c r="G137" s="82"/>
      <c r="H137" s="82"/>
      <c r="I137" s="349"/>
      <c r="J137" s="350"/>
      <c r="K137" s="350"/>
      <c r="L137" s="350"/>
      <c r="M137" s="351"/>
      <c r="N137" s="82"/>
      <c r="O137" s="82"/>
      <c r="P137" s="82"/>
      <c r="Q137" s="82"/>
      <c r="R137" s="82"/>
    </row>
    <row r="138" spans="1:18" ht="6.75" customHeight="1" thickBot="1" thickTop="1">
      <c r="A138" s="25"/>
      <c r="B138" s="26"/>
      <c r="C138" s="26"/>
      <c r="D138" s="26"/>
      <c r="E138" s="26"/>
      <c r="F138" s="26"/>
      <c r="G138" s="26"/>
      <c r="H138" s="26"/>
      <c r="I138" s="71"/>
      <c r="J138" s="71"/>
      <c r="K138" s="71"/>
      <c r="L138" s="71"/>
      <c r="M138" s="71"/>
      <c r="N138" s="26"/>
      <c r="O138" s="26"/>
      <c r="P138" s="26"/>
      <c r="Q138" s="26"/>
      <c r="R138" s="27"/>
    </row>
    <row r="139" spans="1:18" ht="63" customHeight="1" thickTop="1">
      <c r="A139" s="380" t="s">
        <v>373</v>
      </c>
      <c r="B139" s="372"/>
      <c r="C139" s="373"/>
      <c r="D139" s="21"/>
      <c r="E139" s="3" t="s">
        <v>230</v>
      </c>
      <c r="F139" s="80"/>
      <c r="G139" s="80"/>
      <c r="H139" s="80"/>
      <c r="I139" s="343"/>
      <c r="J139" s="344"/>
      <c r="K139" s="344"/>
      <c r="L139" s="344"/>
      <c r="M139" s="345"/>
      <c r="N139" s="80"/>
      <c r="O139" s="80"/>
      <c r="P139" s="80"/>
      <c r="Q139" s="80"/>
      <c r="R139" s="80"/>
    </row>
    <row r="140" spans="1:18" ht="75" customHeight="1">
      <c r="A140" s="374"/>
      <c r="B140" s="375"/>
      <c r="C140" s="376"/>
      <c r="D140" s="22"/>
      <c r="E140" s="2" t="s">
        <v>181</v>
      </c>
      <c r="F140" s="81"/>
      <c r="G140" s="81"/>
      <c r="H140" s="81"/>
      <c r="I140" s="346"/>
      <c r="J140" s="347"/>
      <c r="K140" s="347"/>
      <c r="L140" s="347"/>
      <c r="M140" s="348"/>
      <c r="N140" s="81"/>
      <c r="O140" s="81"/>
      <c r="P140" s="81"/>
      <c r="Q140" s="81"/>
      <c r="R140" s="81"/>
    </row>
    <row r="141" spans="1:18" ht="53.25" customHeight="1">
      <c r="A141" s="374"/>
      <c r="B141" s="375"/>
      <c r="C141" s="376"/>
      <c r="D141" s="22"/>
      <c r="E141" s="2" t="s">
        <v>182</v>
      </c>
      <c r="F141" s="81"/>
      <c r="G141" s="81"/>
      <c r="H141" s="81"/>
      <c r="I141" s="346"/>
      <c r="J141" s="347"/>
      <c r="K141" s="347"/>
      <c r="L141" s="347"/>
      <c r="M141" s="348"/>
      <c r="N141" s="81"/>
      <c r="O141" s="81"/>
      <c r="P141" s="81"/>
      <c r="Q141" s="81"/>
      <c r="R141" s="81"/>
    </row>
    <row r="142" spans="1:18" ht="30.75" customHeight="1" thickBot="1">
      <c r="A142" s="377"/>
      <c r="B142" s="378"/>
      <c r="C142" s="379"/>
      <c r="D142" s="23"/>
      <c r="E142" s="24" t="s">
        <v>81</v>
      </c>
      <c r="F142" s="82"/>
      <c r="G142" s="82"/>
      <c r="H142" s="82"/>
      <c r="I142" s="349"/>
      <c r="J142" s="350"/>
      <c r="K142" s="350"/>
      <c r="L142" s="350"/>
      <c r="M142" s="351"/>
      <c r="N142" s="82"/>
      <c r="O142" s="82"/>
      <c r="P142" s="82"/>
      <c r="Q142" s="82"/>
      <c r="R142" s="82"/>
    </row>
    <row r="143" spans="1:18" ht="21" customHeight="1" thickBot="1" thickTop="1">
      <c r="A143" s="381" t="s">
        <v>92</v>
      </c>
      <c r="B143" s="381"/>
      <c r="C143" s="381"/>
      <c r="D143" s="381"/>
      <c r="E143" s="381"/>
      <c r="F143" s="78">
        <f>COUNTIF('隠しシート（記入不要）'!$AO3:$AR3,"1")</f>
        <v>0</v>
      </c>
      <c r="G143" s="78">
        <f>COUNTIF('隠しシート（記入不要）'!$AO3:$AR3,"2")</f>
        <v>0</v>
      </c>
      <c r="H143" s="78">
        <f>COUNTIF('隠しシート（記入不要）'!$AO3:$AR3,"3")</f>
        <v>0</v>
      </c>
      <c r="I143" s="340"/>
      <c r="J143" s="341"/>
      <c r="K143" s="341"/>
      <c r="L143" s="341"/>
      <c r="M143" s="342"/>
      <c r="N143" s="28"/>
      <c r="O143" s="28"/>
      <c r="P143" s="28"/>
      <c r="Q143" s="28"/>
      <c r="R143" s="28"/>
    </row>
    <row r="144" spans="1:18" ht="24.75" customHeight="1" thickBot="1" thickTop="1">
      <c r="A144" s="367" t="s">
        <v>323</v>
      </c>
      <c r="B144" s="368"/>
      <c r="C144" s="368"/>
      <c r="D144" s="368"/>
      <c r="E144" s="368"/>
      <c r="F144" s="368"/>
      <c r="G144" s="368"/>
      <c r="H144" s="368"/>
      <c r="I144" s="368"/>
      <c r="J144" s="368"/>
      <c r="K144" s="368"/>
      <c r="L144" s="368"/>
      <c r="M144" s="368"/>
      <c r="N144" s="368"/>
      <c r="O144" s="368"/>
      <c r="P144" s="368"/>
      <c r="Q144" s="368"/>
      <c r="R144" s="369"/>
    </row>
    <row r="145" spans="2:18" ht="24.75" customHeight="1" thickBot="1" thickTop="1">
      <c r="B145" s="367" t="s">
        <v>337</v>
      </c>
      <c r="C145" s="368"/>
      <c r="D145" s="368"/>
      <c r="E145" s="368"/>
      <c r="F145" s="368"/>
      <c r="G145" s="368"/>
      <c r="H145" s="368"/>
      <c r="I145" s="368"/>
      <c r="J145" s="368"/>
      <c r="K145" s="368"/>
      <c r="L145" s="368"/>
      <c r="M145" s="368"/>
      <c r="N145" s="368"/>
      <c r="O145" s="368"/>
      <c r="P145" s="368"/>
      <c r="Q145" s="368"/>
      <c r="R145" s="369"/>
    </row>
    <row r="146" spans="1:18" ht="54.75" customHeight="1" thickTop="1">
      <c r="A146" s="358" t="s">
        <v>374</v>
      </c>
      <c r="B146" s="372"/>
      <c r="C146" s="373"/>
      <c r="D146" s="21"/>
      <c r="E146" s="1" t="s">
        <v>136</v>
      </c>
      <c r="F146" s="80"/>
      <c r="G146" s="80"/>
      <c r="H146" s="80"/>
      <c r="I146" s="343"/>
      <c r="J146" s="344"/>
      <c r="K146" s="344"/>
      <c r="L146" s="344"/>
      <c r="M146" s="345"/>
      <c r="N146" s="80"/>
      <c r="O146" s="80"/>
      <c r="P146" s="80"/>
      <c r="Q146" s="80"/>
      <c r="R146" s="80"/>
    </row>
    <row r="147" spans="1:18" ht="49.5" customHeight="1">
      <c r="A147" s="374"/>
      <c r="B147" s="375"/>
      <c r="C147" s="376"/>
      <c r="D147" s="22"/>
      <c r="E147" s="2" t="s">
        <v>137</v>
      </c>
      <c r="F147" s="81"/>
      <c r="G147" s="81"/>
      <c r="H147" s="81"/>
      <c r="I147" s="346"/>
      <c r="J147" s="347"/>
      <c r="K147" s="347"/>
      <c r="L147" s="347"/>
      <c r="M147" s="348"/>
      <c r="N147" s="81"/>
      <c r="O147" s="81"/>
      <c r="P147" s="81"/>
      <c r="Q147" s="81"/>
      <c r="R147" s="81"/>
    </row>
    <row r="148" spans="1:18" ht="37.5" customHeight="1" thickBot="1">
      <c r="A148" s="377"/>
      <c r="B148" s="378"/>
      <c r="C148" s="379"/>
      <c r="D148" s="23"/>
      <c r="E148" s="24" t="s">
        <v>81</v>
      </c>
      <c r="F148" s="82"/>
      <c r="G148" s="82"/>
      <c r="H148" s="82"/>
      <c r="I148" s="349"/>
      <c r="J148" s="350"/>
      <c r="K148" s="350"/>
      <c r="L148" s="350"/>
      <c r="M148" s="351"/>
      <c r="N148" s="82"/>
      <c r="O148" s="82"/>
      <c r="P148" s="82"/>
      <c r="Q148" s="82"/>
      <c r="R148" s="82"/>
    </row>
    <row r="149" spans="1:18" ht="6.75" customHeight="1" thickBot="1" thickTop="1">
      <c r="A149" s="25"/>
      <c r="B149" s="26"/>
      <c r="C149" s="26"/>
      <c r="D149" s="26"/>
      <c r="E149" s="26"/>
      <c r="F149" s="26"/>
      <c r="G149" s="26"/>
      <c r="H149" s="26"/>
      <c r="I149" s="71"/>
      <c r="J149" s="71"/>
      <c r="K149" s="71"/>
      <c r="L149" s="71"/>
      <c r="M149" s="71"/>
      <c r="N149" s="26"/>
      <c r="O149" s="26"/>
      <c r="P149" s="26"/>
      <c r="Q149" s="26"/>
      <c r="R149" s="27"/>
    </row>
    <row r="150" spans="1:18" ht="54.75" customHeight="1" thickTop="1">
      <c r="A150" s="380" t="s">
        <v>375</v>
      </c>
      <c r="B150" s="372"/>
      <c r="C150" s="373"/>
      <c r="D150" s="21"/>
      <c r="E150" s="3" t="s">
        <v>281</v>
      </c>
      <c r="F150" s="80"/>
      <c r="G150" s="80"/>
      <c r="H150" s="80"/>
      <c r="I150" s="343"/>
      <c r="J150" s="344"/>
      <c r="K150" s="344"/>
      <c r="L150" s="344"/>
      <c r="M150" s="345"/>
      <c r="N150" s="80"/>
      <c r="O150" s="80"/>
      <c r="P150" s="80"/>
      <c r="Q150" s="80"/>
      <c r="R150" s="80"/>
    </row>
    <row r="151" spans="1:18" ht="63" customHeight="1">
      <c r="A151" s="374"/>
      <c r="B151" s="375"/>
      <c r="C151" s="376"/>
      <c r="D151" s="22"/>
      <c r="E151" s="4" t="s">
        <v>282</v>
      </c>
      <c r="F151" s="81"/>
      <c r="G151" s="81"/>
      <c r="H151" s="81"/>
      <c r="I151" s="346"/>
      <c r="J151" s="347"/>
      <c r="K151" s="347"/>
      <c r="L151" s="347"/>
      <c r="M151" s="348"/>
      <c r="N151" s="81"/>
      <c r="O151" s="81"/>
      <c r="P151" s="81"/>
      <c r="Q151" s="81"/>
      <c r="R151" s="81"/>
    </row>
    <row r="152" spans="1:18" ht="55.5" customHeight="1">
      <c r="A152" s="374"/>
      <c r="B152" s="375"/>
      <c r="C152" s="376"/>
      <c r="D152" s="22"/>
      <c r="E152" s="4" t="s">
        <v>138</v>
      </c>
      <c r="F152" s="81"/>
      <c r="G152" s="81"/>
      <c r="H152" s="81"/>
      <c r="I152" s="346"/>
      <c r="J152" s="347"/>
      <c r="K152" s="347"/>
      <c r="L152" s="347"/>
      <c r="M152" s="348"/>
      <c r="N152" s="81"/>
      <c r="O152" s="81"/>
      <c r="P152" s="81"/>
      <c r="Q152" s="81"/>
      <c r="R152" s="81"/>
    </row>
    <row r="153" spans="1:18" ht="55.5" customHeight="1">
      <c r="A153" s="374"/>
      <c r="B153" s="375"/>
      <c r="C153" s="376"/>
      <c r="D153" s="22"/>
      <c r="E153" s="4" t="s">
        <v>139</v>
      </c>
      <c r="F153" s="81"/>
      <c r="G153" s="81"/>
      <c r="H153" s="81"/>
      <c r="I153" s="346"/>
      <c r="J153" s="347"/>
      <c r="K153" s="347"/>
      <c r="L153" s="347"/>
      <c r="M153" s="348"/>
      <c r="N153" s="81"/>
      <c r="O153" s="81"/>
      <c r="P153" s="81"/>
      <c r="Q153" s="81"/>
      <c r="R153" s="81"/>
    </row>
    <row r="154" spans="1:18" ht="45" customHeight="1">
      <c r="A154" s="374"/>
      <c r="B154" s="375"/>
      <c r="C154" s="376"/>
      <c r="D154" s="22"/>
      <c r="E154" s="7" t="s">
        <v>365</v>
      </c>
      <c r="F154" s="81"/>
      <c r="G154" s="81"/>
      <c r="H154" s="81"/>
      <c r="I154" s="346"/>
      <c r="J154" s="347"/>
      <c r="K154" s="347"/>
      <c r="L154" s="347"/>
      <c r="M154" s="348"/>
      <c r="N154" s="81"/>
      <c r="O154" s="81"/>
      <c r="P154" s="81"/>
      <c r="Q154" s="81"/>
      <c r="R154" s="81"/>
    </row>
    <row r="155" spans="1:18" ht="37.5" customHeight="1" thickBot="1">
      <c r="A155" s="377"/>
      <c r="B155" s="378"/>
      <c r="C155" s="379"/>
      <c r="D155" s="23"/>
      <c r="E155" s="24" t="s">
        <v>81</v>
      </c>
      <c r="F155" s="82"/>
      <c r="G155" s="82"/>
      <c r="H155" s="82"/>
      <c r="I155" s="349"/>
      <c r="J155" s="350"/>
      <c r="K155" s="350"/>
      <c r="L155" s="350"/>
      <c r="M155" s="351"/>
      <c r="N155" s="82"/>
      <c r="O155" s="82"/>
      <c r="P155" s="82"/>
      <c r="Q155" s="82"/>
      <c r="R155" s="82"/>
    </row>
    <row r="156" spans="1:18" ht="6.75" customHeight="1" thickBot="1" thickTop="1">
      <c r="A156" s="25"/>
      <c r="B156" s="26"/>
      <c r="C156" s="26"/>
      <c r="D156" s="26"/>
      <c r="E156" s="26"/>
      <c r="F156" s="26"/>
      <c r="G156" s="26"/>
      <c r="H156" s="26"/>
      <c r="I156" s="71"/>
      <c r="J156" s="71"/>
      <c r="K156" s="71"/>
      <c r="L156" s="71"/>
      <c r="M156" s="71"/>
      <c r="N156" s="26"/>
      <c r="O156" s="26"/>
      <c r="P156" s="26"/>
      <c r="Q156" s="26"/>
      <c r="R156" s="27"/>
    </row>
    <row r="157" spans="1:18" ht="37.5" customHeight="1" thickTop="1">
      <c r="A157" s="380" t="s">
        <v>376</v>
      </c>
      <c r="B157" s="372"/>
      <c r="C157" s="373"/>
      <c r="D157" s="21"/>
      <c r="E157" s="3" t="s">
        <v>140</v>
      </c>
      <c r="F157" s="80"/>
      <c r="G157" s="80"/>
      <c r="H157" s="80"/>
      <c r="I157" s="343"/>
      <c r="J157" s="344"/>
      <c r="K157" s="344"/>
      <c r="L157" s="344"/>
      <c r="M157" s="345"/>
      <c r="N157" s="80"/>
      <c r="O157" s="80"/>
      <c r="P157" s="80"/>
      <c r="Q157" s="80"/>
      <c r="R157" s="80"/>
    </row>
    <row r="158" spans="1:18" ht="63" customHeight="1">
      <c r="A158" s="374"/>
      <c r="B158" s="375"/>
      <c r="C158" s="376"/>
      <c r="D158" s="22"/>
      <c r="E158" s="4" t="s">
        <v>141</v>
      </c>
      <c r="F158" s="81"/>
      <c r="G158" s="81"/>
      <c r="H158" s="81"/>
      <c r="I158" s="346"/>
      <c r="J158" s="347"/>
      <c r="K158" s="347"/>
      <c r="L158" s="347"/>
      <c r="M158" s="348"/>
      <c r="N158" s="81"/>
      <c r="O158" s="81"/>
      <c r="P158" s="81"/>
      <c r="Q158" s="81"/>
      <c r="R158" s="81"/>
    </row>
    <row r="159" spans="1:18" ht="51" customHeight="1">
      <c r="A159" s="374"/>
      <c r="B159" s="375"/>
      <c r="C159" s="376"/>
      <c r="D159" s="22"/>
      <c r="E159" s="7" t="s">
        <v>142</v>
      </c>
      <c r="F159" s="81"/>
      <c r="G159" s="81"/>
      <c r="H159" s="81"/>
      <c r="I159" s="346"/>
      <c r="J159" s="347"/>
      <c r="K159" s="347"/>
      <c r="L159" s="347"/>
      <c r="M159" s="348"/>
      <c r="N159" s="81"/>
      <c r="O159" s="81"/>
      <c r="P159" s="81"/>
      <c r="Q159" s="81"/>
      <c r="R159" s="81"/>
    </row>
    <row r="160" spans="1:18" ht="37.5" customHeight="1" thickBot="1">
      <c r="A160" s="377"/>
      <c r="B160" s="378"/>
      <c r="C160" s="379"/>
      <c r="D160" s="23"/>
      <c r="E160" s="24" t="s">
        <v>81</v>
      </c>
      <c r="F160" s="82"/>
      <c r="G160" s="82"/>
      <c r="H160" s="82"/>
      <c r="I160" s="349"/>
      <c r="J160" s="350"/>
      <c r="K160" s="350"/>
      <c r="L160" s="350"/>
      <c r="M160" s="351"/>
      <c r="N160" s="82"/>
      <c r="O160" s="82"/>
      <c r="P160" s="82"/>
      <c r="Q160" s="82"/>
      <c r="R160" s="82"/>
    </row>
    <row r="161" spans="1:18" ht="24.75" customHeight="1" thickBot="1" thickTop="1">
      <c r="A161" s="381" t="s">
        <v>268</v>
      </c>
      <c r="B161" s="381"/>
      <c r="C161" s="381"/>
      <c r="D161" s="381"/>
      <c r="E161" s="381"/>
      <c r="F161" s="78">
        <f>COUNTIF('隠しシート（記入不要）'!$AS3:$AX3,"1")</f>
        <v>0</v>
      </c>
      <c r="G161" s="78">
        <f>COUNTIF('隠しシート（記入不要）'!$AS3:$AX3,"2")</f>
        <v>0</v>
      </c>
      <c r="H161" s="78">
        <f>COUNTIF('隠しシート（記入不要）'!$AS3:$AX3,"3")</f>
        <v>0</v>
      </c>
      <c r="I161" s="340"/>
      <c r="J161" s="341"/>
      <c r="K161" s="341"/>
      <c r="L161" s="341"/>
      <c r="M161" s="342"/>
      <c r="N161" s="28"/>
      <c r="O161" s="28"/>
      <c r="P161" s="28"/>
      <c r="Q161" s="28"/>
      <c r="R161" s="28"/>
    </row>
    <row r="162" spans="1:18" ht="24.75" customHeight="1" thickBot="1" thickTop="1">
      <c r="A162" s="83"/>
      <c r="B162" s="83"/>
      <c r="C162" s="83"/>
      <c r="D162" s="83"/>
      <c r="E162" s="83"/>
      <c r="F162" s="83"/>
      <c r="G162" s="83"/>
      <c r="H162" s="83"/>
      <c r="I162" s="84"/>
      <c r="J162" s="84"/>
      <c r="K162" s="84"/>
      <c r="L162" s="84"/>
      <c r="M162" s="84"/>
      <c r="N162" s="83"/>
      <c r="O162" s="83"/>
      <c r="P162" s="83"/>
      <c r="Q162" s="83"/>
      <c r="R162" s="83"/>
    </row>
    <row r="163" spans="2:18" ht="24.75" customHeight="1" thickBot="1" thickTop="1">
      <c r="B163" s="367" t="s">
        <v>324</v>
      </c>
      <c r="C163" s="368"/>
      <c r="D163" s="368"/>
      <c r="E163" s="368"/>
      <c r="F163" s="368"/>
      <c r="G163" s="368"/>
      <c r="H163" s="368"/>
      <c r="I163" s="368"/>
      <c r="J163" s="368"/>
      <c r="K163" s="368"/>
      <c r="L163" s="368"/>
      <c r="M163" s="368"/>
      <c r="N163" s="368"/>
      <c r="O163" s="368"/>
      <c r="P163" s="368"/>
      <c r="Q163" s="368"/>
      <c r="R163" s="369"/>
    </row>
    <row r="164" spans="1:18" ht="37.5" customHeight="1" thickTop="1">
      <c r="A164" s="380" t="s">
        <v>231</v>
      </c>
      <c r="B164" s="372"/>
      <c r="C164" s="373"/>
      <c r="D164" s="21"/>
      <c r="E164" s="3" t="s">
        <v>143</v>
      </c>
      <c r="F164" s="80"/>
      <c r="G164" s="80"/>
      <c r="H164" s="80"/>
      <c r="I164" s="343"/>
      <c r="J164" s="344"/>
      <c r="K164" s="344"/>
      <c r="L164" s="344"/>
      <c r="M164" s="345"/>
      <c r="N164" s="80"/>
      <c r="O164" s="80"/>
      <c r="P164" s="80"/>
      <c r="Q164" s="80"/>
      <c r="R164" s="80"/>
    </row>
    <row r="165" spans="1:18" ht="67.5" customHeight="1">
      <c r="A165" s="374"/>
      <c r="B165" s="375"/>
      <c r="C165" s="376"/>
      <c r="D165" s="22"/>
      <c r="E165" s="4" t="s">
        <v>144</v>
      </c>
      <c r="F165" s="81"/>
      <c r="G165" s="81"/>
      <c r="H165" s="81"/>
      <c r="I165" s="346"/>
      <c r="J165" s="347"/>
      <c r="K165" s="347"/>
      <c r="L165" s="347"/>
      <c r="M165" s="348"/>
      <c r="N165" s="81"/>
      <c r="O165" s="81"/>
      <c r="P165" s="81"/>
      <c r="Q165" s="81"/>
      <c r="R165" s="81"/>
    </row>
    <row r="166" spans="1:18" ht="37.5" customHeight="1" thickBot="1">
      <c r="A166" s="377"/>
      <c r="B166" s="378"/>
      <c r="C166" s="379"/>
      <c r="D166" s="23"/>
      <c r="E166" s="24" t="s">
        <v>81</v>
      </c>
      <c r="F166" s="82"/>
      <c r="G166" s="82"/>
      <c r="H166" s="82"/>
      <c r="I166" s="349"/>
      <c r="J166" s="350"/>
      <c r="K166" s="350"/>
      <c r="L166" s="350"/>
      <c r="M166" s="351"/>
      <c r="N166" s="82"/>
      <c r="O166" s="82"/>
      <c r="P166" s="82"/>
      <c r="Q166" s="82"/>
      <c r="R166" s="82"/>
    </row>
    <row r="167" spans="1:18" ht="6.75" customHeight="1" thickBot="1" thickTop="1">
      <c r="A167" s="25"/>
      <c r="B167" s="26"/>
      <c r="C167" s="26"/>
      <c r="D167" s="26"/>
      <c r="E167" s="26"/>
      <c r="F167" s="26"/>
      <c r="G167" s="26"/>
      <c r="H167" s="26"/>
      <c r="I167" s="71"/>
      <c r="J167" s="71"/>
      <c r="K167" s="71"/>
      <c r="L167" s="71"/>
      <c r="M167" s="71"/>
      <c r="N167" s="26"/>
      <c r="O167" s="26"/>
      <c r="P167" s="26"/>
      <c r="Q167" s="26"/>
      <c r="R167" s="27"/>
    </row>
    <row r="168" spans="1:18" ht="76.5" customHeight="1" thickTop="1">
      <c r="A168" s="380" t="s">
        <v>377</v>
      </c>
      <c r="B168" s="372"/>
      <c r="C168" s="373"/>
      <c r="D168" s="21"/>
      <c r="E168" s="3" t="s">
        <v>145</v>
      </c>
      <c r="F168" s="80"/>
      <c r="G168" s="80"/>
      <c r="H168" s="80"/>
      <c r="I168" s="390"/>
      <c r="J168" s="391"/>
      <c r="K168" s="391"/>
      <c r="L168" s="391"/>
      <c r="M168" s="392"/>
      <c r="N168" s="80"/>
      <c r="O168" s="80"/>
      <c r="P168" s="80"/>
      <c r="Q168" s="80"/>
      <c r="R168" s="80"/>
    </row>
    <row r="169" spans="1:18" ht="37.5" customHeight="1" thickBot="1">
      <c r="A169" s="377"/>
      <c r="B169" s="378"/>
      <c r="C169" s="379"/>
      <c r="D169" s="23"/>
      <c r="E169" s="24" t="s">
        <v>81</v>
      </c>
      <c r="F169" s="82"/>
      <c r="G169" s="82"/>
      <c r="H169" s="82"/>
      <c r="I169" s="393"/>
      <c r="J169" s="394"/>
      <c r="K169" s="394"/>
      <c r="L169" s="394"/>
      <c r="M169" s="395"/>
      <c r="N169" s="82"/>
      <c r="O169" s="82"/>
      <c r="P169" s="82"/>
      <c r="Q169" s="82"/>
      <c r="R169" s="82"/>
    </row>
    <row r="170" spans="1:18" ht="6.75" customHeight="1" thickBot="1" thickTop="1">
      <c r="A170" s="25"/>
      <c r="B170" s="26"/>
      <c r="C170" s="26"/>
      <c r="D170" s="26"/>
      <c r="E170" s="26"/>
      <c r="F170" s="26"/>
      <c r="G170" s="26"/>
      <c r="H170" s="26"/>
      <c r="I170" s="71"/>
      <c r="J170" s="71"/>
      <c r="K170" s="71"/>
      <c r="L170" s="71"/>
      <c r="M170" s="71"/>
      <c r="N170" s="26"/>
      <c r="O170" s="26"/>
      <c r="P170" s="26"/>
      <c r="Q170" s="26"/>
      <c r="R170" s="27"/>
    </row>
    <row r="171" spans="1:18" ht="78" customHeight="1" thickTop="1">
      <c r="A171" s="380" t="s">
        <v>378</v>
      </c>
      <c r="B171" s="372"/>
      <c r="C171" s="373"/>
      <c r="D171" s="21"/>
      <c r="E171" s="3" t="s">
        <v>146</v>
      </c>
      <c r="F171" s="80"/>
      <c r="G171" s="80"/>
      <c r="H171" s="80"/>
      <c r="I171" s="343"/>
      <c r="J171" s="344"/>
      <c r="K171" s="344"/>
      <c r="L171" s="344"/>
      <c r="M171" s="345"/>
      <c r="N171" s="80"/>
      <c r="O171" s="80"/>
      <c r="P171" s="80"/>
      <c r="Q171" s="80"/>
      <c r="R171" s="80"/>
    </row>
    <row r="172" spans="1:18" ht="92.25" customHeight="1">
      <c r="A172" s="374"/>
      <c r="B172" s="375"/>
      <c r="C172" s="376"/>
      <c r="D172" s="22"/>
      <c r="E172" s="4" t="s">
        <v>285</v>
      </c>
      <c r="F172" s="81"/>
      <c r="G172" s="81"/>
      <c r="H172" s="81"/>
      <c r="I172" s="346"/>
      <c r="J172" s="347"/>
      <c r="K172" s="347"/>
      <c r="L172" s="347"/>
      <c r="M172" s="348"/>
      <c r="N172" s="81"/>
      <c r="O172" s="81"/>
      <c r="P172" s="81"/>
      <c r="Q172" s="81"/>
      <c r="R172" s="81"/>
    </row>
    <row r="173" spans="1:18" ht="37.5" customHeight="1" thickBot="1">
      <c r="A173" s="377"/>
      <c r="B173" s="378"/>
      <c r="C173" s="379"/>
      <c r="D173" s="23"/>
      <c r="E173" s="24" t="s">
        <v>81</v>
      </c>
      <c r="F173" s="82"/>
      <c r="G173" s="82"/>
      <c r="H173" s="82"/>
      <c r="I173" s="349"/>
      <c r="J173" s="350"/>
      <c r="K173" s="350"/>
      <c r="L173" s="350"/>
      <c r="M173" s="351"/>
      <c r="N173" s="82"/>
      <c r="O173" s="82"/>
      <c r="P173" s="82"/>
      <c r="Q173" s="82"/>
      <c r="R173" s="82"/>
    </row>
    <row r="174" spans="1:18" ht="24.75" customHeight="1" thickBot="1" thickTop="1">
      <c r="A174" s="381" t="s">
        <v>269</v>
      </c>
      <c r="B174" s="381"/>
      <c r="C174" s="381"/>
      <c r="D174" s="381"/>
      <c r="E174" s="381"/>
      <c r="F174" s="78">
        <f>COUNTIF('隠しシート（記入不要）'!$AY3:$BD3,"1")</f>
        <v>0</v>
      </c>
      <c r="G174" s="78">
        <f>COUNTIF('隠しシート（記入不要）'!$AY3:$BD3,"2")</f>
        <v>0</v>
      </c>
      <c r="H174" s="78">
        <f>COUNTIF('隠しシート（記入不要）'!$AY3:$BD3,"3")</f>
        <v>0</v>
      </c>
      <c r="I174" s="340"/>
      <c r="J174" s="341"/>
      <c r="K174" s="341"/>
      <c r="L174" s="341"/>
      <c r="M174" s="342"/>
      <c r="N174" s="28"/>
      <c r="O174" s="28"/>
      <c r="P174" s="28"/>
      <c r="Q174" s="28"/>
      <c r="R174" s="28"/>
    </row>
    <row r="175" spans="1:18" ht="24.75" customHeight="1" thickBot="1" thickTop="1">
      <c r="A175" s="83"/>
      <c r="B175" s="83"/>
      <c r="C175" s="83"/>
      <c r="D175" s="83"/>
      <c r="E175" s="83"/>
      <c r="F175" s="83"/>
      <c r="G175" s="83"/>
      <c r="H175" s="83"/>
      <c r="I175" s="84"/>
      <c r="J175" s="84"/>
      <c r="K175" s="84"/>
      <c r="L175" s="84"/>
      <c r="M175" s="84"/>
      <c r="N175" s="83"/>
      <c r="O175" s="83"/>
      <c r="P175" s="83"/>
      <c r="Q175" s="83"/>
      <c r="R175" s="83"/>
    </row>
    <row r="176" spans="2:18" ht="24.75" customHeight="1" thickBot="1" thickTop="1">
      <c r="B176" s="367" t="s">
        <v>325</v>
      </c>
      <c r="C176" s="368"/>
      <c r="D176" s="368"/>
      <c r="E176" s="368"/>
      <c r="F176" s="368"/>
      <c r="G176" s="368"/>
      <c r="H176" s="368"/>
      <c r="I176" s="368"/>
      <c r="J176" s="368"/>
      <c r="K176" s="368"/>
      <c r="L176" s="368"/>
      <c r="M176" s="368"/>
      <c r="N176" s="368"/>
      <c r="O176" s="368"/>
      <c r="P176" s="368"/>
      <c r="Q176" s="368"/>
      <c r="R176" s="369"/>
    </row>
    <row r="177" spans="1:18" ht="61.5" customHeight="1" thickTop="1">
      <c r="A177" s="380" t="s">
        <v>379</v>
      </c>
      <c r="B177" s="372"/>
      <c r="C177" s="373"/>
      <c r="D177" s="21"/>
      <c r="E177" s="3" t="s">
        <v>147</v>
      </c>
      <c r="F177" s="80"/>
      <c r="G177" s="80"/>
      <c r="H177" s="80"/>
      <c r="I177" s="343"/>
      <c r="J177" s="344"/>
      <c r="K177" s="344"/>
      <c r="L177" s="344"/>
      <c r="M177" s="345"/>
      <c r="N177" s="80"/>
      <c r="O177" s="80"/>
      <c r="P177" s="80"/>
      <c r="Q177" s="80"/>
      <c r="R177" s="80"/>
    </row>
    <row r="178" spans="1:18" ht="63.75" customHeight="1">
      <c r="A178" s="374"/>
      <c r="B178" s="375"/>
      <c r="C178" s="376"/>
      <c r="D178" s="22"/>
      <c r="E178" s="4" t="s">
        <v>148</v>
      </c>
      <c r="F178" s="81"/>
      <c r="G178" s="81"/>
      <c r="H178" s="81"/>
      <c r="I178" s="346"/>
      <c r="J178" s="347"/>
      <c r="K178" s="347"/>
      <c r="L178" s="347"/>
      <c r="M178" s="348"/>
      <c r="N178" s="81"/>
      <c r="O178" s="81"/>
      <c r="P178" s="81"/>
      <c r="Q178" s="81"/>
      <c r="R178" s="81"/>
    </row>
    <row r="179" spans="1:18" ht="55.5" customHeight="1">
      <c r="A179" s="374"/>
      <c r="B179" s="375"/>
      <c r="C179" s="376"/>
      <c r="D179" s="22"/>
      <c r="E179" s="7" t="s">
        <v>232</v>
      </c>
      <c r="F179" s="81"/>
      <c r="G179" s="81"/>
      <c r="H179" s="81"/>
      <c r="I179" s="346"/>
      <c r="J179" s="347"/>
      <c r="K179" s="347"/>
      <c r="L179" s="347"/>
      <c r="M179" s="348"/>
      <c r="N179" s="81"/>
      <c r="O179" s="81"/>
      <c r="P179" s="81"/>
      <c r="Q179" s="81"/>
      <c r="R179" s="81"/>
    </row>
    <row r="180" spans="1:18" ht="37.5" customHeight="1" thickBot="1">
      <c r="A180" s="377"/>
      <c r="B180" s="378"/>
      <c r="C180" s="379"/>
      <c r="D180" s="23"/>
      <c r="E180" s="24" t="s">
        <v>81</v>
      </c>
      <c r="F180" s="82"/>
      <c r="G180" s="82"/>
      <c r="H180" s="82"/>
      <c r="I180" s="349"/>
      <c r="J180" s="350"/>
      <c r="K180" s="350"/>
      <c r="L180" s="350"/>
      <c r="M180" s="351"/>
      <c r="N180" s="82"/>
      <c r="O180" s="82"/>
      <c r="P180" s="82"/>
      <c r="Q180" s="82"/>
      <c r="R180" s="82"/>
    </row>
    <row r="181" spans="1:18" ht="24.75" customHeight="1" thickBot="1" thickTop="1">
      <c r="A181" s="381" t="s">
        <v>270</v>
      </c>
      <c r="B181" s="381"/>
      <c r="C181" s="381"/>
      <c r="D181" s="381"/>
      <c r="E181" s="381"/>
      <c r="F181" s="78">
        <f>COUNTIF('隠しシート（記入不要）'!$BE3,"1")</f>
        <v>0</v>
      </c>
      <c r="G181" s="78">
        <f>COUNTIF('隠しシート（記入不要）'!$BE3,"2")</f>
        <v>0</v>
      </c>
      <c r="H181" s="78">
        <f>COUNTIF('隠しシート（記入不要）'!$BE3,"3")</f>
        <v>0</v>
      </c>
      <c r="I181" s="340"/>
      <c r="J181" s="341"/>
      <c r="K181" s="341"/>
      <c r="L181" s="341"/>
      <c r="M181" s="342"/>
      <c r="N181" s="28"/>
      <c r="O181" s="28"/>
      <c r="P181" s="28"/>
      <c r="Q181" s="28"/>
      <c r="R181" s="28"/>
    </row>
    <row r="182" spans="1:18" ht="24.75" customHeight="1" thickBot="1" thickTop="1">
      <c r="A182" s="83"/>
      <c r="B182" s="83"/>
      <c r="C182" s="83"/>
      <c r="D182" s="83"/>
      <c r="E182" s="83"/>
      <c r="F182" s="83"/>
      <c r="G182" s="83"/>
      <c r="H182" s="83"/>
      <c r="I182" s="84"/>
      <c r="J182" s="84"/>
      <c r="K182" s="84"/>
      <c r="L182" s="84"/>
      <c r="M182" s="84"/>
      <c r="N182" s="83"/>
      <c r="O182" s="83"/>
      <c r="P182" s="83"/>
      <c r="Q182" s="83"/>
      <c r="R182" s="83"/>
    </row>
    <row r="183" spans="2:18" ht="24.75" customHeight="1" thickBot="1" thickTop="1">
      <c r="B183" s="367" t="s">
        <v>118</v>
      </c>
      <c r="C183" s="368"/>
      <c r="D183" s="368"/>
      <c r="E183" s="368"/>
      <c r="F183" s="368"/>
      <c r="G183" s="368"/>
      <c r="H183" s="368"/>
      <c r="I183" s="368"/>
      <c r="J183" s="368"/>
      <c r="K183" s="368"/>
      <c r="L183" s="368"/>
      <c r="M183" s="368"/>
      <c r="N183" s="368"/>
      <c r="O183" s="368"/>
      <c r="P183" s="368"/>
      <c r="Q183" s="368"/>
      <c r="R183" s="369"/>
    </row>
    <row r="184" spans="1:18" ht="53.25" customHeight="1" thickTop="1">
      <c r="A184" s="380" t="s">
        <v>380</v>
      </c>
      <c r="B184" s="372"/>
      <c r="C184" s="373"/>
      <c r="D184" s="21"/>
      <c r="E184" s="3" t="s">
        <v>149</v>
      </c>
      <c r="F184" s="80"/>
      <c r="G184" s="80"/>
      <c r="H184" s="80"/>
      <c r="I184" s="343"/>
      <c r="J184" s="344"/>
      <c r="K184" s="344"/>
      <c r="L184" s="344"/>
      <c r="M184" s="345"/>
      <c r="N184" s="80"/>
      <c r="O184" s="80"/>
      <c r="P184" s="80"/>
      <c r="Q184" s="80"/>
      <c r="R184" s="80"/>
    </row>
    <row r="185" spans="1:18" ht="44.25" customHeight="1">
      <c r="A185" s="374"/>
      <c r="B185" s="375"/>
      <c r="C185" s="376"/>
      <c r="D185" s="22"/>
      <c r="E185" s="4" t="s">
        <v>150</v>
      </c>
      <c r="F185" s="81"/>
      <c r="G185" s="81"/>
      <c r="H185" s="81"/>
      <c r="I185" s="346"/>
      <c r="J185" s="347"/>
      <c r="K185" s="347"/>
      <c r="L185" s="347"/>
      <c r="M185" s="348"/>
      <c r="N185" s="81"/>
      <c r="O185" s="81"/>
      <c r="P185" s="81"/>
      <c r="Q185" s="81"/>
      <c r="R185" s="81"/>
    </row>
    <row r="186" spans="1:18" ht="54.75" customHeight="1">
      <c r="A186" s="374"/>
      <c r="B186" s="375"/>
      <c r="C186" s="376"/>
      <c r="D186" s="22"/>
      <c r="E186" s="4" t="s">
        <v>233</v>
      </c>
      <c r="F186" s="81"/>
      <c r="G186" s="81"/>
      <c r="H186" s="81"/>
      <c r="I186" s="346"/>
      <c r="J186" s="347"/>
      <c r="K186" s="347"/>
      <c r="L186" s="347"/>
      <c r="M186" s="348"/>
      <c r="N186" s="81"/>
      <c r="O186" s="81"/>
      <c r="P186" s="81"/>
      <c r="Q186" s="81"/>
      <c r="R186" s="81"/>
    </row>
    <row r="187" spans="1:18" ht="69" customHeight="1">
      <c r="A187" s="374"/>
      <c r="B187" s="375"/>
      <c r="C187" s="376"/>
      <c r="D187" s="22"/>
      <c r="E187" s="4" t="s">
        <v>151</v>
      </c>
      <c r="F187" s="81"/>
      <c r="G187" s="81"/>
      <c r="H187" s="81"/>
      <c r="I187" s="346"/>
      <c r="J187" s="347"/>
      <c r="K187" s="347"/>
      <c r="L187" s="347"/>
      <c r="M187" s="348"/>
      <c r="N187" s="81"/>
      <c r="O187" s="81"/>
      <c r="P187" s="81"/>
      <c r="Q187" s="81"/>
      <c r="R187" s="81"/>
    </row>
    <row r="188" spans="1:18" ht="57" customHeight="1">
      <c r="A188" s="374"/>
      <c r="B188" s="375"/>
      <c r="C188" s="376"/>
      <c r="D188" s="22"/>
      <c r="E188" s="4" t="s">
        <v>152</v>
      </c>
      <c r="F188" s="81"/>
      <c r="G188" s="81"/>
      <c r="H188" s="81"/>
      <c r="I188" s="346"/>
      <c r="J188" s="347"/>
      <c r="K188" s="347"/>
      <c r="L188" s="347"/>
      <c r="M188" s="348"/>
      <c r="N188" s="81"/>
      <c r="O188" s="81"/>
      <c r="P188" s="81"/>
      <c r="Q188" s="81"/>
      <c r="R188" s="81"/>
    </row>
    <row r="189" spans="1:18" ht="51.75" customHeight="1">
      <c r="A189" s="374"/>
      <c r="B189" s="375"/>
      <c r="C189" s="376"/>
      <c r="D189" s="22"/>
      <c r="E189" s="7" t="s">
        <v>153</v>
      </c>
      <c r="F189" s="81"/>
      <c r="G189" s="81"/>
      <c r="H189" s="81"/>
      <c r="I189" s="346"/>
      <c r="J189" s="347"/>
      <c r="K189" s="347"/>
      <c r="L189" s="347"/>
      <c r="M189" s="348"/>
      <c r="N189" s="81"/>
      <c r="O189" s="81"/>
      <c r="P189" s="81"/>
      <c r="Q189" s="81"/>
      <c r="R189" s="81"/>
    </row>
    <row r="190" spans="1:18" ht="37.5" customHeight="1" thickBot="1">
      <c r="A190" s="377"/>
      <c r="B190" s="378"/>
      <c r="C190" s="379"/>
      <c r="D190" s="23"/>
      <c r="E190" s="24" t="s">
        <v>81</v>
      </c>
      <c r="F190" s="82"/>
      <c r="G190" s="82"/>
      <c r="H190" s="82"/>
      <c r="I190" s="349"/>
      <c r="J190" s="350"/>
      <c r="K190" s="350"/>
      <c r="L190" s="350"/>
      <c r="M190" s="351"/>
      <c r="N190" s="82"/>
      <c r="O190" s="82"/>
      <c r="P190" s="82"/>
      <c r="Q190" s="82"/>
      <c r="R190" s="82"/>
    </row>
    <row r="191" spans="1:18" ht="6.75" customHeight="1" thickBot="1" thickTop="1">
      <c r="A191" s="25"/>
      <c r="B191" s="26"/>
      <c r="C191" s="26"/>
      <c r="D191" s="26"/>
      <c r="E191" s="26"/>
      <c r="F191" s="26"/>
      <c r="G191" s="26"/>
      <c r="H191" s="26"/>
      <c r="I191" s="71"/>
      <c r="J191" s="71"/>
      <c r="K191" s="71"/>
      <c r="L191" s="71"/>
      <c r="M191" s="71"/>
      <c r="N191" s="26"/>
      <c r="O191" s="26"/>
      <c r="P191" s="26"/>
      <c r="Q191" s="26"/>
      <c r="R191" s="27"/>
    </row>
    <row r="192" spans="1:18" ht="34.5" customHeight="1" thickTop="1">
      <c r="A192" s="358" t="s">
        <v>381</v>
      </c>
      <c r="B192" s="359"/>
      <c r="C192" s="360"/>
      <c r="D192" s="417" t="s">
        <v>286</v>
      </c>
      <c r="E192" s="418"/>
      <c r="F192" s="80"/>
      <c r="G192" s="80"/>
      <c r="H192" s="80"/>
      <c r="I192" s="343"/>
      <c r="J192" s="344"/>
      <c r="K192" s="344"/>
      <c r="L192" s="344"/>
      <c r="M192" s="345"/>
      <c r="N192" s="80"/>
      <c r="O192" s="80"/>
      <c r="P192" s="80"/>
      <c r="Q192" s="80"/>
      <c r="R192" s="80"/>
    </row>
    <row r="193" spans="1:18" ht="31.5" customHeight="1">
      <c r="A193" s="361"/>
      <c r="B193" s="362"/>
      <c r="C193" s="363"/>
      <c r="D193" s="218"/>
      <c r="E193" s="219" t="s">
        <v>370</v>
      </c>
      <c r="F193" s="81"/>
      <c r="G193" s="81"/>
      <c r="H193" s="81"/>
      <c r="I193" s="346"/>
      <c r="J193" s="347"/>
      <c r="K193" s="347"/>
      <c r="L193" s="347"/>
      <c r="M193" s="348"/>
      <c r="N193" s="81"/>
      <c r="O193" s="81"/>
      <c r="P193" s="81"/>
      <c r="Q193" s="81"/>
      <c r="R193" s="81"/>
    </row>
    <row r="194" spans="1:18" ht="31.5" customHeight="1">
      <c r="A194" s="361"/>
      <c r="B194" s="362"/>
      <c r="C194" s="363"/>
      <c r="D194" s="22"/>
      <c r="E194" s="2" t="s">
        <v>154</v>
      </c>
      <c r="F194" s="81"/>
      <c r="G194" s="81"/>
      <c r="H194" s="81"/>
      <c r="I194" s="346"/>
      <c r="J194" s="347"/>
      <c r="K194" s="347"/>
      <c r="L194" s="347"/>
      <c r="M194" s="348"/>
      <c r="N194" s="81"/>
      <c r="O194" s="81"/>
      <c r="P194" s="81"/>
      <c r="Q194" s="81"/>
      <c r="R194" s="81"/>
    </row>
    <row r="195" spans="1:18" ht="31.5" customHeight="1">
      <c r="A195" s="361"/>
      <c r="B195" s="362"/>
      <c r="C195" s="363"/>
      <c r="D195" s="22"/>
      <c r="E195" s="2" t="s">
        <v>155</v>
      </c>
      <c r="F195" s="81"/>
      <c r="G195" s="81"/>
      <c r="H195" s="81"/>
      <c r="I195" s="346"/>
      <c r="J195" s="347"/>
      <c r="K195" s="347"/>
      <c r="L195" s="347"/>
      <c r="M195" s="348"/>
      <c r="N195" s="81"/>
      <c r="O195" s="81"/>
      <c r="P195" s="81"/>
      <c r="Q195" s="81"/>
      <c r="R195" s="81"/>
    </row>
    <row r="196" spans="1:18" ht="31.5" customHeight="1">
      <c r="A196" s="361"/>
      <c r="B196" s="362"/>
      <c r="C196" s="363"/>
      <c r="D196" s="22"/>
      <c r="E196" s="2" t="s">
        <v>156</v>
      </c>
      <c r="F196" s="81"/>
      <c r="G196" s="81"/>
      <c r="H196" s="81"/>
      <c r="I196" s="346"/>
      <c r="J196" s="347"/>
      <c r="K196" s="347"/>
      <c r="L196" s="347"/>
      <c r="M196" s="348"/>
      <c r="N196" s="81"/>
      <c r="O196" s="81"/>
      <c r="P196" s="81"/>
      <c r="Q196" s="81"/>
      <c r="R196" s="81"/>
    </row>
    <row r="197" spans="1:18" ht="31.5" customHeight="1">
      <c r="A197" s="361"/>
      <c r="B197" s="362"/>
      <c r="C197" s="363"/>
      <c r="D197" s="22"/>
      <c r="E197" s="2" t="s">
        <v>157</v>
      </c>
      <c r="F197" s="81"/>
      <c r="G197" s="81"/>
      <c r="H197" s="81"/>
      <c r="I197" s="346"/>
      <c r="J197" s="347"/>
      <c r="K197" s="347"/>
      <c r="L197" s="347"/>
      <c r="M197" s="348"/>
      <c r="N197" s="81"/>
      <c r="O197" s="81"/>
      <c r="P197" s="81"/>
      <c r="Q197" s="81"/>
      <c r="R197" s="81"/>
    </row>
    <row r="198" spans="1:18" ht="37.5" customHeight="1" thickBot="1">
      <c r="A198" s="364"/>
      <c r="B198" s="365"/>
      <c r="C198" s="366"/>
      <c r="D198" s="23"/>
      <c r="E198" s="24" t="s">
        <v>81</v>
      </c>
      <c r="F198" s="82"/>
      <c r="G198" s="82"/>
      <c r="H198" s="82"/>
      <c r="I198" s="349"/>
      <c r="J198" s="350"/>
      <c r="K198" s="350"/>
      <c r="L198" s="350"/>
      <c r="M198" s="351"/>
      <c r="N198" s="82"/>
      <c r="O198" s="82"/>
      <c r="P198" s="82"/>
      <c r="Q198" s="82"/>
      <c r="R198" s="82"/>
    </row>
    <row r="199" spans="1:18" ht="6.75" customHeight="1" thickBot="1" thickTop="1">
      <c r="A199" s="25"/>
      <c r="B199" s="26"/>
      <c r="C199" s="26"/>
      <c r="D199" s="26"/>
      <c r="E199" s="26"/>
      <c r="F199" s="26"/>
      <c r="G199" s="26"/>
      <c r="H199" s="26"/>
      <c r="I199" s="71"/>
      <c r="J199" s="71"/>
      <c r="K199" s="71"/>
      <c r="L199" s="71"/>
      <c r="M199" s="71"/>
      <c r="N199" s="26"/>
      <c r="O199" s="26"/>
      <c r="P199" s="26"/>
      <c r="Q199" s="26"/>
      <c r="R199" s="27"/>
    </row>
    <row r="200" spans="1:18" ht="81.75" customHeight="1" thickTop="1">
      <c r="A200" s="380" t="s">
        <v>234</v>
      </c>
      <c r="B200" s="372"/>
      <c r="C200" s="373"/>
      <c r="D200" s="21"/>
      <c r="E200" s="3" t="s">
        <v>367</v>
      </c>
      <c r="F200" s="80"/>
      <c r="G200" s="80"/>
      <c r="H200" s="80"/>
      <c r="I200" s="390"/>
      <c r="J200" s="391"/>
      <c r="K200" s="391"/>
      <c r="L200" s="391"/>
      <c r="M200" s="392"/>
      <c r="N200" s="80"/>
      <c r="O200" s="80"/>
      <c r="P200" s="80"/>
      <c r="Q200" s="80"/>
      <c r="R200" s="80"/>
    </row>
    <row r="201" spans="1:18" ht="37.5" customHeight="1" thickBot="1">
      <c r="A201" s="377"/>
      <c r="B201" s="378"/>
      <c r="C201" s="379"/>
      <c r="D201" s="23"/>
      <c r="E201" s="24" t="s">
        <v>81</v>
      </c>
      <c r="F201" s="82"/>
      <c r="G201" s="82"/>
      <c r="H201" s="82"/>
      <c r="I201" s="393"/>
      <c r="J201" s="394"/>
      <c r="K201" s="394"/>
      <c r="L201" s="394"/>
      <c r="M201" s="395"/>
      <c r="N201" s="82"/>
      <c r="O201" s="82"/>
      <c r="P201" s="82"/>
      <c r="Q201" s="82"/>
      <c r="R201" s="82"/>
    </row>
    <row r="202" spans="1:18" ht="24.75" customHeight="1" thickBot="1" thickTop="1">
      <c r="A202" s="381" t="s">
        <v>271</v>
      </c>
      <c r="B202" s="381"/>
      <c r="C202" s="381"/>
      <c r="D202" s="381"/>
      <c r="E202" s="381"/>
      <c r="F202" s="78">
        <f>COUNTIF('隠しシート（記入不要）'!$BG3:$BL3,"1")</f>
        <v>0</v>
      </c>
      <c r="G202" s="78">
        <f>COUNTIF('隠しシート（記入不要）'!$BG3:$BL3,"2")</f>
        <v>0</v>
      </c>
      <c r="H202" s="78">
        <f>COUNTIF('隠しシート（記入不要）'!$BG3:$BL3,"3")</f>
        <v>0</v>
      </c>
      <c r="I202" s="340"/>
      <c r="J202" s="341"/>
      <c r="K202" s="341"/>
      <c r="L202" s="341"/>
      <c r="M202" s="342"/>
      <c r="N202" s="28"/>
      <c r="O202" s="28"/>
      <c r="P202" s="28"/>
      <c r="Q202" s="28"/>
      <c r="R202" s="28"/>
    </row>
    <row r="203" spans="1:18" ht="24.75" customHeight="1" thickBot="1" thickTop="1">
      <c r="A203" s="367" t="s">
        <v>326</v>
      </c>
      <c r="B203" s="368"/>
      <c r="C203" s="368"/>
      <c r="D203" s="368"/>
      <c r="E203" s="368"/>
      <c r="F203" s="368"/>
      <c r="G203" s="368"/>
      <c r="H203" s="368"/>
      <c r="I203" s="368"/>
      <c r="J203" s="368"/>
      <c r="K203" s="368"/>
      <c r="L203" s="368"/>
      <c r="M203" s="368"/>
      <c r="N203" s="368"/>
      <c r="O203" s="368"/>
      <c r="P203" s="368"/>
      <c r="Q203" s="368"/>
      <c r="R203" s="369"/>
    </row>
    <row r="204" spans="2:18" ht="24.75" customHeight="1" thickBot="1" thickTop="1">
      <c r="B204" s="367" t="s">
        <v>272</v>
      </c>
      <c r="C204" s="368"/>
      <c r="D204" s="368"/>
      <c r="E204" s="368"/>
      <c r="F204" s="368"/>
      <c r="G204" s="368"/>
      <c r="H204" s="368"/>
      <c r="I204" s="368"/>
      <c r="J204" s="368"/>
      <c r="K204" s="368"/>
      <c r="L204" s="368"/>
      <c r="M204" s="368"/>
      <c r="N204" s="368"/>
      <c r="O204" s="368"/>
      <c r="P204" s="368"/>
      <c r="Q204" s="368"/>
      <c r="R204" s="369"/>
    </row>
    <row r="205" spans="1:18" ht="48.75" customHeight="1" thickTop="1">
      <c r="A205" s="380" t="s">
        <v>382</v>
      </c>
      <c r="B205" s="372"/>
      <c r="C205" s="373"/>
      <c r="D205" s="21"/>
      <c r="E205" s="3" t="s">
        <v>235</v>
      </c>
      <c r="F205" s="80"/>
      <c r="G205" s="80"/>
      <c r="H205" s="80"/>
      <c r="I205" s="343"/>
      <c r="J205" s="344"/>
      <c r="K205" s="344"/>
      <c r="L205" s="344"/>
      <c r="M205" s="345"/>
      <c r="N205" s="80"/>
      <c r="O205" s="80"/>
      <c r="P205" s="80"/>
      <c r="Q205" s="80"/>
      <c r="R205" s="80"/>
    </row>
    <row r="206" spans="1:18" ht="52.5" customHeight="1">
      <c r="A206" s="374"/>
      <c r="B206" s="375"/>
      <c r="C206" s="376"/>
      <c r="D206" s="22"/>
      <c r="E206" s="4" t="s">
        <v>236</v>
      </c>
      <c r="F206" s="81"/>
      <c r="G206" s="81"/>
      <c r="H206" s="81"/>
      <c r="I206" s="346"/>
      <c r="J206" s="347"/>
      <c r="K206" s="347"/>
      <c r="L206" s="347"/>
      <c r="M206" s="348"/>
      <c r="N206" s="81"/>
      <c r="O206" s="81"/>
      <c r="P206" s="81"/>
      <c r="Q206" s="81"/>
      <c r="R206" s="81"/>
    </row>
    <row r="207" spans="1:18" ht="37.5" customHeight="1">
      <c r="A207" s="374"/>
      <c r="B207" s="375"/>
      <c r="C207" s="376"/>
      <c r="D207" s="22"/>
      <c r="E207" s="4" t="s">
        <v>158</v>
      </c>
      <c r="F207" s="81"/>
      <c r="G207" s="81"/>
      <c r="H207" s="81"/>
      <c r="I207" s="346"/>
      <c r="J207" s="347"/>
      <c r="K207" s="347"/>
      <c r="L207" s="347"/>
      <c r="M207" s="348"/>
      <c r="N207" s="81"/>
      <c r="O207" s="81"/>
      <c r="P207" s="81"/>
      <c r="Q207" s="81"/>
      <c r="R207" s="81"/>
    </row>
    <row r="208" spans="1:18" ht="37.5" customHeight="1" thickBot="1">
      <c r="A208" s="377"/>
      <c r="B208" s="378"/>
      <c r="C208" s="379"/>
      <c r="D208" s="23"/>
      <c r="E208" s="24" t="s">
        <v>81</v>
      </c>
      <c r="F208" s="82"/>
      <c r="G208" s="82"/>
      <c r="H208" s="82"/>
      <c r="I208" s="349"/>
      <c r="J208" s="350"/>
      <c r="K208" s="350"/>
      <c r="L208" s="350"/>
      <c r="M208" s="351"/>
      <c r="N208" s="82"/>
      <c r="O208" s="82"/>
      <c r="P208" s="82"/>
      <c r="Q208" s="82"/>
      <c r="R208" s="82"/>
    </row>
    <row r="209" spans="1:18" ht="6.75" customHeight="1" thickBot="1" thickTop="1">
      <c r="A209" s="25"/>
      <c r="B209" s="26"/>
      <c r="C209" s="26"/>
      <c r="D209" s="26"/>
      <c r="E209" s="26"/>
      <c r="F209" s="26"/>
      <c r="G209" s="26"/>
      <c r="H209" s="26"/>
      <c r="I209" s="71"/>
      <c r="J209" s="71"/>
      <c r="K209" s="71"/>
      <c r="L209" s="71"/>
      <c r="M209" s="71"/>
      <c r="N209" s="26"/>
      <c r="O209" s="26"/>
      <c r="P209" s="26"/>
      <c r="Q209" s="26"/>
      <c r="R209" s="27"/>
    </row>
    <row r="210" spans="1:18" ht="61.5" customHeight="1" thickTop="1">
      <c r="A210" s="380" t="s">
        <v>237</v>
      </c>
      <c r="B210" s="372"/>
      <c r="C210" s="373"/>
      <c r="D210" s="21"/>
      <c r="E210" s="3" t="s">
        <v>238</v>
      </c>
      <c r="F210" s="80"/>
      <c r="G210" s="80"/>
      <c r="H210" s="80"/>
      <c r="I210" s="390"/>
      <c r="J210" s="391"/>
      <c r="K210" s="391"/>
      <c r="L210" s="391"/>
      <c r="M210" s="392"/>
      <c r="N210" s="80"/>
      <c r="O210" s="80"/>
      <c r="P210" s="80"/>
      <c r="Q210" s="80"/>
      <c r="R210" s="80"/>
    </row>
    <row r="211" spans="1:18" ht="38.25" customHeight="1" thickBot="1">
      <c r="A211" s="377"/>
      <c r="B211" s="378"/>
      <c r="C211" s="379"/>
      <c r="D211" s="23"/>
      <c r="E211" s="24" t="s">
        <v>81</v>
      </c>
      <c r="F211" s="82"/>
      <c r="G211" s="82"/>
      <c r="H211" s="82"/>
      <c r="I211" s="393"/>
      <c r="J211" s="394"/>
      <c r="K211" s="394"/>
      <c r="L211" s="394"/>
      <c r="M211" s="395"/>
      <c r="N211" s="82"/>
      <c r="O211" s="82"/>
      <c r="P211" s="82"/>
      <c r="Q211" s="82"/>
      <c r="R211" s="82"/>
    </row>
    <row r="212" spans="1:18" ht="6.75" customHeight="1" thickBot="1" thickTop="1">
      <c r="A212" s="25"/>
      <c r="B212" s="26"/>
      <c r="C212" s="26"/>
      <c r="D212" s="26"/>
      <c r="E212" s="26"/>
      <c r="F212" s="26"/>
      <c r="G212" s="26"/>
      <c r="H212" s="26"/>
      <c r="I212" s="71"/>
      <c r="J212" s="71"/>
      <c r="K212" s="71"/>
      <c r="L212" s="71"/>
      <c r="M212" s="71"/>
      <c r="N212" s="26"/>
      <c r="O212" s="26"/>
      <c r="P212" s="26"/>
      <c r="Q212" s="26"/>
      <c r="R212" s="27"/>
    </row>
    <row r="213" spans="1:18" ht="75" customHeight="1" thickTop="1">
      <c r="A213" s="380" t="s">
        <v>117</v>
      </c>
      <c r="B213" s="372"/>
      <c r="C213" s="373"/>
      <c r="D213" s="21"/>
      <c r="E213" s="3" t="s">
        <v>239</v>
      </c>
      <c r="F213" s="80"/>
      <c r="G213" s="80"/>
      <c r="H213" s="80"/>
      <c r="I213" s="343"/>
      <c r="J213" s="344"/>
      <c r="K213" s="344"/>
      <c r="L213" s="344"/>
      <c r="M213" s="345"/>
      <c r="N213" s="80"/>
      <c r="O213" s="80"/>
      <c r="P213" s="80"/>
      <c r="Q213" s="80"/>
      <c r="R213" s="80"/>
    </row>
    <row r="214" spans="1:18" ht="67.5" customHeight="1">
      <c r="A214" s="374"/>
      <c r="B214" s="375"/>
      <c r="C214" s="376"/>
      <c r="D214" s="22"/>
      <c r="E214" s="4" t="s">
        <v>283</v>
      </c>
      <c r="F214" s="81"/>
      <c r="G214" s="81"/>
      <c r="H214" s="81"/>
      <c r="I214" s="346"/>
      <c r="J214" s="347"/>
      <c r="K214" s="347"/>
      <c r="L214" s="347"/>
      <c r="M214" s="348"/>
      <c r="N214" s="81"/>
      <c r="O214" s="81"/>
      <c r="P214" s="81"/>
      <c r="Q214" s="81"/>
      <c r="R214" s="81"/>
    </row>
    <row r="215" spans="1:18" ht="63" customHeight="1">
      <c r="A215" s="374"/>
      <c r="B215" s="375"/>
      <c r="C215" s="376"/>
      <c r="D215" s="30"/>
      <c r="E215" s="2" t="s">
        <v>183</v>
      </c>
      <c r="F215" s="81"/>
      <c r="G215" s="81"/>
      <c r="H215" s="81"/>
      <c r="I215" s="346"/>
      <c r="J215" s="347"/>
      <c r="K215" s="347"/>
      <c r="L215" s="347"/>
      <c r="M215" s="348"/>
      <c r="N215" s="81"/>
      <c r="O215" s="81"/>
      <c r="P215" s="81"/>
      <c r="Q215" s="81"/>
      <c r="R215" s="81"/>
    </row>
    <row r="216" spans="1:18" ht="37.5" customHeight="1" thickBot="1">
      <c r="A216" s="377"/>
      <c r="B216" s="378"/>
      <c r="C216" s="379"/>
      <c r="D216" s="23"/>
      <c r="E216" s="24" t="s">
        <v>81</v>
      </c>
      <c r="F216" s="82"/>
      <c r="G216" s="82"/>
      <c r="H216" s="82"/>
      <c r="I216" s="349"/>
      <c r="J216" s="350"/>
      <c r="K216" s="350"/>
      <c r="L216" s="350"/>
      <c r="M216" s="351"/>
      <c r="N216" s="82"/>
      <c r="O216" s="82"/>
      <c r="P216" s="82"/>
      <c r="Q216" s="82"/>
      <c r="R216" s="82"/>
    </row>
    <row r="217" spans="1:19" ht="6.75" customHeight="1" thickBot="1" thickTop="1">
      <c r="A217" s="25"/>
      <c r="B217" s="26"/>
      <c r="C217" s="26"/>
      <c r="D217" s="26"/>
      <c r="E217" s="26"/>
      <c r="F217" s="26"/>
      <c r="G217" s="26"/>
      <c r="H217" s="26"/>
      <c r="I217" s="71"/>
      <c r="J217" s="71"/>
      <c r="K217" s="71"/>
      <c r="L217" s="71"/>
      <c r="M217" s="71"/>
      <c r="N217" s="26"/>
      <c r="O217" s="26"/>
      <c r="P217" s="26"/>
      <c r="Q217" s="26"/>
      <c r="R217" s="27"/>
      <c r="S217" s="59"/>
    </row>
    <row r="218" spans="1:18" ht="57" customHeight="1" thickTop="1">
      <c r="A218" s="380" t="s">
        <v>383</v>
      </c>
      <c r="B218" s="372"/>
      <c r="C218" s="373"/>
      <c r="D218" s="21"/>
      <c r="E218" s="3" t="s">
        <v>384</v>
      </c>
      <c r="F218" s="80"/>
      <c r="G218" s="80"/>
      <c r="H218" s="80"/>
      <c r="I218" s="390"/>
      <c r="J218" s="391"/>
      <c r="K218" s="391"/>
      <c r="L218" s="391"/>
      <c r="M218" s="392"/>
      <c r="N218" s="80"/>
      <c r="O218" s="80"/>
      <c r="P218" s="80"/>
      <c r="Q218" s="80"/>
      <c r="R218" s="80"/>
    </row>
    <row r="219" spans="1:18" ht="37.5" customHeight="1" thickBot="1">
      <c r="A219" s="377"/>
      <c r="B219" s="378"/>
      <c r="C219" s="379"/>
      <c r="D219" s="23"/>
      <c r="E219" s="24" t="s">
        <v>81</v>
      </c>
      <c r="F219" s="82"/>
      <c r="G219" s="82"/>
      <c r="H219" s="82"/>
      <c r="I219" s="393"/>
      <c r="J219" s="394"/>
      <c r="K219" s="394"/>
      <c r="L219" s="394"/>
      <c r="M219" s="395"/>
      <c r="N219" s="82"/>
      <c r="O219" s="82"/>
      <c r="P219" s="82"/>
      <c r="Q219" s="82"/>
      <c r="R219" s="82"/>
    </row>
    <row r="220" spans="1:18" ht="24.75" customHeight="1" thickBot="1" thickTop="1">
      <c r="A220" s="381" t="s">
        <v>273</v>
      </c>
      <c r="B220" s="381"/>
      <c r="C220" s="381"/>
      <c r="D220" s="381"/>
      <c r="E220" s="381"/>
      <c r="F220" s="78">
        <f>COUNTIF('隠しシート（記入不要）'!$BM3:$BT3,"1")</f>
        <v>0</v>
      </c>
      <c r="G220" s="78">
        <f>COUNTIF('隠しシート（記入不要）'!$BM3:$BT3,"2")</f>
        <v>0</v>
      </c>
      <c r="H220" s="78">
        <f>COUNTIF('隠しシート（記入不要）'!$BM3:$BT3,"3")</f>
        <v>0</v>
      </c>
      <c r="I220" s="340"/>
      <c r="J220" s="341"/>
      <c r="K220" s="341"/>
      <c r="L220" s="341"/>
      <c r="M220" s="342"/>
      <c r="N220" s="28"/>
      <c r="O220" s="28"/>
      <c r="P220" s="28"/>
      <c r="Q220" s="28"/>
      <c r="R220" s="28"/>
    </row>
    <row r="221" spans="2:18" ht="24.75" customHeight="1" thickBot="1" thickTop="1">
      <c r="B221" s="367" t="s">
        <v>274</v>
      </c>
      <c r="C221" s="368"/>
      <c r="D221" s="368"/>
      <c r="E221" s="368"/>
      <c r="F221" s="368"/>
      <c r="G221" s="368"/>
      <c r="H221" s="368"/>
      <c r="I221" s="368"/>
      <c r="J221" s="368"/>
      <c r="K221" s="368"/>
      <c r="L221" s="368"/>
      <c r="M221" s="368"/>
      <c r="N221" s="368"/>
      <c r="O221" s="368"/>
      <c r="P221" s="368"/>
      <c r="Q221" s="368"/>
      <c r="R221" s="369"/>
    </row>
    <row r="222" spans="1:18" ht="37.5" customHeight="1" thickTop="1">
      <c r="A222" s="358" t="s">
        <v>385</v>
      </c>
      <c r="B222" s="372"/>
      <c r="C222" s="373"/>
      <c r="D222" s="419" t="s">
        <v>287</v>
      </c>
      <c r="E222" s="420"/>
      <c r="F222" s="80"/>
      <c r="G222" s="80"/>
      <c r="H222" s="80"/>
      <c r="I222" s="343"/>
      <c r="J222" s="344"/>
      <c r="K222" s="344"/>
      <c r="L222" s="344"/>
      <c r="M222" s="345"/>
      <c r="N222" s="80"/>
      <c r="O222" s="80"/>
      <c r="P222" s="80"/>
      <c r="Q222" s="80"/>
      <c r="R222" s="80"/>
    </row>
    <row r="223" spans="1:18" ht="37.5" customHeight="1">
      <c r="A223" s="374"/>
      <c r="B223" s="375"/>
      <c r="C223" s="376"/>
      <c r="D223" s="218"/>
      <c r="E223" s="219" t="s">
        <v>159</v>
      </c>
      <c r="F223" s="81"/>
      <c r="G223" s="81"/>
      <c r="H223" s="81"/>
      <c r="I223" s="346"/>
      <c r="J223" s="347"/>
      <c r="K223" s="347"/>
      <c r="L223" s="347"/>
      <c r="M223" s="348"/>
      <c r="N223" s="81"/>
      <c r="O223" s="81"/>
      <c r="P223" s="81"/>
      <c r="Q223" s="81"/>
      <c r="R223" s="81"/>
    </row>
    <row r="224" spans="1:18" ht="37.5" customHeight="1">
      <c r="A224" s="374"/>
      <c r="B224" s="375"/>
      <c r="C224" s="376"/>
      <c r="D224" s="22"/>
      <c r="E224" s="2" t="s">
        <v>160</v>
      </c>
      <c r="F224" s="81"/>
      <c r="G224" s="81"/>
      <c r="H224" s="81"/>
      <c r="I224" s="346"/>
      <c r="J224" s="347"/>
      <c r="K224" s="347"/>
      <c r="L224" s="347"/>
      <c r="M224" s="348"/>
      <c r="N224" s="81"/>
      <c r="O224" s="81"/>
      <c r="P224" s="81"/>
      <c r="Q224" s="81"/>
      <c r="R224" s="81"/>
    </row>
    <row r="225" spans="1:18" ht="37.5" customHeight="1">
      <c r="A225" s="374"/>
      <c r="B225" s="375"/>
      <c r="C225" s="376"/>
      <c r="D225" s="22"/>
      <c r="E225" s="2" t="s">
        <v>161</v>
      </c>
      <c r="F225" s="81"/>
      <c r="G225" s="81"/>
      <c r="H225" s="81"/>
      <c r="I225" s="346"/>
      <c r="J225" s="347"/>
      <c r="K225" s="347"/>
      <c r="L225" s="347"/>
      <c r="M225" s="348"/>
      <c r="N225" s="81"/>
      <c r="O225" s="81"/>
      <c r="P225" s="81"/>
      <c r="Q225" s="81"/>
      <c r="R225" s="81"/>
    </row>
    <row r="226" spans="1:18" ht="37.5" customHeight="1">
      <c r="A226" s="374"/>
      <c r="B226" s="375"/>
      <c r="C226" s="376"/>
      <c r="D226" s="22"/>
      <c r="E226" s="2" t="s">
        <v>162</v>
      </c>
      <c r="F226" s="81"/>
      <c r="G226" s="81"/>
      <c r="H226" s="81"/>
      <c r="I226" s="346"/>
      <c r="J226" s="347"/>
      <c r="K226" s="347"/>
      <c r="L226" s="347"/>
      <c r="M226" s="348"/>
      <c r="N226" s="81"/>
      <c r="O226" s="81"/>
      <c r="P226" s="81"/>
      <c r="Q226" s="81"/>
      <c r="R226" s="81"/>
    </row>
    <row r="227" spans="1:18" ht="37.5" customHeight="1">
      <c r="A227" s="374"/>
      <c r="B227" s="375"/>
      <c r="C227" s="376"/>
      <c r="D227" s="22"/>
      <c r="E227" s="2" t="s">
        <v>163</v>
      </c>
      <c r="F227" s="81"/>
      <c r="G227" s="81"/>
      <c r="H227" s="81"/>
      <c r="I227" s="346"/>
      <c r="J227" s="347"/>
      <c r="K227" s="347"/>
      <c r="L227" s="347"/>
      <c r="M227" s="348"/>
      <c r="N227" s="81"/>
      <c r="O227" s="81"/>
      <c r="P227" s="81"/>
      <c r="Q227" s="81"/>
      <c r="R227" s="81"/>
    </row>
    <row r="228" spans="1:18" ht="37.5" customHeight="1" thickBot="1">
      <c r="A228" s="377"/>
      <c r="B228" s="378"/>
      <c r="C228" s="379"/>
      <c r="D228" s="23"/>
      <c r="E228" s="24" t="s">
        <v>81</v>
      </c>
      <c r="F228" s="82"/>
      <c r="G228" s="82"/>
      <c r="H228" s="82"/>
      <c r="I228" s="349"/>
      <c r="J228" s="350"/>
      <c r="K228" s="350"/>
      <c r="L228" s="350"/>
      <c r="M228" s="351"/>
      <c r="N228" s="82"/>
      <c r="O228" s="82"/>
      <c r="P228" s="82"/>
      <c r="Q228" s="82"/>
      <c r="R228" s="82"/>
    </row>
    <row r="229" spans="1:18" ht="24.75" customHeight="1" thickBot="1" thickTop="1">
      <c r="A229" s="381" t="s">
        <v>297</v>
      </c>
      <c r="B229" s="381"/>
      <c r="C229" s="381"/>
      <c r="D229" s="381"/>
      <c r="E229" s="381"/>
      <c r="F229" s="78">
        <f>COUNTIF('隠しシート（記入不要）'!$BU3,"1")</f>
        <v>0</v>
      </c>
      <c r="G229" s="78">
        <f>COUNTIF('隠しシート（記入不要）'!$BU3,"2")</f>
        <v>0</v>
      </c>
      <c r="H229" s="78">
        <f>COUNTIF('隠しシート（記入不要）'!$BU3,"3")</f>
        <v>0</v>
      </c>
      <c r="I229" s="340"/>
      <c r="J229" s="341"/>
      <c r="K229" s="341"/>
      <c r="L229" s="341"/>
      <c r="M229" s="342"/>
      <c r="N229" s="28"/>
      <c r="O229" s="28"/>
      <c r="P229" s="28"/>
      <c r="Q229" s="28"/>
      <c r="R229" s="28"/>
    </row>
    <row r="230" spans="1:18" ht="24.75" customHeight="1" thickBot="1" thickTop="1">
      <c r="A230" s="381" t="s">
        <v>406</v>
      </c>
      <c r="B230" s="381"/>
      <c r="C230" s="381"/>
      <c r="D230" s="381"/>
      <c r="E230" s="381"/>
      <c r="F230" s="78">
        <f>SUM(F229,F220)</f>
        <v>0</v>
      </c>
      <c r="G230" s="78">
        <f>SUM(G229,G220)</f>
        <v>0</v>
      </c>
      <c r="H230" s="78">
        <f>SUM(H229,H220)</f>
        <v>0</v>
      </c>
      <c r="I230" s="340"/>
      <c r="J230" s="341"/>
      <c r="K230" s="341"/>
      <c r="L230" s="341"/>
      <c r="M230" s="342"/>
      <c r="N230" s="28"/>
      <c r="O230" s="28"/>
      <c r="P230" s="28"/>
      <c r="Q230" s="28"/>
      <c r="R230" s="28"/>
    </row>
    <row r="231" spans="1:18" ht="24.75" customHeight="1" thickBot="1" thickTop="1">
      <c r="A231" s="367" t="s">
        <v>327</v>
      </c>
      <c r="B231" s="368"/>
      <c r="C231" s="368"/>
      <c r="D231" s="368"/>
      <c r="E231" s="368"/>
      <c r="F231" s="368"/>
      <c r="G231" s="368"/>
      <c r="H231" s="368"/>
      <c r="I231" s="368"/>
      <c r="J231" s="368"/>
      <c r="K231" s="368"/>
      <c r="L231" s="368"/>
      <c r="M231" s="368"/>
      <c r="N231" s="368"/>
      <c r="O231" s="368"/>
      <c r="P231" s="368"/>
      <c r="Q231" s="368"/>
      <c r="R231" s="369"/>
    </row>
    <row r="232" spans="2:18" ht="24.75" customHeight="1" thickBot="1" thickTop="1">
      <c r="B232" s="367" t="s">
        <v>328</v>
      </c>
      <c r="C232" s="368"/>
      <c r="D232" s="368"/>
      <c r="E232" s="368"/>
      <c r="F232" s="368"/>
      <c r="G232" s="368"/>
      <c r="H232" s="368"/>
      <c r="I232" s="368"/>
      <c r="J232" s="368"/>
      <c r="K232" s="368"/>
      <c r="L232" s="368"/>
      <c r="M232" s="368"/>
      <c r="N232" s="368"/>
      <c r="O232" s="368"/>
      <c r="P232" s="368"/>
      <c r="Q232" s="368"/>
      <c r="R232" s="369"/>
    </row>
    <row r="233" spans="1:18" ht="79.5" customHeight="1" thickTop="1">
      <c r="A233" s="380" t="s">
        <v>386</v>
      </c>
      <c r="B233" s="372"/>
      <c r="C233" s="373"/>
      <c r="D233" s="21"/>
      <c r="E233" s="3" t="s">
        <v>164</v>
      </c>
      <c r="F233" s="80"/>
      <c r="G233" s="80"/>
      <c r="H233" s="80"/>
      <c r="I233" s="390"/>
      <c r="J233" s="391"/>
      <c r="K233" s="391"/>
      <c r="L233" s="391"/>
      <c r="M233" s="392"/>
      <c r="N233" s="80"/>
      <c r="O233" s="80"/>
      <c r="P233" s="80"/>
      <c r="Q233" s="80"/>
      <c r="R233" s="80"/>
    </row>
    <row r="234" spans="1:18" ht="37.5" customHeight="1" thickBot="1">
      <c r="A234" s="377"/>
      <c r="B234" s="378"/>
      <c r="C234" s="379"/>
      <c r="D234" s="23"/>
      <c r="E234" s="24" t="s">
        <v>81</v>
      </c>
      <c r="F234" s="82"/>
      <c r="G234" s="82"/>
      <c r="H234" s="82"/>
      <c r="I234" s="393"/>
      <c r="J234" s="394"/>
      <c r="K234" s="394"/>
      <c r="L234" s="394"/>
      <c r="M234" s="395"/>
      <c r="N234" s="82"/>
      <c r="O234" s="82"/>
      <c r="P234" s="82"/>
      <c r="Q234" s="82"/>
      <c r="R234" s="82"/>
    </row>
    <row r="235" spans="1:18" ht="6.75" customHeight="1" thickBot="1" thickTop="1">
      <c r="A235" s="25"/>
      <c r="B235" s="26"/>
      <c r="C235" s="26"/>
      <c r="D235" s="26"/>
      <c r="E235" s="26"/>
      <c r="F235" s="26"/>
      <c r="G235" s="26"/>
      <c r="H235" s="26"/>
      <c r="I235" s="71"/>
      <c r="J235" s="71"/>
      <c r="K235" s="71"/>
      <c r="L235" s="71"/>
      <c r="M235" s="71"/>
      <c r="N235" s="26"/>
      <c r="O235" s="26"/>
      <c r="P235" s="26"/>
      <c r="Q235" s="26"/>
      <c r="R235" s="27"/>
    </row>
    <row r="236" spans="1:18" ht="75.75" customHeight="1" thickTop="1">
      <c r="A236" s="380" t="s">
        <v>240</v>
      </c>
      <c r="B236" s="372"/>
      <c r="C236" s="373"/>
      <c r="D236" s="21"/>
      <c r="E236" s="3" t="s">
        <v>165</v>
      </c>
      <c r="F236" s="80"/>
      <c r="G236" s="80"/>
      <c r="H236" s="80"/>
      <c r="I236" s="390"/>
      <c r="J236" s="391"/>
      <c r="K236" s="391"/>
      <c r="L236" s="391"/>
      <c r="M236" s="392"/>
      <c r="N236" s="80"/>
      <c r="O236" s="80"/>
      <c r="P236" s="80"/>
      <c r="Q236" s="80"/>
      <c r="R236" s="80"/>
    </row>
    <row r="237" spans="1:18" ht="37.5" customHeight="1" thickBot="1">
      <c r="A237" s="377"/>
      <c r="B237" s="378"/>
      <c r="C237" s="379"/>
      <c r="D237" s="23"/>
      <c r="E237" s="24" t="s">
        <v>81</v>
      </c>
      <c r="F237" s="82"/>
      <c r="G237" s="82"/>
      <c r="H237" s="82"/>
      <c r="I237" s="393"/>
      <c r="J237" s="394"/>
      <c r="K237" s="394"/>
      <c r="L237" s="394"/>
      <c r="M237" s="395"/>
      <c r="N237" s="82"/>
      <c r="O237" s="82"/>
      <c r="P237" s="82"/>
      <c r="Q237" s="82"/>
      <c r="R237" s="82"/>
    </row>
    <row r="238" spans="1:18" ht="6.75" customHeight="1" thickBot="1" thickTop="1">
      <c r="A238" s="25"/>
      <c r="B238" s="26"/>
      <c r="C238" s="26"/>
      <c r="D238" s="26"/>
      <c r="E238" s="26"/>
      <c r="F238" s="26"/>
      <c r="G238" s="26"/>
      <c r="H238" s="26"/>
      <c r="I238" s="71"/>
      <c r="J238" s="71"/>
      <c r="K238" s="71"/>
      <c r="L238" s="71"/>
      <c r="M238" s="71"/>
      <c r="N238" s="26"/>
      <c r="O238" s="26"/>
      <c r="P238" s="26"/>
      <c r="Q238" s="26"/>
      <c r="R238" s="27"/>
    </row>
    <row r="239" spans="1:18" ht="42" customHeight="1" thickTop="1">
      <c r="A239" s="380" t="s">
        <v>387</v>
      </c>
      <c r="B239" s="372"/>
      <c r="C239" s="373"/>
      <c r="D239" s="21"/>
      <c r="E239" s="3" t="s">
        <v>241</v>
      </c>
      <c r="F239" s="80"/>
      <c r="G239" s="80"/>
      <c r="H239" s="80"/>
      <c r="I239" s="343"/>
      <c r="J239" s="344"/>
      <c r="K239" s="344"/>
      <c r="L239" s="344"/>
      <c r="M239" s="345"/>
      <c r="N239" s="80"/>
      <c r="O239" s="80"/>
      <c r="P239" s="80"/>
      <c r="Q239" s="80"/>
      <c r="R239" s="80"/>
    </row>
    <row r="240" spans="1:18" ht="41.25" customHeight="1">
      <c r="A240" s="374"/>
      <c r="B240" s="375"/>
      <c r="C240" s="376"/>
      <c r="D240" s="22"/>
      <c r="E240" s="4" t="s">
        <v>242</v>
      </c>
      <c r="F240" s="81"/>
      <c r="G240" s="81"/>
      <c r="H240" s="81"/>
      <c r="I240" s="346"/>
      <c r="J240" s="347"/>
      <c r="K240" s="347"/>
      <c r="L240" s="347"/>
      <c r="M240" s="348"/>
      <c r="N240" s="81"/>
      <c r="O240" s="81"/>
      <c r="P240" s="81"/>
      <c r="Q240" s="81"/>
      <c r="R240" s="81"/>
    </row>
    <row r="241" spans="1:18" ht="44.25" customHeight="1">
      <c r="A241" s="374"/>
      <c r="B241" s="375"/>
      <c r="C241" s="376"/>
      <c r="D241" s="22"/>
      <c r="E241" s="2" t="s">
        <v>338</v>
      </c>
      <c r="F241" s="81"/>
      <c r="G241" s="81"/>
      <c r="H241" s="81"/>
      <c r="I241" s="346"/>
      <c r="J241" s="347"/>
      <c r="K241" s="347"/>
      <c r="L241" s="347"/>
      <c r="M241" s="348"/>
      <c r="N241" s="81"/>
      <c r="O241" s="81"/>
      <c r="P241" s="81"/>
      <c r="Q241" s="81"/>
      <c r="R241" s="81"/>
    </row>
    <row r="242" spans="1:18" ht="37.5" customHeight="1" thickBot="1">
      <c r="A242" s="377"/>
      <c r="B242" s="378"/>
      <c r="C242" s="379"/>
      <c r="D242" s="23"/>
      <c r="E242" s="24" t="s">
        <v>81</v>
      </c>
      <c r="F242" s="82"/>
      <c r="G242" s="82"/>
      <c r="H242" s="82"/>
      <c r="I242" s="349"/>
      <c r="J242" s="350"/>
      <c r="K242" s="350"/>
      <c r="L242" s="350"/>
      <c r="M242" s="351"/>
      <c r="N242" s="82"/>
      <c r="O242" s="82"/>
      <c r="P242" s="82"/>
      <c r="Q242" s="82"/>
      <c r="R242" s="82"/>
    </row>
    <row r="243" spans="1:18" ht="6.75" customHeight="1" thickBot="1" thickTop="1">
      <c r="A243" s="25"/>
      <c r="B243" s="26"/>
      <c r="C243" s="26"/>
      <c r="D243" s="26"/>
      <c r="E243" s="26"/>
      <c r="F243" s="26"/>
      <c r="G243" s="26"/>
      <c r="H243" s="26"/>
      <c r="I243" s="71"/>
      <c r="J243" s="71"/>
      <c r="K243" s="71"/>
      <c r="L243" s="71"/>
      <c r="M243" s="71"/>
      <c r="N243" s="26"/>
      <c r="O243" s="26"/>
      <c r="P243" s="26"/>
      <c r="Q243" s="26"/>
      <c r="R243" s="27"/>
    </row>
    <row r="244" spans="1:18" ht="63" customHeight="1" thickTop="1">
      <c r="A244" s="358" t="s">
        <v>388</v>
      </c>
      <c r="B244" s="372"/>
      <c r="C244" s="373"/>
      <c r="D244" s="21"/>
      <c r="E244" s="1" t="s">
        <v>292</v>
      </c>
      <c r="F244" s="80"/>
      <c r="G244" s="80"/>
      <c r="H244" s="80"/>
      <c r="I244" s="343"/>
      <c r="J244" s="344"/>
      <c r="K244" s="344"/>
      <c r="L244" s="344"/>
      <c r="M244" s="345"/>
      <c r="N244" s="80"/>
      <c r="O244" s="80"/>
      <c r="P244" s="80"/>
      <c r="Q244" s="80"/>
      <c r="R244" s="80"/>
    </row>
    <row r="245" spans="1:18" ht="59.25" customHeight="1">
      <c r="A245" s="374"/>
      <c r="B245" s="375"/>
      <c r="C245" s="376"/>
      <c r="D245" s="22"/>
      <c r="E245" s="4" t="s">
        <v>368</v>
      </c>
      <c r="F245" s="81"/>
      <c r="G245" s="81"/>
      <c r="H245" s="81"/>
      <c r="I245" s="346"/>
      <c r="J245" s="347"/>
      <c r="K245" s="347"/>
      <c r="L245" s="347"/>
      <c r="M245" s="348"/>
      <c r="N245" s="81"/>
      <c r="O245" s="81"/>
      <c r="P245" s="81"/>
      <c r="Q245" s="81"/>
      <c r="R245" s="81"/>
    </row>
    <row r="246" spans="1:18" ht="58.5" customHeight="1">
      <c r="A246" s="374"/>
      <c r="B246" s="375"/>
      <c r="C246" s="376"/>
      <c r="D246" s="22"/>
      <c r="E246" s="4" t="s">
        <v>184</v>
      </c>
      <c r="F246" s="81"/>
      <c r="G246" s="81"/>
      <c r="H246" s="81"/>
      <c r="I246" s="346"/>
      <c r="J246" s="347"/>
      <c r="K246" s="347"/>
      <c r="L246" s="347"/>
      <c r="M246" s="348"/>
      <c r="N246" s="81"/>
      <c r="O246" s="81"/>
      <c r="P246" s="81"/>
      <c r="Q246" s="81"/>
      <c r="R246" s="81"/>
    </row>
    <row r="247" spans="1:18" ht="63" customHeight="1">
      <c r="A247" s="374"/>
      <c r="B247" s="375"/>
      <c r="C247" s="376"/>
      <c r="D247" s="22"/>
      <c r="E247" s="4" t="s">
        <v>293</v>
      </c>
      <c r="F247" s="81"/>
      <c r="G247" s="81"/>
      <c r="H247" s="81"/>
      <c r="I247" s="346"/>
      <c r="J247" s="347"/>
      <c r="K247" s="347"/>
      <c r="L247" s="347"/>
      <c r="M247" s="348"/>
      <c r="N247" s="81"/>
      <c r="O247" s="81"/>
      <c r="P247" s="81"/>
      <c r="Q247" s="81"/>
      <c r="R247" s="81"/>
    </row>
    <row r="248" spans="1:18" ht="72" customHeight="1">
      <c r="A248" s="374"/>
      <c r="B248" s="375"/>
      <c r="C248" s="376"/>
      <c r="D248" s="22"/>
      <c r="E248" s="2" t="s">
        <v>294</v>
      </c>
      <c r="F248" s="81"/>
      <c r="G248" s="81"/>
      <c r="H248" s="81"/>
      <c r="I248" s="346"/>
      <c r="J248" s="347"/>
      <c r="K248" s="347"/>
      <c r="L248" s="347"/>
      <c r="M248" s="348"/>
      <c r="N248" s="81"/>
      <c r="O248" s="81"/>
      <c r="P248" s="81"/>
      <c r="Q248" s="81"/>
      <c r="R248" s="81"/>
    </row>
    <row r="249" spans="1:18" ht="28.5" customHeight="1" thickBot="1">
      <c r="A249" s="377"/>
      <c r="B249" s="378"/>
      <c r="C249" s="379"/>
      <c r="D249" s="23"/>
      <c r="E249" s="24" t="s">
        <v>81</v>
      </c>
      <c r="F249" s="82"/>
      <c r="G249" s="82"/>
      <c r="H249" s="82"/>
      <c r="I249" s="349"/>
      <c r="J249" s="350"/>
      <c r="K249" s="350"/>
      <c r="L249" s="350"/>
      <c r="M249" s="351"/>
      <c r="N249" s="82"/>
      <c r="O249" s="82"/>
      <c r="P249" s="82"/>
      <c r="Q249" s="82"/>
      <c r="R249" s="82"/>
    </row>
    <row r="250" spans="1:18" ht="24.75" customHeight="1" thickBot="1" thickTop="1">
      <c r="A250" s="381" t="s">
        <v>298</v>
      </c>
      <c r="B250" s="381"/>
      <c r="C250" s="381"/>
      <c r="D250" s="381"/>
      <c r="E250" s="381"/>
      <c r="F250" s="78">
        <f>COUNTIF('隠しシート（記入不要）'!$BW3:$CD3,"1")</f>
        <v>0</v>
      </c>
      <c r="G250" s="78">
        <f>COUNTIF('隠しシート（記入不要）'!$BW3:$CD3,"2")</f>
        <v>0</v>
      </c>
      <c r="H250" s="78">
        <f>COUNTIF('隠しシート（記入不要）'!$BW3:$CD3,"3")</f>
        <v>0</v>
      </c>
      <c r="I250" s="340"/>
      <c r="J250" s="341"/>
      <c r="K250" s="341"/>
      <c r="L250" s="341"/>
      <c r="M250" s="342"/>
      <c r="N250" s="28"/>
      <c r="O250" s="28"/>
      <c r="P250" s="28"/>
      <c r="Q250" s="28"/>
      <c r="R250" s="28"/>
    </row>
    <row r="251" spans="2:18" ht="24.75" customHeight="1" thickBot="1" thickTop="1">
      <c r="B251" s="367" t="s">
        <v>329</v>
      </c>
      <c r="C251" s="368"/>
      <c r="D251" s="368"/>
      <c r="E251" s="368"/>
      <c r="F251" s="368"/>
      <c r="G251" s="368"/>
      <c r="H251" s="368"/>
      <c r="I251" s="368"/>
      <c r="J251" s="368"/>
      <c r="K251" s="368"/>
      <c r="L251" s="368"/>
      <c r="M251" s="368"/>
      <c r="N251" s="368"/>
      <c r="O251" s="368"/>
      <c r="P251" s="368"/>
      <c r="Q251" s="368"/>
      <c r="R251" s="369"/>
    </row>
    <row r="252" spans="1:18" ht="60" customHeight="1" thickTop="1">
      <c r="A252" s="380" t="s">
        <v>67</v>
      </c>
      <c r="B252" s="372"/>
      <c r="C252" s="373"/>
      <c r="D252" s="21"/>
      <c r="E252" s="3" t="s">
        <v>166</v>
      </c>
      <c r="F252" s="80"/>
      <c r="G252" s="80"/>
      <c r="H252" s="80"/>
      <c r="I252" s="343"/>
      <c r="J252" s="344"/>
      <c r="K252" s="344"/>
      <c r="L252" s="344"/>
      <c r="M252" s="345"/>
      <c r="N252" s="80"/>
      <c r="O252" s="80"/>
      <c r="P252" s="80"/>
      <c r="Q252" s="80"/>
      <c r="R252" s="80"/>
    </row>
    <row r="253" spans="1:18" ht="52.5" customHeight="1">
      <c r="A253" s="374"/>
      <c r="B253" s="375"/>
      <c r="C253" s="376"/>
      <c r="D253" s="22"/>
      <c r="E253" s="4" t="s">
        <v>167</v>
      </c>
      <c r="F253" s="81"/>
      <c r="G253" s="81"/>
      <c r="H253" s="81"/>
      <c r="I253" s="346"/>
      <c r="J253" s="347"/>
      <c r="K253" s="347"/>
      <c r="L253" s="347"/>
      <c r="M253" s="348"/>
      <c r="N253" s="81"/>
      <c r="O253" s="81"/>
      <c r="P253" s="81"/>
      <c r="Q253" s="81"/>
      <c r="R253" s="81"/>
    </row>
    <row r="254" spans="1:18" ht="59.25" customHeight="1">
      <c r="A254" s="374"/>
      <c r="B254" s="375"/>
      <c r="C254" s="376"/>
      <c r="D254" s="22"/>
      <c r="E254" s="4" t="s">
        <v>185</v>
      </c>
      <c r="F254" s="81"/>
      <c r="G254" s="81"/>
      <c r="H254" s="81"/>
      <c r="I254" s="346"/>
      <c r="J254" s="347"/>
      <c r="K254" s="347"/>
      <c r="L254" s="347"/>
      <c r="M254" s="348"/>
      <c r="N254" s="81"/>
      <c r="O254" s="81"/>
      <c r="P254" s="81"/>
      <c r="Q254" s="81"/>
      <c r="R254" s="81"/>
    </row>
    <row r="255" spans="1:18" ht="68.25" customHeight="1">
      <c r="A255" s="374"/>
      <c r="B255" s="375"/>
      <c r="C255" s="376"/>
      <c r="D255" s="22"/>
      <c r="E255" s="4" t="s">
        <v>243</v>
      </c>
      <c r="F255" s="81"/>
      <c r="G255" s="81"/>
      <c r="H255" s="81"/>
      <c r="I255" s="346"/>
      <c r="J255" s="347"/>
      <c r="K255" s="347"/>
      <c r="L255" s="347"/>
      <c r="M255" s="348"/>
      <c r="N255" s="81"/>
      <c r="O255" s="81"/>
      <c r="P255" s="81"/>
      <c r="Q255" s="81"/>
      <c r="R255" s="81"/>
    </row>
    <row r="256" spans="1:18" ht="37.5" customHeight="1" thickBot="1">
      <c r="A256" s="377"/>
      <c r="B256" s="378"/>
      <c r="C256" s="379"/>
      <c r="D256" s="23"/>
      <c r="E256" s="24" t="s">
        <v>81</v>
      </c>
      <c r="F256" s="82"/>
      <c r="G256" s="82"/>
      <c r="H256" s="82"/>
      <c r="I256" s="349"/>
      <c r="J256" s="350"/>
      <c r="K256" s="350"/>
      <c r="L256" s="350"/>
      <c r="M256" s="351"/>
      <c r="N256" s="82"/>
      <c r="O256" s="82"/>
      <c r="P256" s="82"/>
      <c r="Q256" s="82"/>
      <c r="R256" s="82"/>
    </row>
    <row r="257" spans="1:18" ht="6.75" customHeight="1" thickBot="1" thickTop="1">
      <c r="A257" s="25"/>
      <c r="B257" s="26"/>
      <c r="C257" s="26"/>
      <c r="D257" s="26"/>
      <c r="E257" s="26"/>
      <c r="F257" s="26"/>
      <c r="G257" s="26"/>
      <c r="H257" s="26"/>
      <c r="I257" s="71"/>
      <c r="J257" s="71"/>
      <c r="K257" s="71"/>
      <c r="L257" s="71"/>
      <c r="M257" s="71"/>
      <c r="N257" s="26"/>
      <c r="O257" s="26"/>
      <c r="P257" s="26"/>
      <c r="Q257" s="26"/>
      <c r="R257" s="27"/>
    </row>
    <row r="258" spans="1:18" ht="50.25" customHeight="1" thickTop="1">
      <c r="A258" s="358" t="s">
        <v>339</v>
      </c>
      <c r="B258" s="359"/>
      <c r="C258" s="360"/>
      <c r="D258" s="21"/>
      <c r="E258" s="1" t="s">
        <v>340</v>
      </c>
      <c r="F258" s="80"/>
      <c r="G258" s="80"/>
      <c r="H258" s="80"/>
      <c r="I258" s="343"/>
      <c r="J258" s="344"/>
      <c r="K258" s="344"/>
      <c r="L258" s="344"/>
      <c r="M258" s="345"/>
      <c r="N258" s="80"/>
      <c r="O258" s="80"/>
      <c r="P258" s="80"/>
      <c r="Q258" s="80"/>
      <c r="R258" s="80"/>
    </row>
    <row r="259" spans="1:18" ht="66" customHeight="1">
      <c r="A259" s="361"/>
      <c r="B259" s="362"/>
      <c r="C259" s="363"/>
      <c r="D259" s="22"/>
      <c r="E259" s="2" t="s">
        <v>168</v>
      </c>
      <c r="F259" s="81"/>
      <c r="G259" s="81"/>
      <c r="H259" s="81"/>
      <c r="I259" s="346"/>
      <c r="J259" s="347"/>
      <c r="K259" s="347"/>
      <c r="L259" s="347"/>
      <c r="M259" s="348"/>
      <c r="N259" s="81"/>
      <c r="O259" s="81"/>
      <c r="P259" s="81"/>
      <c r="Q259" s="81"/>
      <c r="R259" s="81"/>
    </row>
    <row r="260" spans="1:18" ht="60.75" customHeight="1">
      <c r="A260" s="361"/>
      <c r="B260" s="362"/>
      <c r="C260" s="363"/>
      <c r="D260" s="22"/>
      <c r="E260" s="2" t="s">
        <v>169</v>
      </c>
      <c r="F260" s="81"/>
      <c r="G260" s="81"/>
      <c r="H260" s="81"/>
      <c r="I260" s="346"/>
      <c r="J260" s="347"/>
      <c r="K260" s="347"/>
      <c r="L260" s="347"/>
      <c r="M260" s="348"/>
      <c r="N260" s="81"/>
      <c r="O260" s="81"/>
      <c r="P260" s="81"/>
      <c r="Q260" s="81"/>
      <c r="R260" s="81"/>
    </row>
    <row r="261" spans="1:18" ht="37.5" customHeight="1" thickBot="1">
      <c r="A261" s="364"/>
      <c r="B261" s="365"/>
      <c r="C261" s="366"/>
      <c r="D261" s="23"/>
      <c r="E261" s="13" t="s">
        <v>170</v>
      </c>
      <c r="F261" s="82"/>
      <c r="G261" s="82"/>
      <c r="H261" s="82"/>
      <c r="I261" s="349"/>
      <c r="J261" s="350"/>
      <c r="K261" s="350"/>
      <c r="L261" s="350"/>
      <c r="M261" s="351"/>
      <c r="N261" s="82"/>
      <c r="O261" s="82"/>
      <c r="P261" s="82"/>
      <c r="Q261" s="82"/>
      <c r="R261" s="82"/>
    </row>
    <row r="262" spans="1:18" ht="60" customHeight="1" thickTop="1">
      <c r="A262" s="358" t="s">
        <v>290</v>
      </c>
      <c r="B262" s="372"/>
      <c r="C262" s="373"/>
      <c r="D262" s="21"/>
      <c r="E262" s="1" t="s">
        <v>295</v>
      </c>
      <c r="F262" s="80"/>
      <c r="G262" s="80"/>
      <c r="H262" s="80"/>
      <c r="I262" s="343"/>
      <c r="J262" s="344"/>
      <c r="K262" s="344"/>
      <c r="L262" s="344"/>
      <c r="M262" s="345"/>
      <c r="N262" s="80"/>
      <c r="O262" s="80"/>
      <c r="P262" s="80"/>
      <c r="Q262" s="80"/>
      <c r="R262" s="80"/>
    </row>
    <row r="263" spans="1:18" ht="54.75" customHeight="1">
      <c r="A263" s="374"/>
      <c r="B263" s="375"/>
      <c r="C263" s="376"/>
      <c r="D263" s="22"/>
      <c r="E263" s="2" t="s">
        <v>296</v>
      </c>
      <c r="F263" s="81"/>
      <c r="G263" s="81"/>
      <c r="H263" s="81"/>
      <c r="I263" s="346"/>
      <c r="J263" s="347"/>
      <c r="K263" s="347"/>
      <c r="L263" s="347"/>
      <c r="M263" s="348"/>
      <c r="N263" s="81"/>
      <c r="O263" s="81"/>
      <c r="P263" s="81"/>
      <c r="Q263" s="81"/>
      <c r="R263" s="81"/>
    </row>
    <row r="264" spans="1:18" ht="53.25" customHeight="1">
      <c r="A264" s="374"/>
      <c r="B264" s="375"/>
      <c r="C264" s="376"/>
      <c r="D264" s="22"/>
      <c r="E264" s="2" t="s">
        <v>171</v>
      </c>
      <c r="F264" s="81"/>
      <c r="G264" s="81"/>
      <c r="H264" s="81"/>
      <c r="I264" s="346"/>
      <c r="J264" s="347"/>
      <c r="K264" s="347"/>
      <c r="L264" s="347"/>
      <c r="M264" s="348"/>
      <c r="N264" s="81"/>
      <c r="O264" s="81"/>
      <c r="P264" s="81"/>
      <c r="Q264" s="81"/>
      <c r="R264" s="81"/>
    </row>
    <row r="265" spans="1:18" ht="72" customHeight="1">
      <c r="A265" s="374"/>
      <c r="B265" s="375"/>
      <c r="C265" s="376"/>
      <c r="D265" s="22"/>
      <c r="E265" s="2" t="s">
        <v>260</v>
      </c>
      <c r="F265" s="81"/>
      <c r="G265" s="81"/>
      <c r="H265" s="81"/>
      <c r="I265" s="346"/>
      <c r="J265" s="347"/>
      <c r="K265" s="347"/>
      <c r="L265" s="347"/>
      <c r="M265" s="348"/>
      <c r="N265" s="81"/>
      <c r="O265" s="81"/>
      <c r="P265" s="81"/>
      <c r="Q265" s="81"/>
      <c r="R265" s="81"/>
    </row>
    <row r="266" spans="1:18" ht="37.5" customHeight="1" thickBot="1">
      <c r="A266" s="377"/>
      <c r="B266" s="378"/>
      <c r="C266" s="379"/>
      <c r="D266" s="23"/>
      <c r="E266" s="24" t="s">
        <v>81</v>
      </c>
      <c r="F266" s="82"/>
      <c r="G266" s="82"/>
      <c r="H266" s="82"/>
      <c r="I266" s="349"/>
      <c r="J266" s="350"/>
      <c r="K266" s="350"/>
      <c r="L266" s="350"/>
      <c r="M266" s="351"/>
      <c r="N266" s="82"/>
      <c r="O266" s="82"/>
      <c r="P266" s="82"/>
      <c r="Q266" s="82"/>
      <c r="R266" s="82"/>
    </row>
    <row r="267" spans="1:18" ht="24.75" customHeight="1" thickBot="1" thickTop="1">
      <c r="A267" s="381" t="s">
        <v>299</v>
      </c>
      <c r="B267" s="381"/>
      <c r="C267" s="381"/>
      <c r="D267" s="381"/>
      <c r="E267" s="381"/>
      <c r="F267" s="78">
        <f>COUNTIF('隠しシート（記入不要）'!$CE3:$CH3,"1")</f>
        <v>0</v>
      </c>
      <c r="G267" s="78">
        <f>COUNTIF('隠しシート（記入不要）'!$CE3:$CH3,"2")</f>
        <v>0</v>
      </c>
      <c r="H267" s="78">
        <f>COUNTIF('隠しシート（記入不要）'!$CE3:$CH3,"3")</f>
        <v>0</v>
      </c>
      <c r="I267" s="340"/>
      <c r="J267" s="341"/>
      <c r="K267" s="341"/>
      <c r="L267" s="341"/>
      <c r="M267" s="342"/>
      <c r="N267" s="28"/>
      <c r="O267" s="28"/>
      <c r="P267" s="28"/>
      <c r="Q267" s="28"/>
      <c r="R267" s="28"/>
    </row>
    <row r="268" spans="1:18" ht="24.75" customHeight="1" thickBot="1" thickTop="1">
      <c r="A268" s="367" t="s">
        <v>347</v>
      </c>
      <c r="B268" s="368"/>
      <c r="C268" s="368"/>
      <c r="D268" s="368"/>
      <c r="E268" s="368"/>
      <c r="F268" s="368"/>
      <c r="G268" s="368"/>
      <c r="H268" s="368"/>
      <c r="I268" s="368"/>
      <c r="J268" s="368"/>
      <c r="K268" s="368"/>
      <c r="L268" s="368"/>
      <c r="M268" s="368"/>
      <c r="N268" s="368"/>
      <c r="O268" s="368"/>
      <c r="P268" s="368"/>
      <c r="Q268" s="368"/>
      <c r="R268" s="369"/>
    </row>
    <row r="269" spans="2:18" ht="24.75" customHeight="1" thickBot="1" thickTop="1">
      <c r="B269" s="367" t="s">
        <v>330</v>
      </c>
      <c r="C269" s="368"/>
      <c r="D269" s="368"/>
      <c r="E269" s="368"/>
      <c r="F269" s="368"/>
      <c r="G269" s="368"/>
      <c r="H269" s="368"/>
      <c r="I269" s="368"/>
      <c r="J269" s="368"/>
      <c r="K269" s="368"/>
      <c r="L269" s="368"/>
      <c r="M269" s="368"/>
      <c r="N269" s="368"/>
      <c r="O269" s="368"/>
      <c r="P269" s="368"/>
      <c r="Q269" s="368"/>
      <c r="R269" s="369"/>
    </row>
    <row r="270" spans="1:18" ht="59.25" customHeight="1" thickTop="1">
      <c r="A270" s="380" t="s">
        <v>68</v>
      </c>
      <c r="B270" s="372"/>
      <c r="C270" s="373"/>
      <c r="D270" s="21"/>
      <c r="E270" s="3" t="s">
        <v>258</v>
      </c>
      <c r="F270" s="80"/>
      <c r="G270" s="80"/>
      <c r="H270" s="80"/>
      <c r="I270" s="343"/>
      <c r="J270" s="344"/>
      <c r="K270" s="344"/>
      <c r="L270" s="344"/>
      <c r="M270" s="345"/>
      <c r="N270" s="80"/>
      <c r="O270" s="80"/>
      <c r="P270" s="80"/>
      <c r="Q270" s="80"/>
      <c r="R270" s="80"/>
    </row>
    <row r="271" spans="1:18" ht="66.75" customHeight="1">
      <c r="A271" s="374"/>
      <c r="B271" s="375"/>
      <c r="C271" s="376"/>
      <c r="D271" s="22"/>
      <c r="E271" s="4" t="s">
        <v>366</v>
      </c>
      <c r="F271" s="81"/>
      <c r="G271" s="81"/>
      <c r="H271" s="81"/>
      <c r="I271" s="346"/>
      <c r="J271" s="347"/>
      <c r="K271" s="347"/>
      <c r="L271" s="347"/>
      <c r="M271" s="348"/>
      <c r="N271" s="81"/>
      <c r="O271" s="81"/>
      <c r="P271" s="81"/>
      <c r="Q271" s="81"/>
      <c r="R271" s="81"/>
    </row>
    <row r="272" spans="1:18" ht="54.75" customHeight="1">
      <c r="A272" s="374"/>
      <c r="B272" s="375"/>
      <c r="C272" s="376"/>
      <c r="D272" s="22"/>
      <c r="E272" s="4" t="s">
        <v>259</v>
      </c>
      <c r="F272" s="81"/>
      <c r="G272" s="81"/>
      <c r="H272" s="81"/>
      <c r="I272" s="346"/>
      <c r="J272" s="347"/>
      <c r="K272" s="347"/>
      <c r="L272" s="347"/>
      <c r="M272" s="348"/>
      <c r="N272" s="81"/>
      <c r="O272" s="81"/>
      <c r="P272" s="81"/>
      <c r="Q272" s="81"/>
      <c r="R272" s="81"/>
    </row>
    <row r="273" spans="1:18" ht="37.5" customHeight="1">
      <c r="A273" s="374"/>
      <c r="B273" s="375"/>
      <c r="C273" s="376"/>
      <c r="D273" s="22"/>
      <c r="E273" s="4" t="s">
        <v>7</v>
      </c>
      <c r="F273" s="81"/>
      <c r="G273" s="81"/>
      <c r="H273" s="81"/>
      <c r="I273" s="346"/>
      <c r="J273" s="347"/>
      <c r="K273" s="347"/>
      <c r="L273" s="347"/>
      <c r="M273" s="348"/>
      <c r="N273" s="81"/>
      <c r="O273" s="81"/>
      <c r="P273" s="81"/>
      <c r="Q273" s="81"/>
      <c r="R273" s="81"/>
    </row>
    <row r="274" spans="1:18" ht="60" customHeight="1">
      <c r="A274" s="374"/>
      <c r="B274" s="375"/>
      <c r="C274" s="376"/>
      <c r="D274" s="22"/>
      <c r="E274" s="2" t="s">
        <v>172</v>
      </c>
      <c r="F274" s="81"/>
      <c r="G274" s="81"/>
      <c r="H274" s="81"/>
      <c r="I274" s="346"/>
      <c r="J274" s="347"/>
      <c r="K274" s="347"/>
      <c r="L274" s="347"/>
      <c r="M274" s="348"/>
      <c r="N274" s="81"/>
      <c r="O274" s="81"/>
      <c r="P274" s="81"/>
      <c r="Q274" s="81"/>
      <c r="R274" s="81"/>
    </row>
    <row r="275" spans="1:18" ht="37.5" customHeight="1" thickBot="1">
      <c r="A275" s="377"/>
      <c r="B275" s="378"/>
      <c r="C275" s="379"/>
      <c r="D275" s="23"/>
      <c r="E275" s="24" t="s">
        <v>81</v>
      </c>
      <c r="F275" s="82"/>
      <c r="G275" s="82"/>
      <c r="H275" s="82"/>
      <c r="I275" s="349"/>
      <c r="J275" s="350"/>
      <c r="K275" s="350"/>
      <c r="L275" s="350"/>
      <c r="M275" s="351"/>
      <c r="N275" s="82"/>
      <c r="O275" s="82"/>
      <c r="P275" s="82"/>
      <c r="Q275" s="82"/>
      <c r="R275" s="82"/>
    </row>
    <row r="276" spans="1:18" ht="18" customHeight="1" thickBot="1" thickTop="1">
      <c r="A276" s="381" t="s">
        <v>300</v>
      </c>
      <c r="B276" s="381"/>
      <c r="C276" s="381"/>
      <c r="D276" s="381"/>
      <c r="E276" s="381"/>
      <c r="F276" s="78">
        <f>COUNTIF('隠しシート（記入不要）'!$CI3,"1")</f>
        <v>0</v>
      </c>
      <c r="G276" s="78">
        <f>COUNTIF('隠しシート（記入不要）'!$CI3,"2")</f>
        <v>0</v>
      </c>
      <c r="H276" s="78">
        <f>COUNTIF('隠しシート（記入不要）'!$CI3,"3")</f>
        <v>0</v>
      </c>
      <c r="I276" s="340"/>
      <c r="J276" s="341"/>
      <c r="K276" s="341"/>
      <c r="L276" s="341"/>
      <c r="M276" s="342"/>
      <c r="N276" s="28"/>
      <c r="O276" s="28"/>
      <c r="P276" s="28"/>
      <c r="Q276" s="28"/>
      <c r="R276" s="28"/>
    </row>
    <row r="277" spans="1:18" s="56" customFormat="1" ht="21" customHeight="1" thickBot="1" thickTop="1">
      <c r="A277" s="333" t="s">
        <v>419</v>
      </c>
      <c r="B277" s="333"/>
      <c r="C277" s="333"/>
      <c r="D277" s="333"/>
      <c r="E277" s="333"/>
      <c r="F277" s="211">
        <f>SUM(F276,F267,F250,F230,F202,F181,F174,F161,F143,F126,F112,F104,F77,F35,F21,F13,)</f>
        <v>0</v>
      </c>
      <c r="G277" s="211">
        <f>SUM(G276,G267,G250,G230,G202,G181,G174,G161,G143,G126,G112,G104,G77,G35,G21,G13,)</f>
        <v>0</v>
      </c>
      <c r="H277" s="211">
        <f>SUM(H276,H267,H250,H230,H202,H181,H174,H161,H143,H126,H112,H104,H77,H35,H21,H13,)</f>
        <v>0</v>
      </c>
      <c r="I277" s="74"/>
      <c r="J277" s="75"/>
      <c r="K277" s="75"/>
      <c r="L277" s="75"/>
      <c r="M277" s="75"/>
      <c r="N277" s="60"/>
      <c r="O277" s="60"/>
      <c r="P277" s="60"/>
      <c r="Q277" s="60"/>
      <c r="R277" s="60"/>
    </row>
    <row r="278" spans="1:18" s="59" customFormat="1" ht="36" customHeight="1" hidden="1" thickBot="1" thickTop="1">
      <c r="A278" s="336"/>
      <c r="B278" s="336"/>
      <c r="C278" s="336"/>
      <c r="D278" s="336"/>
      <c r="E278" s="336"/>
      <c r="F278" s="337">
        <f>SUM(F277:H277)</f>
        <v>0</v>
      </c>
      <c r="G278" s="338"/>
      <c r="H278" s="339"/>
      <c r="I278" s="73"/>
      <c r="J278" s="73"/>
      <c r="K278" s="73"/>
      <c r="L278" s="73"/>
      <c r="M278" s="73"/>
      <c r="N278" s="31"/>
      <c r="O278" s="31"/>
      <c r="P278" s="31"/>
      <c r="Q278" s="31"/>
      <c r="R278" s="31"/>
    </row>
    <row r="279" spans="6:8" ht="37.5" customHeight="1" hidden="1" thickTop="1">
      <c r="F279" s="335"/>
      <c r="G279" s="335"/>
      <c r="H279" s="335"/>
    </row>
    <row r="280" spans="1:25" s="57" customFormat="1" ht="38.25" customHeight="1" thickTop="1">
      <c r="A280" s="327" t="str">
        <f>IF(F278=44,"☆★評価実施お疲れ様でした。評価結果を見てみましょう。★☆",IF(AND(F278&gt;0,F279&lt;44),"◎評価していない項目があります。下記に表示されている番号の項目を、再度確認してください。",IF(F278=0,"＊～＊～＊自己評価を実施してみましょう。＊～＊～＊")))</f>
        <v>＊～＊～＊自己評価を実施してみましょう。＊～＊～＊</v>
      </c>
      <c r="B280" s="327"/>
      <c r="C280" s="327"/>
      <c r="D280" s="327"/>
      <c r="E280" s="327"/>
      <c r="F280" s="327"/>
      <c r="G280" s="327"/>
      <c r="H280" s="327"/>
      <c r="I280" s="327"/>
      <c r="J280" s="327"/>
      <c r="K280" s="327"/>
      <c r="L280" s="327"/>
      <c r="M280" s="327"/>
      <c r="N280" s="327"/>
      <c r="O280" s="327"/>
      <c r="P280" s="327"/>
      <c r="Q280" s="327"/>
      <c r="R280" s="327"/>
      <c r="S280" s="58"/>
      <c r="T280" s="58"/>
      <c r="U280" s="58"/>
      <c r="V280" s="58"/>
      <c r="W280" s="58"/>
      <c r="X280" s="58"/>
      <c r="Y280" s="58"/>
    </row>
    <row r="281" spans="1:28" ht="28.5" customHeight="1">
      <c r="A281" s="328"/>
      <c r="B281" s="328"/>
      <c r="C281" s="328"/>
      <c r="D281" s="328"/>
      <c r="E281" s="328"/>
      <c r="F281" s="328"/>
      <c r="G281" s="328"/>
      <c r="H281" s="328"/>
      <c r="I281" s="328"/>
      <c r="J281" s="328"/>
      <c r="K281" s="328"/>
      <c r="L281" s="328"/>
      <c r="M281" s="328"/>
      <c r="N281" s="328"/>
      <c r="O281" s="328"/>
      <c r="P281" s="328"/>
      <c r="Q281" s="328"/>
      <c r="R281" s="328"/>
      <c r="S281" s="58"/>
      <c r="T281" s="58"/>
      <c r="U281" s="58"/>
      <c r="V281" s="58"/>
      <c r="W281" s="58"/>
      <c r="X281" s="58"/>
      <c r="Y281" s="58"/>
      <c r="Z281" s="59"/>
      <c r="AA281" s="59"/>
      <c r="AB281" s="59"/>
    </row>
    <row r="282" spans="1:28" ht="27.75" customHeight="1">
      <c r="A282" s="328"/>
      <c r="B282" s="328"/>
      <c r="C282" s="328"/>
      <c r="D282" s="328"/>
      <c r="E282" s="328"/>
      <c r="F282" s="328"/>
      <c r="G282" s="328"/>
      <c r="H282" s="328"/>
      <c r="I282" s="328"/>
      <c r="J282" s="328"/>
      <c r="K282" s="328"/>
      <c r="L282" s="328"/>
      <c r="M282" s="328"/>
      <c r="N282" s="328"/>
      <c r="O282" s="328"/>
      <c r="P282" s="328"/>
      <c r="Q282" s="328"/>
      <c r="R282" s="328"/>
      <c r="S282" s="58"/>
      <c r="T282" s="58"/>
      <c r="U282" s="58"/>
      <c r="V282" s="58"/>
      <c r="W282" s="58"/>
      <c r="X282" s="58"/>
      <c r="Y282" s="58"/>
      <c r="Z282" s="59"/>
      <c r="AA282" s="59"/>
      <c r="AB282" s="59"/>
    </row>
    <row r="283" spans="1:24" s="57" customFormat="1" ht="19.5" customHeight="1">
      <c r="A283" s="61"/>
      <c r="B283" s="61"/>
      <c r="C283" s="61"/>
      <c r="D283" s="61"/>
      <c r="E283" s="62"/>
      <c r="F283" s="61"/>
      <c r="G283" s="61"/>
      <c r="H283" s="70"/>
      <c r="I283" s="325">
        <f>IF(F278=44,"",IF(F278=0,"",IF(AND(F278&gt;0,F278&lt;44),"評価がされていない項目の№↓")))</f>
      </c>
      <c r="J283" s="325"/>
      <c r="K283" s="325"/>
      <c r="L283" s="325"/>
      <c r="M283" s="325"/>
      <c r="N283" s="325"/>
      <c r="O283" s="325"/>
      <c r="P283" s="325"/>
      <c r="Q283" s="325"/>
      <c r="R283" s="325"/>
      <c r="S283" s="20"/>
      <c r="T283" s="20"/>
      <c r="U283" s="20"/>
      <c r="V283" s="61"/>
      <c r="W283" s="61"/>
      <c r="X283" s="61"/>
    </row>
    <row r="284" spans="1:24" s="57" customFormat="1" ht="42.75" customHeight="1" thickBot="1">
      <c r="A284" s="61"/>
      <c r="B284" s="61"/>
      <c r="C284" s="61"/>
      <c r="D284" s="329" t="s">
        <v>257</v>
      </c>
      <c r="E284" s="330"/>
      <c r="F284" s="330"/>
      <c r="G284" s="330"/>
      <c r="H284" s="70"/>
      <c r="I284" s="326"/>
      <c r="J284" s="326"/>
      <c r="K284" s="326"/>
      <c r="L284" s="326"/>
      <c r="M284" s="326"/>
      <c r="N284" s="326"/>
      <c r="O284" s="326"/>
      <c r="P284" s="326"/>
      <c r="Q284" s="326"/>
      <c r="R284" s="326"/>
      <c r="S284" s="20"/>
      <c r="T284" s="20"/>
      <c r="U284" s="20"/>
      <c r="V284" s="61"/>
      <c r="W284" s="61"/>
      <c r="X284" s="61"/>
    </row>
    <row r="285" spans="1:20" s="65" customFormat="1" ht="42.75" customHeight="1">
      <c r="A285" s="64"/>
      <c r="D285" s="330"/>
      <c r="E285" s="330"/>
      <c r="F285" s="330"/>
      <c r="G285" s="330"/>
      <c r="H285" s="63"/>
      <c r="I285" s="334" t="str">
        <f>IF(I295=1,"1",IF(I295&lt;&gt;1,""))</f>
        <v>1</v>
      </c>
      <c r="J285" s="331"/>
      <c r="K285" s="331" t="str">
        <f>IF(K295=1,"2",IF(K295&lt;&gt;1,""))</f>
        <v>2</v>
      </c>
      <c r="L285" s="331"/>
      <c r="M285" s="331" t="str">
        <f>IF(M295=1,"3",IF(M295&lt;&gt;1,""))</f>
        <v>3</v>
      </c>
      <c r="N285" s="331"/>
      <c r="O285" s="331" t="str">
        <f>IF(O295=1,"4",IF(O295&lt;&gt;1,""))</f>
        <v>4</v>
      </c>
      <c r="P285" s="331"/>
      <c r="Q285" s="331" t="str">
        <f>IF(Q295=1,"5",IF(Q295&lt;&gt;1,""))</f>
        <v>5</v>
      </c>
      <c r="R285" s="332"/>
      <c r="S285" s="20"/>
      <c r="T285" s="20"/>
    </row>
    <row r="286" spans="1:20" s="65" customFormat="1" ht="42.75" customHeight="1">
      <c r="A286" s="64"/>
      <c r="D286" s="329"/>
      <c r="E286" s="330"/>
      <c r="F286" s="330"/>
      <c r="G286" s="330"/>
      <c r="H286" s="67"/>
      <c r="I286" s="323" t="str">
        <f>IF(I296=1,"6",IF(I296&lt;&gt;1,""))</f>
        <v>6</v>
      </c>
      <c r="J286" s="320"/>
      <c r="K286" s="320" t="str">
        <f>IF(K296=1,"7",IF(K296&lt;&gt;1,""))</f>
        <v>7</v>
      </c>
      <c r="L286" s="320"/>
      <c r="M286" s="320" t="str">
        <f>IF(M296=1,"8",IF(M296&lt;&gt;1,""))</f>
        <v>8</v>
      </c>
      <c r="N286" s="320"/>
      <c r="O286" s="320" t="str">
        <f>IF(O296=1,"9",IF(O296&lt;&gt;1,""))</f>
        <v>9</v>
      </c>
      <c r="P286" s="320"/>
      <c r="Q286" s="320" t="str">
        <f>IF(Q296=1,"10",IF(Q296&lt;&gt;1,""))</f>
        <v>10</v>
      </c>
      <c r="R286" s="324"/>
      <c r="S286" s="67"/>
      <c r="T286" s="67"/>
    </row>
    <row r="287" spans="1:20" s="65" customFormat="1" ht="42.75" customHeight="1">
      <c r="A287" s="64"/>
      <c r="D287" s="330"/>
      <c r="E287" s="330"/>
      <c r="F287" s="330"/>
      <c r="G287" s="330"/>
      <c r="H287" s="67"/>
      <c r="I287" s="323" t="str">
        <f>IF(I297=1,"11",IF(I297&lt;&gt;1,""))</f>
        <v>11</v>
      </c>
      <c r="J287" s="320"/>
      <c r="K287" s="320" t="str">
        <f>IF(K297=1,"12",IF(K297&lt;&gt;1,""))</f>
        <v>12</v>
      </c>
      <c r="L287" s="320"/>
      <c r="M287" s="320" t="str">
        <f>IF(M297=1,"13",IF(M297&lt;&gt;1,""))</f>
        <v>13</v>
      </c>
      <c r="N287" s="320"/>
      <c r="O287" s="320" t="str">
        <f>IF(O297=1,"14",IF(O297&lt;&gt;1,""))</f>
        <v>14</v>
      </c>
      <c r="P287" s="320"/>
      <c r="Q287" s="320" t="str">
        <f>IF(Q297=1,"15",IF(Q297&lt;&gt;1,""))</f>
        <v>15</v>
      </c>
      <c r="R287" s="324"/>
      <c r="S287" s="67"/>
      <c r="T287" s="67"/>
    </row>
    <row r="288" spans="1:20" s="65" customFormat="1" ht="42.75" customHeight="1">
      <c r="A288" s="64"/>
      <c r="D288" s="66"/>
      <c r="E288" s="68"/>
      <c r="F288" s="66"/>
      <c r="G288" s="66"/>
      <c r="H288" s="67"/>
      <c r="I288" s="323" t="str">
        <f>IF(I298=1,"16",IF(I298&lt;&gt;1,""))</f>
        <v>16</v>
      </c>
      <c r="J288" s="320"/>
      <c r="K288" s="320" t="str">
        <f>IF(K298=1,"17",IF(K298&lt;&gt;1,""))</f>
        <v>17</v>
      </c>
      <c r="L288" s="320"/>
      <c r="M288" s="320" t="str">
        <f>IF(M298=1,"18",IF(M298&lt;&gt;1,""))</f>
        <v>18</v>
      </c>
      <c r="N288" s="320"/>
      <c r="O288" s="320" t="str">
        <f>IF(O298=1,"19",IF(O298&lt;&gt;1,""))</f>
        <v>19</v>
      </c>
      <c r="P288" s="320"/>
      <c r="Q288" s="320" t="str">
        <f>IF(Q298=1,"20",IF(Q298&lt;&gt;1,""))</f>
        <v>20</v>
      </c>
      <c r="R288" s="324"/>
      <c r="S288" s="67"/>
      <c r="T288" s="67"/>
    </row>
    <row r="289" spans="1:20" s="65" customFormat="1" ht="42.75" customHeight="1">
      <c r="A289" s="64"/>
      <c r="D289" s="66"/>
      <c r="E289" s="68"/>
      <c r="F289" s="66"/>
      <c r="G289" s="66"/>
      <c r="H289" s="67"/>
      <c r="I289" s="323" t="str">
        <f>IF(I299=1,"21",IF(I299&lt;&gt;1,""))</f>
        <v>21</v>
      </c>
      <c r="J289" s="320"/>
      <c r="K289" s="320" t="str">
        <f>IF(K299=1,"22",IF(K299&lt;&gt;1,""))</f>
        <v>22</v>
      </c>
      <c r="L289" s="320"/>
      <c r="M289" s="320" t="str">
        <f>IF(M299=1,"23",IF(M299&lt;&gt;1,""))</f>
        <v>23</v>
      </c>
      <c r="N289" s="320"/>
      <c r="O289" s="320" t="str">
        <f>IF(O299=1,"24",IF(O299&lt;&gt;1,""))</f>
        <v>24</v>
      </c>
      <c r="P289" s="320"/>
      <c r="Q289" s="320" t="str">
        <f>IF(Q299=1,"25",IF(Q299&lt;&gt;1,""))</f>
        <v>25</v>
      </c>
      <c r="R289" s="324"/>
      <c r="S289" s="67"/>
      <c r="T289" s="67"/>
    </row>
    <row r="290" spans="1:20" s="65" customFormat="1" ht="42.75" customHeight="1">
      <c r="A290" s="64"/>
      <c r="D290" s="66"/>
      <c r="E290" s="68"/>
      <c r="F290" s="66"/>
      <c r="G290" s="66"/>
      <c r="H290" s="67"/>
      <c r="I290" s="323" t="str">
        <f>IF(I300=1,"26",IF(I300&lt;&gt;1,""))</f>
        <v>26</v>
      </c>
      <c r="J290" s="320"/>
      <c r="K290" s="320" t="str">
        <f>IF(K300=1,"27",IF(K300&lt;&gt;1,""))</f>
        <v>27</v>
      </c>
      <c r="L290" s="320"/>
      <c r="M290" s="320" t="str">
        <f>IF(M300=1,"28",IF(M300&lt;&gt;1,""))</f>
        <v>28</v>
      </c>
      <c r="N290" s="320"/>
      <c r="O290" s="320" t="str">
        <f>IF(O300=1,"29",IF(O300&lt;&gt;1,""))</f>
        <v>29</v>
      </c>
      <c r="P290" s="320"/>
      <c r="Q290" s="320" t="str">
        <f>IF(Q300=1,"30",IF(Q300&lt;&gt;1,""))</f>
        <v>30</v>
      </c>
      <c r="R290" s="324"/>
      <c r="S290" s="67"/>
      <c r="T290" s="67"/>
    </row>
    <row r="291" spans="1:20" s="65" customFormat="1" ht="42.75" customHeight="1">
      <c r="A291" s="64"/>
      <c r="D291" s="66"/>
      <c r="E291" s="68"/>
      <c r="F291" s="66"/>
      <c r="G291" s="66"/>
      <c r="H291" s="67"/>
      <c r="I291" s="323" t="str">
        <f>IF(I301=1,"31",IF(I301&lt;&gt;1,""))</f>
        <v>31</v>
      </c>
      <c r="J291" s="320"/>
      <c r="K291" s="320" t="str">
        <f>IF(K301=1,"32",IF(K301&lt;&gt;1,""))</f>
        <v>32</v>
      </c>
      <c r="L291" s="320"/>
      <c r="M291" s="320" t="str">
        <f>IF(M301=1,"33",IF(M301&lt;&gt;1,""))</f>
        <v>33</v>
      </c>
      <c r="N291" s="320"/>
      <c r="O291" s="320" t="str">
        <f>IF(O301=1,"34",IF(O301&lt;&gt;1,""))</f>
        <v>34</v>
      </c>
      <c r="P291" s="320"/>
      <c r="Q291" s="320" t="str">
        <f>IF(Q301=1,"35",IF(Q301&lt;&gt;1,""))</f>
        <v>35</v>
      </c>
      <c r="R291" s="324"/>
      <c r="S291" s="67"/>
      <c r="T291" s="67"/>
    </row>
    <row r="292" spans="1:20" s="65" customFormat="1" ht="42.75" customHeight="1" thickBot="1">
      <c r="A292" s="64"/>
      <c r="D292" s="66"/>
      <c r="E292" s="68"/>
      <c r="F292" s="66"/>
      <c r="G292" s="66"/>
      <c r="H292" s="67"/>
      <c r="I292" s="323" t="str">
        <f>IF(I302=1,"36",IF(I302&lt;&gt;1,""))</f>
        <v>36</v>
      </c>
      <c r="J292" s="320"/>
      <c r="K292" s="320" t="str">
        <f>IF(K302=1,"37",IF(K302&lt;&gt;1,""))</f>
        <v>37</v>
      </c>
      <c r="L292" s="320"/>
      <c r="M292" s="320" t="str">
        <f>IF(M302=1,"38",IF(M302&lt;&gt;1,""))</f>
        <v>38</v>
      </c>
      <c r="N292" s="320"/>
      <c r="O292" s="320" t="str">
        <f>IF(O302=1,"39",IF(O302&lt;&gt;1,""))</f>
        <v>39</v>
      </c>
      <c r="P292" s="320"/>
      <c r="Q292" s="321" t="str">
        <f>IF(Q302=1,"40",IF(Q302&lt;&gt;1,""))</f>
        <v>40</v>
      </c>
      <c r="R292" s="322"/>
      <c r="S292" s="67"/>
      <c r="T292" s="67"/>
    </row>
    <row r="293" spans="1:18" s="65" customFormat="1" ht="42.75" customHeight="1" thickBot="1">
      <c r="A293" s="64"/>
      <c r="D293" s="66"/>
      <c r="E293" s="68"/>
      <c r="F293" s="66"/>
      <c r="G293" s="66"/>
      <c r="H293" s="67"/>
      <c r="I293" s="317" t="str">
        <f>IF(I303=1,"41",IF(I303&lt;&gt;1,""))</f>
        <v>41</v>
      </c>
      <c r="J293" s="318"/>
      <c r="K293" s="318" t="str">
        <f>IF(K303=1,"42",IF(K303&lt;&gt;1,""))</f>
        <v>42</v>
      </c>
      <c r="L293" s="318"/>
      <c r="M293" s="318" t="str">
        <f>IF(M303=1,"43",IF(M303&lt;&gt;1,""))</f>
        <v>43</v>
      </c>
      <c r="N293" s="318"/>
      <c r="O293" s="318" t="str">
        <f>IF(O303=1,"44",IF(O303&lt;&gt;1,""))</f>
        <v>44</v>
      </c>
      <c r="P293" s="319"/>
      <c r="Q293" s="79"/>
      <c r="R293" s="79"/>
    </row>
    <row r="294" spans="1:20" s="65" customFormat="1" ht="42.75" customHeight="1">
      <c r="A294" s="64"/>
      <c r="D294" s="66"/>
      <c r="E294" s="68"/>
      <c r="F294" s="66"/>
      <c r="G294" s="66"/>
      <c r="H294" s="67"/>
      <c r="I294" s="76"/>
      <c r="J294" s="76"/>
      <c r="K294" s="76"/>
      <c r="L294" s="76"/>
      <c r="M294" s="76"/>
      <c r="N294" s="67"/>
      <c r="O294" s="67"/>
      <c r="P294" s="67"/>
      <c r="Q294" s="67"/>
      <c r="R294" s="67"/>
      <c r="S294" s="67"/>
      <c r="T294" s="67"/>
    </row>
    <row r="295" spans="1:18" s="65" customFormat="1" ht="42.75" customHeight="1" hidden="1">
      <c r="A295" s="64"/>
      <c r="D295" s="66"/>
      <c r="E295" s="68"/>
      <c r="F295" s="66"/>
      <c r="G295" s="66"/>
      <c r="H295" s="67"/>
      <c r="I295" s="315">
        <f>COUNTIF('隠しシート（記入不要）'!A3,"0")</f>
        <v>1</v>
      </c>
      <c r="J295" s="316"/>
      <c r="K295" s="311">
        <f>COUNTIF('隠しシート（記入不要）'!C3,"0")</f>
        <v>1</v>
      </c>
      <c r="L295" s="312"/>
      <c r="M295" s="313">
        <f>COUNTIF('隠しシート（記入不要）'!E3,"0")</f>
        <v>1</v>
      </c>
      <c r="N295" s="314"/>
      <c r="O295" s="313">
        <f>COUNTIF('隠しシート（記入不要）'!G3,"0")</f>
        <v>1</v>
      </c>
      <c r="P295" s="314"/>
      <c r="Q295" s="313">
        <f>COUNTIF('隠しシート（記入不要）'!I3,"0")</f>
        <v>1</v>
      </c>
      <c r="R295" s="314"/>
    </row>
    <row r="296" spans="1:18" s="65" customFormat="1" ht="42.75" customHeight="1" hidden="1">
      <c r="A296" s="64"/>
      <c r="D296" s="66"/>
      <c r="E296" s="68"/>
      <c r="F296" s="66"/>
      <c r="G296" s="66"/>
      <c r="H296" s="67"/>
      <c r="I296" s="311">
        <f>COUNTIF('隠しシート（記入不要）'!K3,"0")</f>
        <v>1</v>
      </c>
      <c r="J296" s="312"/>
      <c r="K296" s="311">
        <f>COUNTIF('隠しシート（記入不要）'!M3,"0")</f>
        <v>1</v>
      </c>
      <c r="L296" s="312"/>
      <c r="M296" s="313">
        <f>COUNTIF('隠しシート（記入不要）'!O3,"0")</f>
        <v>1</v>
      </c>
      <c r="N296" s="314"/>
      <c r="O296" s="313">
        <f>COUNTIF('隠しシート（記入不要）'!Q3,"0")</f>
        <v>1</v>
      </c>
      <c r="P296" s="314"/>
      <c r="Q296" s="313">
        <f>COUNTIF('隠しシート（記入不要）'!S3,"0")</f>
        <v>1</v>
      </c>
      <c r="R296" s="314"/>
    </row>
    <row r="297" spans="1:18" s="65" customFormat="1" ht="42.75" customHeight="1" hidden="1">
      <c r="A297" s="64"/>
      <c r="D297" s="66"/>
      <c r="E297" s="68"/>
      <c r="F297" s="66"/>
      <c r="G297" s="66"/>
      <c r="H297" s="67"/>
      <c r="I297" s="311">
        <f>COUNTIF('隠しシート（記入不要）'!U3,"0")</f>
        <v>1</v>
      </c>
      <c r="J297" s="312"/>
      <c r="K297" s="311">
        <f>COUNTIF('隠しシート（記入不要）'!W3,"0")</f>
        <v>1</v>
      </c>
      <c r="L297" s="312"/>
      <c r="M297" s="313">
        <f>COUNTIF('隠しシート（記入不要）'!Y3,"0")</f>
        <v>1</v>
      </c>
      <c r="N297" s="314"/>
      <c r="O297" s="313">
        <f>COUNTIF('隠しシート（記入不要）'!AA3,"0")</f>
        <v>1</v>
      </c>
      <c r="P297" s="314"/>
      <c r="Q297" s="313">
        <f>COUNTIF('隠しシート（記入不要）'!AC3,"0")</f>
        <v>1</v>
      </c>
      <c r="R297" s="314"/>
    </row>
    <row r="298" spans="1:18" s="65" customFormat="1" ht="42.75" customHeight="1" hidden="1">
      <c r="A298" s="64"/>
      <c r="D298" s="66"/>
      <c r="E298" s="68"/>
      <c r="F298" s="66"/>
      <c r="G298" s="66"/>
      <c r="H298" s="67"/>
      <c r="I298" s="311">
        <f>COUNTIF('隠しシート（記入不要）'!AE3,"0")</f>
        <v>1</v>
      </c>
      <c r="J298" s="312"/>
      <c r="K298" s="311">
        <f>COUNTIF('隠しシート（記入不要）'!AG3,"0")</f>
        <v>1</v>
      </c>
      <c r="L298" s="312"/>
      <c r="M298" s="313">
        <f>COUNTIF('隠しシート（記入不要）'!AI3,"0")</f>
        <v>1</v>
      </c>
      <c r="N298" s="314"/>
      <c r="O298" s="313">
        <f>COUNTIF('隠しシート（記入不要）'!AK3,"0")</f>
        <v>1</v>
      </c>
      <c r="P298" s="314"/>
      <c r="Q298" s="313">
        <f>COUNTIF('隠しシート（記入不要）'!AM3,"0")</f>
        <v>1</v>
      </c>
      <c r="R298" s="314"/>
    </row>
    <row r="299" spans="1:18" s="65" customFormat="1" ht="42.75" customHeight="1" hidden="1">
      <c r="A299" s="64"/>
      <c r="D299" s="66"/>
      <c r="E299" s="68"/>
      <c r="F299" s="66"/>
      <c r="G299" s="66"/>
      <c r="H299" s="67"/>
      <c r="I299" s="311">
        <f>COUNTIF('隠しシート（記入不要）'!AO3,"0")</f>
        <v>1</v>
      </c>
      <c r="J299" s="312"/>
      <c r="K299" s="311">
        <f>COUNTIF('隠しシート（記入不要）'!AQ3,"0")</f>
        <v>1</v>
      </c>
      <c r="L299" s="312"/>
      <c r="M299" s="313">
        <f>COUNTIF('隠しシート（記入不要）'!AS3,"0")</f>
        <v>1</v>
      </c>
      <c r="N299" s="314"/>
      <c r="O299" s="313">
        <f>COUNTIF('隠しシート（記入不要）'!AU3,"0")</f>
        <v>1</v>
      </c>
      <c r="P299" s="314"/>
      <c r="Q299" s="313">
        <f>COUNTIF('隠しシート（記入不要）'!AW3,"0")</f>
        <v>1</v>
      </c>
      <c r="R299" s="314"/>
    </row>
    <row r="300" spans="1:18" s="65" customFormat="1" ht="42.75" customHeight="1" hidden="1">
      <c r="A300" s="64"/>
      <c r="D300" s="66"/>
      <c r="E300" s="68"/>
      <c r="F300" s="66"/>
      <c r="G300" s="66"/>
      <c r="H300" s="67"/>
      <c r="I300" s="311">
        <f>COUNTIF('隠しシート（記入不要）'!AY3,"0")</f>
        <v>1</v>
      </c>
      <c r="J300" s="312"/>
      <c r="K300" s="311">
        <f>COUNTIF('隠しシート（記入不要）'!BA3,"0")</f>
        <v>1</v>
      </c>
      <c r="L300" s="312"/>
      <c r="M300" s="313">
        <f>COUNTIF('隠しシート（記入不要）'!BC3,"0")</f>
        <v>1</v>
      </c>
      <c r="N300" s="314"/>
      <c r="O300" s="313">
        <f>COUNTIF('隠しシート（記入不要）'!BE3,"0")</f>
        <v>1</v>
      </c>
      <c r="P300" s="314"/>
      <c r="Q300" s="313">
        <f>COUNTIF('隠しシート（記入不要）'!BG3,"0")</f>
        <v>1</v>
      </c>
      <c r="R300" s="314"/>
    </row>
    <row r="301" spans="1:18" s="65" customFormat="1" ht="42.75" customHeight="1" hidden="1">
      <c r="A301" s="64"/>
      <c r="D301" s="66"/>
      <c r="E301" s="68"/>
      <c r="F301" s="66"/>
      <c r="G301" s="66"/>
      <c r="H301" s="67"/>
      <c r="I301" s="311">
        <f>COUNTIF('隠しシート（記入不要）'!BI3,"0")</f>
        <v>1</v>
      </c>
      <c r="J301" s="312"/>
      <c r="K301" s="311">
        <f>COUNTIF('隠しシート（記入不要）'!BK3,"0")</f>
        <v>1</v>
      </c>
      <c r="L301" s="312"/>
      <c r="M301" s="313">
        <f>COUNTIF('隠しシート（記入不要）'!BM3,"0")</f>
        <v>1</v>
      </c>
      <c r="N301" s="314"/>
      <c r="O301" s="313">
        <f>COUNTIF('隠しシート（記入不要）'!BO3,"0")</f>
        <v>1</v>
      </c>
      <c r="P301" s="314"/>
      <c r="Q301" s="313">
        <f>COUNTIF('隠しシート（記入不要）'!BQ3,"0")</f>
        <v>1</v>
      </c>
      <c r="R301" s="314"/>
    </row>
    <row r="302" spans="1:18" s="65" customFormat="1" ht="42.75" customHeight="1" hidden="1">
      <c r="A302" s="64"/>
      <c r="D302" s="66"/>
      <c r="E302" s="68"/>
      <c r="F302" s="66"/>
      <c r="G302" s="66"/>
      <c r="H302" s="67"/>
      <c r="I302" s="311">
        <f>COUNTIF('隠しシート（記入不要）'!BS3,"0")</f>
        <v>1</v>
      </c>
      <c r="J302" s="312"/>
      <c r="K302" s="311">
        <f>COUNTIF('隠しシート（記入不要）'!BU3,"0")</f>
        <v>1</v>
      </c>
      <c r="L302" s="312"/>
      <c r="M302" s="313">
        <f>COUNTIF('隠しシート（記入不要）'!BW3,"0")</f>
        <v>1</v>
      </c>
      <c r="N302" s="314"/>
      <c r="O302" s="313">
        <f>COUNTIF('隠しシート（記入不要）'!BY3,"0")</f>
        <v>1</v>
      </c>
      <c r="P302" s="314"/>
      <c r="Q302" s="313">
        <f>COUNTIF('隠しシート（記入不要）'!CA3,"0")</f>
        <v>1</v>
      </c>
      <c r="R302" s="314"/>
    </row>
    <row r="303" spans="1:16" s="65" customFormat="1" ht="42.75" customHeight="1" hidden="1">
      <c r="A303" s="64"/>
      <c r="D303" s="66"/>
      <c r="E303" s="68"/>
      <c r="F303" s="66"/>
      <c r="G303" s="66"/>
      <c r="H303" s="67"/>
      <c r="I303" s="311">
        <f>COUNTIF('隠しシート（記入不要）'!CC3,"0")</f>
        <v>1</v>
      </c>
      <c r="J303" s="312"/>
      <c r="K303" s="311">
        <f>COUNTIF('隠しシート（記入不要）'!CE3,"0")</f>
        <v>1</v>
      </c>
      <c r="L303" s="312"/>
      <c r="M303" s="313">
        <f>COUNTIF('隠しシート（記入不要）'!CG3,"0")</f>
        <v>1</v>
      </c>
      <c r="N303" s="314"/>
      <c r="O303" s="313">
        <f>COUNTIF('隠しシート（記入不要）'!CI3,"0")</f>
        <v>1</v>
      </c>
      <c r="P303" s="314"/>
    </row>
    <row r="304" spans="1:18" s="65" customFormat="1" ht="24.75" customHeight="1">
      <c r="A304" s="64"/>
      <c r="D304" s="66"/>
      <c r="E304" s="68"/>
      <c r="F304" s="66"/>
      <c r="G304" s="66"/>
      <c r="H304" s="67"/>
      <c r="I304" s="72"/>
      <c r="J304" s="72"/>
      <c r="K304" s="72"/>
      <c r="L304" s="72"/>
      <c r="M304" s="72"/>
      <c r="N304" s="20"/>
      <c r="O304" s="20"/>
      <c r="P304" s="20"/>
      <c r="Q304" s="20"/>
      <c r="R304" s="20"/>
    </row>
    <row r="305" spans="1:18" s="65" customFormat="1" ht="24.75" customHeight="1">
      <c r="A305" s="64"/>
      <c r="D305" s="66"/>
      <c r="E305" s="68"/>
      <c r="F305" s="66"/>
      <c r="G305" s="66"/>
      <c r="H305" s="67"/>
      <c r="I305" s="72"/>
      <c r="J305" s="72"/>
      <c r="K305" s="72"/>
      <c r="L305" s="72"/>
      <c r="M305" s="72"/>
      <c r="N305" s="20"/>
      <c r="O305" s="20"/>
      <c r="P305" s="20"/>
      <c r="Q305" s="20"/>
      <c r="R305" s="20"/>
    </row>
    <row r="306" spans="1:18" s="65" customFormat="1" ht="24.75" customHeight="1">
      <c r="A306" s="64"/>
      <c r="D306" s="66"/>
      <c r="E306" s="68"/>
      <c r="F306" s="66"/>
      <c r="G306" s="66"/>
      <c r="H306" s="67"/>
      <c r="I306" s="72"/>
      <c r="J306" s="72"/>
      <c r="K306" s="72"/>
      <c r="L306" s="72"/>
      <c r="M306" s="72"/>
      <c r="N306" s="20"/>
      <c r="O306" s="20"/>
      <c r="P306" s="20"/>
      <c r="Q306" s="20"/>
      <c r="R306" s="20"/>
    </row>
    <row r="307" ht="22.5" customHeight="1"/>
    <row r="308" ht="22.5" customHeight="1"/>
    <row r="384" ht="37.5" customHeight="1"/>
    <row r="385" ht="37.5" customHeight="1"/>
    <row r="386" ht="37.5" customHeight="1"/>
    <row r="387" ht="37.5" customHeight="1"/>
    <row r="388" ht="37.5" customHeight="1"/>
    <row r="389" ht="37.5" customHeight="1"/>
    <row r="390" ht="37.5" customHeight="1"/>
    <row r="391" ht="37.5" customHeight="1"/>
    <row r="392" ht="37.5" customHeight="1"/>
    <row r="393" ht="37.5" customHeight="1"/>
    <row r="394" ht="37.5" customHeight="1"/>
    <row r="395" ht="37.5" customHeight="1"/>
    <row r="396" ht="37.5" customHeight="1"/>
    <row r="397" ht="37.5" customHeight="1"/>
    <row r="398" ht="37.5" customHeight="1"/>
    <row r="399" ht="37.5" customHeight="1"/>
    <row r="400" ht="37.5" customHeight="1"/>
    <row r="401" ht="37.5" customHeight="1"/>
    <row r="402" ht="37.5" customHeight="1"/>
    <row r="403" ht="37.5" customHeight="1"/>
    <row r="404" ht="37.5" customHeight="1"/>
    <row r="405" ht="37.5" customHeight="1"/>
    <row r="406" ht="37.5" customHeight="1"/>
    <row r="407" ht="37.5" customHeight="1"/>
    <row r="408" ht="37.5" customHeight="1"/>
    <row r="409" ht="37.5" customHeight="1"/>
    <row r="410" ht="37.5" customHeight="1"/>
    <row r="411" ht="37.5" customHeight="1"/>
    <row r="412" ht="37.5" customHeight="1"/>
    <row r="413" ht="37.5" customHeight="1"/>
    <row r="414" ht="37.5" customHeight="1"/>
    <row r="415" ht="37.5" customHeight="1"/>
    <row r="416" ht="37.5" customHeight="1"/>
    <row r="417" ht="37.5" customHeight="1"/>
    <row r="418" ht="37.5" customHeight="1"/>
    <row r="419" ht="37.5" customHeight="1"/>
    <row r="420" ht="37.5" customHeight="1"/>
    <row r="421" ht="37.5" customHeight="1"/>
    <row r="422" ht="37.5" customHeight="1"/>
    <row r="423" ht="37.5" customHeight="1"/>
    <row r="424" ht="37.5" customHeight="1"/>
    <row r="425" ht="37.5" customHeight="1"/>
    <row r="426" ht="37.5" customHeight="1"/>
    <row r="427" ht="37.5" customHeight="1"/>
    <row r="428" ht="37.5" customHeight="1"/>
    <row r="429" ht="37.5" customHeight="1"/>
    <row r="430" ht="37.5" customHeight="1"/>
    <row r="431" ht="37.5" customHeight="1"/>
    <row r="432" ht="37.5" customHeight="1"/>
    <row r="433" ht="37.5" customHeight="1"/>
    <row r="434" ht="37.5" customHeight="1"/>
    <row r="435" ht="37.5" customHeight="1"/>
    <row r="436" ht="37.5" customHeight="1"/>
    <row r="437" ht="37.5" customHeight="1"/>
    <row r="438" ht="37.5" customHeight="1"/>
    <row r="439" ht="37.5" customHeight="1"/>
    <row r="440" ht="37.5" customHeight="1"/>
    <row r="441" ht="37.5" customHeight="1"/>
    <row r="442" ht="37.5" customHeight="1"/>
    <row r="443" ht="37.5" customHeight="1"/>
    <row r="444" ht="37.5" customHeight="1"/>
    <row r="445" ht="37.5" customHeight="1"/>
    <row r="446" ht="37.5" customHeight="1"/>
    <row r="447" ht="37.5" customHeight="1"/>
    <row r="448" ht="37.5" customHeight="1"/>
    <row r="449" ht="37.5" customHeight="1"/>
    <row r="450" ht="37.5" customHeight="1"/>
    <row r="451" ht="37.5" customHeight="1"/>
    <row r="452" ht="37.5" customHeight="1"/>
    <row r="453" ht="37.5" customHeight="1"/>
    <row r="454" ht="37.5" customHeight="1"/>
    <row r="455" ht="37.5" customHeight="1"/>
    <row r="456" ht="37.5" customHeight="1"/>
    <row r="457" ht="37.5" customHeight="1"/>
    <row r="458" ht="37.5" customHeight="1"/>
    <row r="459" ht="37.5" customHeight="1"/>
    <row r="460" ht="37.5" customHeight="1"/>
    <row r="461" ht="37.5" customHeight="1"/>
    <row r="462" ht="37.5" customHeight="1"/>
    <row r="463" ht="37.5" customHeight="1"/>
    <row r="464" ht="37.5" customHeight="1"/>
    <row r="465" ht="37.5" customHeight="1"/>
    <row r="466" ht="37.5" customHeight="1"/>
    <row r="467" ht="37.5" customHeight="1"/>
    <row r="468" ht="37.5" customHeight="1"/>
    <row r="469" ht="37.5" customHeight="1"/>
    <row r="470" ht="37.5" customHeight="1"/>
    <row r="471" ht="37.5" customHeight="1"/>
    <row r="472" ht="37.5" customHeight="1"/>
    <row r="473" ht="37.5" customHeight="1"/>
    <row r="474" ht="37.5" customHeight="1"/>
    <row r="475" ht="37.5" customHeight="1"/>
    <row r="476" ht="37.5" customHeight="1"/>
    <row r="477" ht="37.5" customHeight="1"/>
    <row r="478" ht="37.5" customHeight="1"/>
    <row r="479" ht="37.5" customHeight="1"/>
    <row r="480" ht="37.5" customHeight="1"/>
    <row r="481" ht="37.5" customHeight="1"/>
    <row r="482" ht="37.5" customHeight="1"/>
    <row r="483" ht="37.5" customHeight="1"/>
    <row r="484" ht="37.5" customHeight="1"/>
    <row r="485" ht="37.5" customHeight="1"/>
    <row r="486" ht="37.5" customHeight="1"/>
    <row r="487" ht="37.5" customHeight="1"/>
    <row r="488" ht="37.5" customHeight="1"/>
    <row r="489" ht="37.5" customHeight="1"/>
    <row r="490" ht="37.5" customHeight="1"/>
    <row r="491" ht="37.5" customHeight="1"/>
    <row r="492" ht="37.5" customHeight="1"/>
    <row r="493" ht="37.5" customHeight="1"/>
    <row r="494" ht="37.5" customHeight="1"/>
    <row r="495" ht="37.5" customHeight="1"/>
    <row r="496" ht="37.5" customHeight="1"/>
    <row r="497" ht="37.5" customHeight="1"/>
    <row r="498" ht="37.5" customHeight="1"/>
    <row r="499" ht="37.5" customHeight="1"/>
    <row r="500" ht="37.5" customHeight="1"/>
    <row r="501" ht="37.5" customHeight="1"/>
    <row r="502" ht="37.5" customHeight="1"/>
    <row r="503" ht="37.5" customHeight="1"/>
    <row r="504" ht="37.5" customHeight="1"/>
    <row r="505" ht="37.5" customHeight="1"/>
    <row r="506" ht="37.5" customHeight="1"/>
    <row r="507" ht="37.5" customHeight="1"/>
    <row r="508" ht="37.5" customHeight="1"/>
    <row r="509" ht="37.5" customHeight="1"/>
    <row r="510" ht="37.5" customHeight="1"/>
    <row r="511" ht="37.5" customHeight="1"/>
    <row r="512" ht="37.5" customHeight="1"/>
    <row r="513" ht="37.5" customHeight="1"/>
    <row r="514" ht="37.5" customHeight="1"/>
    <row r="515" ht="37.5" customHeight="1"/>
    <row r="516" ht="37.5" customHeight="1"/>
    <row r="517" ht="37.5" customHeight="1"/>
    <row r="518" ht="37.5" customHeight="1"/>
    <row r="519" ht="37.5" customHeight="1"/>
    <row r="520" ht="37.5" customHeight="1"/>
    <row r="521" ht="37.5" customHeight="1"/>
    <row r="522" ht="37.5" customHeight="1"/>
    <row r="523" ht="37.5" customHeight="1"/>
    <row r="524" ht="37.5" customHeight="1"/>
    <row r="525" ht="37.5" customHeight="1"/>
    <row r="526" ht="37.5" customHeight="1"/>
    <row r="527" ht="37.5" customHeight="1"/>
    <row r="528" ht="37.5" customHeight="1"/>
    <row r="529" ht="37.5" customHeight="1"/>
    <row r="530" ht="37.5" customHeight="1"/>
    <row r="531" ht="37.5" customHeight="1"/>
    <row r="532" ht="37.5" customHeight="1"/>
    <row r="533" ht="37.5" customHeight="1"/>
    <row r="534" ht="37.5" customHeight="1"/>
    <row r="535" ht="37.5" customHeight="1"/>
    <row r="536" ht="37.5" customHeight="1"/>
    <row r="537" ht="37.5" customHeight="1"/>
    <row r="538" ht="37.5" customHeight="1"/>
    <row r="539" ht="37.5" customHeight="1"/>
    <row r="540" ht="37.5" customHeight="1"/>
    <row r="541" ht="37.5" customHeight="1"/>
    <row r="542" ht="37.5" customHeight="1"/>
    <row r="543" ht="37.5" customHeight="1"/>
    <row r="544" ht="37.5" customHeight="1"/>
    <row r="545" ht="37.5" customHeight="1"/>
    <row r="546" ht="37.5" customHeight="1"/>
    <row r="547" ht="37.5" customHeight="1"/>
    <row r="548" ht="37.5" customHeight="1"/>
    <row r="549" ht="37.5" customHeight="1"/>
    <row r="550" ht="37.5" customHeight="1"/>
    <row r="551" ht="37.5" customHeight="1"/>
    <row r="552" ht="37.5" customHeight="1"/>
    <row r="553" ht="37.5" customHeight="1"/>
    <row r="554" ht="37.5" customHeight="1"/>
    <row r="555" ht="37.5" customHeight="1"/>
    <row r="556" ht="37.5" customHeight="1"/>
    <row r="557" ht="37.5" customHeight="1"/>
    <row r="558" ht="37.5" customHeight="1"/>
    <row r="559" ht="37.5" customHeight="1"/>
    <row r="560" ht="37.5" customHeight="1"/>
    <row r="561" ht="37.5" customHeight="1"/>
    <row r="562" ht="37.5" customHeight="1"/>
    <row r="563" ht="37.5" customHeight="1"/>
    <row r="564" ht="37.5" customHeight="1"/>
    <row r="565" ht="37.5" customHeight="1"/>
    <row r="566" ht="37.5" customHeight="1"/>
    <row r="567" ht="37.5" customHeight="1"/>
    <row r="568" ht="37.5" customHeight="1"/>
    <row r="569" ht="37.5" customHeight="1"/>
    <row r="570" ht="37.5" customHeight="1"/>
    <row r="571" ht="37.5" customHeight="1"/>
    <row r="572" ht="37.5" customHeight="1"/>
    <row r="573" ht="37.5" customHeight="1"/>
    <row r="574" ht="37.5" customHeight="1"/>
    <row r="575" ht="37.5" customHeight="1"/>
    <row r="576" ht="37.5" customHeight="1"/>
    <row r="577" ht="37.5" customHeight="1"/>
    <row r="578" ht="37.5" customHeight="1"/>
    <row r="579" ht="37.5" customHeight="1"/>
    <row r="580" ht="37.5" customHeight="1"/>
    <row r="581" ht="37.5" customHeight="1"/>
    <row r="582" ht="37.5" customHeight="1"/>
    <row r="583" ht="37.5" customHeight="1"/>
    <row r="584" ht="37.5" customHeight="1"/>
    <row r="585" ht="37.5" customHeight="1"/>
    <row r="586" ht="37.5" customHeight="1"/>
    <row r="587" ht="37.5" customHeight="1"/>
    <row r="588" ht="37.5" customHeight="1"/>
    <row r="589" ht="37.5" customHeight="1"/>
    <row r="590" ht="37.5" customHeight="1"/>
    <row r="591" ht="37.5" customHeight="1"/>
    <row r="592" ht="37.5" customHeight="1"/>
    <row r="593" ht="37.5" customHeight="1"/>
    <row r="594" ht="37.5" customHeight="1"/>
    <row r="595" ht="37.5" customHeight="1"/>
    <row r="596" ht="37.5" customHeight="1"/>
    <row r="597" ht="37.5" customHeight="1"/>
    <row r="598" ht="37.5" customHeight="1"/>
    <row r="599" ht="37.5" customHeight="1"/>
    <row r="600" ht="37.5" customHeight="1"/>
    <row r="601" ht="37.5" customHeight="1"/>
    <row r="602" ht="37.5" customHeight="1"/>
    <row r="603" ht="37.5" customHeight="1"/>
    <row r="604" ht="37.5" customHeight="1"/>
    <row r="605" ht="37.5" customHeight="1"/>
    <row r="606" ht="37.5" customHeight="1"/>
    <row r="607" ht="37.5" customHeight="1"/>
    <row r="608" ht="37.5" customHeight="1"/>
    <row r="609" ht="37.5" customHeight="1"/>
    <row r="610" ht="37.5" customHeight="1"/>
    <row r="611" ht="37.5" customHeight="1"/>
    <row r="612" ht="37.5" customHeight="1"/>
    <row r="613" ht="37.5" customHeight="1"/>
    <row r="614" ht="37.5" customHeight="1"/>
    <row r="615" ht="37.5" customHeight="1"/>
    <row r="616" ht="37.5" customHeight="1"/>
    <row r="617" ht="37.5" customHeight="1"/>
    <row r="618" ht="37.5" customHeight="1"/>
    <row r="619" ht="37.5" customHeight="1"/>
    <row r="620" ht="37.5" customHeight="1"/>
    <row r="621" ht="37.5" customHeight="1"/>
    <row r="622" ht="37.5" customHeight="1"/>
    <row r="623" ht="37.5" customHeight="1"/>
    <row r="624" ht="37.5" customHeight="1"/>
    <row r="625" ht="37.5" customHeight="1"/>
    <row r="626" ht="37.5" customHeight="1"/>
    <row r="627" ht="37.5" customHeight="1"/>
    <row r="628" ht="37.5" customHeight="1"/>
    <row r="629" ht="37.5" customHeight="1"/>
    <row r="630" ht="37.5" customHeight="1"/>
    <row r="631" ht="37.5" customHeight="1"/>
    <row r="632" ht="37.5" customHeight="1"/>
    <row r="633" ht="37.5" customHeight="1"/>
    <row r="634" ht="37.5" customHeight="1"/>
    <row r="635" ht="37.5" customHeight="1"/>
    <row r="636" ht="37.5" customHeight="1"/>
    <row r="637" ht="37.5" customHeight="1"/>
    <row r="638" ht="37.5" customHeight="1"/>
    <row r="639" ht="37.5" customHeight="1"/>
    <row r="640" ht="37.5" customHeight="1"/>
    <row r="641" ht="37.5" customHeight="1"/>
    <row r="642" ht="37.5" customHeight="1"/>
    <row r="643" ht="37.5" customHeight="1"/>
    <row r="644" ht="37.5" customHeight="1"/>
    <row r="645" ht="37.5" customHeight="1"/>
    <row r="646" ht="37.5" customHeight="1"/>
    <row r="647" ht="37.5" customHeight="1"/>
    <row r="648" ht="37.5" customHeight="1"/>
    <row r="649" ht="37.5" customHeight="1"/>
    <row r="650" ht="37.5" customHeight="1"/>
    <row r="651" ht="37.5" customHeight="1"/>
    <row r="652" ht="37.5" customHeight="1"/>
    <row r="653" ht="37.5" customHeight="1"/>
    <row r="654" ht="37.5" customHeight="1"/>
    <row r="655" ht="37.5" customHeight="1"/>
    <row r="656" ht="37.5" customHeight="1"/>
    <row r="657" ht="37.5" customHeight="1"/>
    <row r="658" ht="37.5" customHeight="1"/>
    <row r="659" ht="37.5" customHeight="1"/>
    <row r="660" ht="37.5" customHeight="1"/>
    <row r="661" ht="37.5" customHeight="1"/>
    <row r="662" ht="37.5" customHeight="1"/>
    <row r="663" ht="37.5" customHeight="1"/>
    <row r="664" ht="37.5" customHeight="1"/>
    <row r="665" ht="37.5" customHeight="1"/>
    <row r="666" ht="37.5" customHeight="1"/>
    <row r="667" ht="37.5" customHeight="1"/>
    <row r="668" ht="37.5" customHeight="1"/>
    <row r="669" ht="37.5" customHeight="1"/>
    <row r="670" ht="37.5" customHeight="1"/>
    <row r="671" ht="37.5" customHeight="1"/>
    <row r="672" ht="37.5" customHeight="1"/>
    <row r="673" ht="37.5" customHeight="1"/>
    <row r="674" ht="37.5" customHeight="1"/>
    <row r="675" ht="37.5" customHeight="1"/>
    <row r="676" ht="37.5" customHeight="1"/>
    <row r="677" ht="37.5" customHeight="1"/>
    <row r="678" ht="37.5" customHeight="1"/>
    <row r="679" ht="37.5" customHeight="1"/>
    <row r="680" ht="37.5" customHeight="1"/>
    <row r="681" ht="37.5" customHeight="1"/>
    <row r="682" ht="37.5" customHeight="1"/>
    <row r="683" ht="37.5" customHeight="1"/>
    <row r="684" ht="37.5" customHeight="1"/>
    <row r="685" ht="37.5" customHeight="1"/>
    <row r="686" ht="37.5" customHeight="1"/>
    <row r="687" ht="37.5" customHeight="1"/>
    <row r="688" ht="37.5" customHeight="1"/>
    <row r="689" ht="37.5" customHeight="1"/>
    <row r="690" ht="37.5" customHeight="1"/>
    <row r="691" ht="37.5" customHeight="1"/>
    <row r="692" ht="37.5" customHeight="1"/>
    <row r="693" ht="37.5" customHeight="1"/>
    <row r="694" ht="37.5" customHeight="1"/>
    <row r="695" ht="37.5" customHeight="1"/>
    <row r="696" ht="37.5" customHeight="1"/>
    <row r="697" ht="37.5" customHeight="1"/>
    <row r="698" ht="37.5" customHeight="1"/>
    <row r="699" ht="37.5" customHeight="1"/>
    <row r="700" ht="37.5" customHeight="1"/>
    <row r="701" ht="37.5" customHeight="1"/>
    <row r="702" ht="37.5" customHeight="1"/>
    <row r="703" ht="37.5" customHeight="1"/>
    <row r="704" ht="37.5" customHeight="1"/>
    <row r="705" ht="37.5" customHeight="1"/>
    <row r="706" ht="37.5" customHeight="1"/>
    <row r="707" ht="37.5" customHeight="1"/>
    <row r="708" ht="37.5" customHeight="1"/>
    <row r="709" ht="37.5" customHeight="1"/>
    <row r="710" ht="37.5" customHeight="1"/>
    <row r="711" ht="37.5" customHeight="1"/>
    <row r="712" ht="37.5" customHeight="1"/>
    <row r="713" ht="37.5" customHeight="1"/>
    <row r="714" ht="37.5" customHeight="1"/>
    <row r="715" ht="37.5" customHeight="1"/>
    <row r="716" ht="37.5" customHeight="1"/>
    <row r="717" ht="37.5" customHeight="1"/>
    <row r="718" ht="37.5" customHeight="1"/>
    <row r="719" ht="37.5" customHeight="1"/>
    <row r="720" ht="37.5" customHeight="1"/>
    <row r="721" ht="37.5" customHeight="1"/>
    <row r="722" ht="37.5" customHeight="1"/>
    <row r="723" ht="37.5" customHeight="1"/>
    <row r="724" ht="37.5" customHeight="1"/>
    <row r="725" ht="37.5" customHeight="1"/>
    <row r="726" ht="37.5" customHeight="1"/>
    <row r="727" ht="37.5" customHeight="1"/>
    <row r="728" ht="37.5" customHeight="1"/>
    <row r="729" ht="37.5" customHeight="1"/>
    <row r="730" ht="37.5" customHeight="1"/>
    <row r="731" ht="37.5" customHeight="1"/>
    <row r="732" ht="37.5" customHeight="1"/>
    <row r="733" ht="37.5" customHeight="1"/>
    <row r="734" ht="37.5" customHeight="1"/>
    <row r="735" ht="37.5" customHeight="1"/>
    <row r="736" ht="37.5" customHeight="1"/>
    <row r="737" ht="37.5" customHeight="1"/>
    <row r="738" ht="37.5" customHeight="1"/>
    <row r="739" ht="37.5" customHeight="1"/>
    <row r="740" ht="37.5" customHeight="1"/>
    <row r="741" ht="37.5" customHeight="1"/>
    <row r="742" ht="37.5" customHeight="1"/>
    <row r="743" ht="37.5" customHeight="1"/>
    <row r="744" ht="37.5" customHeight="1"/>
    <row r="745" ht="37.5" customHeight="1"/>
    <row r="746" ht="37.5" customHeight="1"/>
    <row r="747" ht="37.5" customHeight="1"/>
    <row r="748" ht="37.5" customHeight="1"/>
    <row r="749" ht="37.5" customHeight="1"/>
    <row r="750" ht="37.5" customHeight="1"/>
    <row r="751" ht="37.5" customHeight="1"/>
    <row r="752" ht="37.5" customHeight="1"/>
    <row r="753" ht="37.5" customHeight="1"/>
    <row r="754" ht="37.5" customHeight="1"/>
    <row r="755" ht="37.5" customHeight="1"/>
    <row r="756" ht="37.5" customHeight="1"/>
    <row r="757" ht="37.5" customHeight="1"/>
    <row r="758" ht="37.5" customHeight="1"/>
    <row r="759" ht="37.5" customHeight="1"/>
    <row r="760" ht="37.5" customHeight="1"/>
    <row r="761" ht="37.5" customHeight="1"/>
    <row r="762" ht="37.5" customHeight="1"/>
    <row r="763" ht="37.5" customHeight="1"/>
    <row r="764" ht="37.5" customHeight="1"/>
    <row r="765" ht="37.5" customHeight="1"/>
    <row r="766" ht="37.5" customHeight="1"/>
    <row r="767" ht="37.5" customHeight="1"/>
    <row r="768" ht="37.5" customHeight="1"/>
    <row r="769" ht="37.5" customHeight="1"/>
    <row r="770" ht="37.5" customHeight="1"/>
    <row r="771" ht="37.5" customHeight="1"/>
    <row r="772" ht="37.5" customHeight="1"/>
    <row r="773" ht="37.5" customHeight="1"/>
    <row r="774" ht="37.5" customHeight="1"/>
    <row r="775" ht="37.5" customHeight="1"/>
    <row r="776" ht="37.5" customHeight="1"/>
    <row r="777" ht="37.5" customHeight="1"/>
    <row r="778" ht="37.5" customHeight="1"/>
    <row r="779" ht="37.5" customHeight="1"/>
    <row r="780" ht="37.5" customHeight="1"/>
    <row r="781" ht="37.5" customHeight="1"/>
    <row r="782" ht="37.5" customHeight="1"/>
    <row r="783" ht="37.5" customHeight="1"/>
    <row r="784" ht="37.5" customHeight="1"/>
    <row r="785" ht="37.5" customHeight="1"/>
    <row r="786" ht="37.5" customHeight="1"/>
    <row r="787" ht="37.5" customHeight="1"/>
    <row r="788" ht="37.5" customHeight="1"/>
    <row r="789" ht="37.5" customHeight="1"/>
    <row r="790" ht="37.5" customHeight="1"/>
    <row r="791" ht="37.5" customHeight="1"/>
    <row r="792" ht="37.5" customHeight="1"/>
    <row r="793" ht="37.5" customHeight="1"/>
    <row r="794" ht="37.5" customHeight="1"/>
    <row r="795" ht="37.5" customHeight="1"/>
    <row r="796" ht="37.5" customHeight="1"/>
    <row r="797" ht="37.5" customHeight="1"/>
    <row r="798" ht="37.5" customHeight="1"/>
    <row r="799" ht="37.5" customHeight="1"/>
    <row r="800" ht="37.5" customHeight="1"/>
    <row r="801" ht="37.5" customHeight="1"/>
    <row r="802" ht="37.5" customHeight="1"/>
    <row r="803" ht="37.5" customHeight="1"/>
    <row r="804" ht="37.5" customHeight="1"/>
    <row r="805" ht="37.5" customHeight="1"/>
    <row r="806" ht="37.5" customHeight="1"/>
    <row r="807" ht="37.5" customHeight="1"/>
    <row r="808" ht="37.5" customHeight="1"/>
    <row r="809" ht="37.5" customHeight="1"/>
    <row r="810" ht="37.5" customHeight="1"/>
    <row r="811" ht="37.5" customHeight="1"/>
  </sheetData>
  <sheetProtection password="8ED9" sheet="1" objects="1" scenarios="1"/>
  <mergeCells count="274">
    <mergeCell ref="D192:E192"/>
    <mergeCell ref="D222:E222"/>
    <mergeCell ref="I252:M256"/>
    <mergeCell ref="I258:M261"/>
    <mergeCell ref="I210:M211"/>
    <mergeCell ref="I213:M216"/>
    <mergeCell ref="I218:M219"/>
    <mergeCell ref="I233:M234"/>
    <mergeCell ref="I220:M220"/>
    <mergeCell ref="I222:M228"/>
    <mergeCell ref="I262:M266"/>
    <mergeCell ref="I236:M237"/>
    <mergeCell ref="I239:M242"/>
    <mergeCell ref="I244:M249"/>
    <mergeCell ref="I250:M250"/>
    <mergeCell ref="I229:M229"/>
    <mergeCell ref="I230:M230"/>
    <mergeCell ref="I181:M181"/>
    <mergeCell ref="I184:M190"/>
    <mergeCell ref="I192:M198"/>
    <mergeCell ref="I205:M208"/>
    <mergeCell ref="I135:M137"/>
    <mergeCell ref="I146:M148"/>
    <mergeCell ref="I150:M155"/>
    <mergeCell ref="I177:M180"/>
    <mergeCell ref="I157:M160"/>
    <mergeCell ref="I161:M161"/>
    <mergeCell ref="I164:M166"/>
    <mergeCell ref="I168:M169"/>
    <mergeCell ref="I171:M173"/>
    <mergeCell ref="I174:M174"/>
    <mergeCell ref="I100:M102"/>
    <mergeCell ref="I103:M103"/>
    <mergeCell ref="I104:M104"/>
    <mergeCell ref="I107:M111"/>
    <mergeCell ref="I85:M88"/>
    <mergeCell ref="I89:M92"/>
    <mergeCell ref="I94:M97"/>
    <mergeCell ref="I98:M98"/>
    <mergeCell ref="I76:M76"/>
    <mergeCell ref="I77:M77"/>
    <mergeCell ref="I73:M75"/>
    <mergeCell ref="I81:M83"/>
    <mergeCell ref="A104:E104"/>
    <mergeCell ref="A230:E230"/>
    <mergeCell ref="A135:C137"/>
    <mergeCell ref="A262:C266"/>
    <mergeCell ref="B232:R232"/>
    <mergeCell ref="A233:C234"/>
    <mergeCell ref="A220:E220"/>
    <mergeCell ref="B221:R221"/>
    <mergeCell ref="A222:C228"/>
    <mergeCell ref="A229:E229"/>
    <mergeCell ref="A85:C88"/>
    <mergeCell ref="A89:C92"/>
    <mergeCell ref="A258:C261"/>
    <mergeCell ref="B251:R251"/>
    <mergeCell ref="A252:C256"/>
    <mergeCell ref="A236:C237"/>
    <mergeCell ref="A239:C242"/>
    <mergeCell ref="A244:C249"/>
    <mergeCell ref="A250:E250"/>
    <mergeCell ref="A231:R231"/>
    <mergeCell ref="A270:C275"/>
    <mergeCell ref="A276:E276"/>
    <mergeCell ref="A267:E267"/>
    <mergeCell ref="A268:R268"/>
    <mergeCell ref="B269:R269"/>
    <mergeCell ref="I267:M267"/>
    <mergeCell ref="I270:M275"/>
    <mergeCell ref="I276:M276"/>
    <mergeCell ref="A205:C208"/>
    <mergeCell ref="A210:C211"/>
    <mergeCell ref="A213:C216"/>
    <mergeCell ref="A218:C219"/>
    <mergeCell ref="A200:C201"/>
    <mergeCell ref="A202:E202"/>
    <mergeCell ref="A203:R203"/>
    <mergeCell ref="B204:R204"/>
    <mergeCell ref="I200:M201"/>
    <mergeCell ref="I202:M202"/>
    <mergeCell ref="A184:C190"/>
    <mergeCell ref="B163:R163"/>
    <mergeCell ref="A164:C166"/>
    <mergeCell ref="A168:C169"/>
    <mergeCell ref="A177:C180"/>
    <mergeCell ref="A181:E181"/>
    <mergeCell ref="B183:R183"/>
    <mergeCell ref="A171:C173"/>
    <mergeCell ref="A174:E174"/>
    <mergeCell ref="B176:R176"/>
    <mergeCell ref="A146:C148"/>
    <mergeCell ref="A150:C155"/>
    <mergeCell ref="A157:C160"/>
    <mergeCell ref="A161:E161"/>
    <mergeCell ref="A139:C142"/>
    <mergeCell ref="A143:E143"/>
    <mergeCell ref="A144:R144"/>
    <mergeCell ref="B145:R145"/>
    <mergeCell ref="I139:M142"/>
    <mergeCell ref="I143:M143"/>
    <mergeCell ref="A73:C75"/>
    <mergeCell ref="A76:E76"/>
    <mergeCell ref="B113:R113"/>
    <mergeCell ref="A114:C119"/>
    <mergeCell ref="B99:R99"/>
    <mergeCell ref="A79:R79"/>
    <mergeCell ref="B106:R106"/>
    <mergeCell ref="A98:E98"/>
    <mergeCell ref="A103:E103"/>
    <mergeCell ref="A77:E77"/>
    <mergeCell ref="A121:C125"/>
    <mergeCell ref="A126:E126"/>
    <mergeCell ref="B128:R128"/>
    <mergeCell ref="A130:C134"/>
    <mergeCell ref="I130:M134"/>
    <mergeCell ref="A62:C64"/>
    <mergeCell ref="A66:C69"/>
    <mergeCell ref="A70:E70"/>
    <mergeCell ref="B72:R72"/>
    <mergeCell ref="I62:M64"/>
    <mergeCell ref="I66:M69"/>
    <mergeCell ref="I70:M70"/>
    <mergeCell ref="N2:R2"/>
    <mergeCell ref="A4:R4"/>
    <mergeCell ref="B5:R5"/>
    <mergeCell ref="A16:C20"/>
    <mergeCell ref="A2:C3"/>
    <mergeCell ref="D2:E3"/>
    <mergeCell ref="F2:H2"/>
    <mergeCell ref="A6:C8"/>
    <mergeCell ref="A10:C12"/>
    <mergeCell ref="I16:M20"/>
    <mergeCell ref="I32:M34"/>
    <mergeCell ref="I35:M35"/>
    <mergeCell ref="A13:E13"/>
    <mergeCell ref="B15:R15"/>
    <mergeCell ref="A29:C30"/>
    <mergeCell ref="A32:C34"/>
    <mergeCell ref="A21:E21"/>
    <mergeCell ref="B23:R23"/>
    <mergeCell ref="A24:C27"/>
    <mergeCell ref="I29:M30"/>
    <mergeCell ref="A112:E112"/>
    <mergeCell ref="A38:R38"/>
    <mergeCell ref="A40:C43"/>
    <mergeCell ref="A35:E35"/>
    <mergeCell ref="B39:R39"/>
    <mergeCell ref="A60:E60"/>
    <mergeCell ref="B61:R61"/>
    <mergeCell ref="A50:C55"/>
    <mergeCell ref="A57:C59"/>
    <mergeCell ref="A44:C48"/>
    <mergeCell ref="I21:M21"/>
    <mergeCell ref="I24:M27"/>
    <mergeCell ref="A192:C198"/>
    <mergeCell ref="A37:R37"/>
    <mergeCell ref="B80:R80"/>
    <mergeCell ref="A81:C83"/>
    <mergeCell ref="A94:C97"/>
    <mergeCell ref="A100:C102"/>
    <mergeCell ref="A107:C111"/>
    <mergeCell ref="I40:M43"/>
    <mergeCell ref="I2:M3"/>
    <mergeCell ref="I6:M8"/>
    <mergeCell ref="I10:M12"/>
    <mergeCell ref="I13:M13"/>
    <mergeCell ref="I44:M48"/>
    <mergeCell ref="I50:M55"/>
    <mergeCell ref="I57:M59"/>
    <mergeCell ref="I60:M60"/>
    <mergeCell ref="I112:M112"/>
    <mergeCell ref="I114:M119"/>
    <mergeCell ref="I121:M125"/>
    <mergeCell ref="I126:M126"/>
    <mergeCell ref="A277:E277"/>
    <mergeCell ref="I285:J285"/>
    <mergeCell ref="K285:L285"/>
    <mergeCell ref="M285:N285"/>
    <mergeCell ref="F279:H279"/>
    <mergeCell ref="A278:E278"/>
    <mergeCell ref="F278:H278"/>
    <mergeCell ref="Q286:R286"/>
    <mergeCell ref="I283:R284"/>
    <mergeCell ref="A280:R282"/>
    <mergeCell ref="D284:G285"/>
    <mergeCell ref="D286:G287"/>
    <mergeCell ref="O285:P285"/>
    <mergeCell ref="Q285:R285"/>
    <mergeCell ref="I286:J286"/>
    <mergeCell ref="K286:L286"/>
    <mergeCell ref="M286:N286"/>
    <mergeCell ref="O286:P286"/>
    <mergeCell ref="I287:J287"/>
    <mergeCell ref="K287:L287"/>
    <mergeCell ref="M287:N287"/>
    <mergeCell ref="O287:P287"/>
    <mergeCell ref="Q287:R287"/>
    <mergeCell ref="Q288:R288"/>
    <mergeCell ref="I289:J289"/>
    <mergeCell ref="K289:L289"/>
    <mergeCell ref="M289:N289"/>
    <mergeCell ref="O289:P289"/>
    <mergeCell ref="Q289:R289"/>
    <mergeCell ref="I288:J288"/>
    <mergeCell ref="K288:L288"/>
    <mergeCell ref="M288:N288"/>
    <mergeCell ref="O288:P288"/>
    <mergeCell ref="Q290:R290"/>
    <mergeCell ref="I291:J291"/>
    <mergeCell ref="K291:L291"/>
    <mergeCell ref="M291:N291"/>
    <mergeCell ref="O291:P291"/>
    <mergeCell ref="Q291:R291"/>
    <mergeCell ref="I290:J290"/>
    <mergeCell ref="K290:L290"/>
    <mergeCell ref="M290:N290"/>
    <mergeCell ref="O290:P290"/>
    <mergeCell ref="Q292:R292"/>
    <mergeCell ref="I292:J292"/>
    <mergeCell ref="K292:L292"/>
    <mergeCell ref="M292:N292"/>
    <mergeCell ref="O292:P292"/>
    <mergeCell ref="I293:J293"/>
    <mergeCell ref="K293:L293"/>
    <mergeCell ref="M293:N293"/>
    <mergeCell ref="O293:P293"/>
    <mergeCell ref="Q295:R295"/>
    <mergeCell ref="I296:J296"/>
    <mergeCell ref="K296:L296"/>
    <mergeCell ref="M296:N296"/>
    <mergeCell ref="O296:P296"/>
    <mergeCell ref="Q296:R296"/>
    <mergeCell ref="I295:J295"/>
    <mergeCell ref="K295:L295"/>
    <mergeCell ref="M295:N295"/>
    <mergeCell ref="O295:P295"/>
    <mergeCell ref="Q297:R297"/>
    <mergeCell ref="I298:J298"/>
    <mergeCell ref="K298:L298"/>
    <mergeCell ref="M298:N298"/>
    <mergeCell ref="O298:P298"/>
    <mergeCell ref="Q298:R298"/>
    <mergeCell ref="I297:J297"/>
    <mergeCell ref="K297:L297"/>
    <mergeCell ref="M297:N297"/>
    <mergeCell ref="O297:P297"/>
    <mergeCell ref="Q299:R299"/>
    <mergeCell ref="I300:J300"/>
    <mergeCell ref="K300:L300"/>
    <mergeCell ref="M300:N300"/>
    <mergeCell ref="O300:P300"/>
    <mergeCell ref="Q300:R300"/>
    <mergeCell ref="I299:J299"/>
    <mergeCell ref="K299:L299"/>
    <mergeCell ref="M299:N299"/>
    <mergeCell ref="O299:P299"/>
    <mergeCell ref="M302:N302"/>
    <mergeCell ref="O302:P302"/>
    <mergeCell ref="Q302:R302"/>
    <mergeCell ref="I301:J301"/>
    <mergeCell ref="K301:L301"/>
    <mergeCell ref="M301:N301"/>
    <mergeCell ref="O301:P301"/>
    <mergeCell ref="A1:C1"/>
    <mergeCell ref="I1:K1"/>
    <mergeCell ref="L1:R1"/>
    <mergeCell ref="I303:J303"/>
    <mergeCell ref="K303:L303"/>
    <mergeCell ref="M303:N303"/>
    <mergeCell ref="O303:P303"/>
    <mergeCell ref="Q301:R301"/>
    <mergeCell ref="I302:J302"/>
    <mergeCell ref="K302:L302"/>
  </mergeCells>
  <conditionalFormatting sqref="L287:L291 P287:P291 N287:N291 I286:I293 K286:K293 M286:M293 O286:O293 Q286:Q292">
    <cfRule type="cellIs" priority="1" dxfId="0" operator="equal" stopIfTrue="1">
      <formula>1</formula>
    </cfRule>
  </conditionalFormatting>
  <conditionalFormatting sqref="I285 Q285 O285 K285 M285">
    <cfRule type="cellIs" priority="2" dxfId="1" operator="equal" stopIfTrue="1">
      <formula>1</formula>
    </cfRule>
  </conditionalFormatting>
  <conditionalFormatting sqref="Q295:R302 K295:P303 I296:J303">
    <cfRule type="cellIs" priority="3" dxfId="2" operator="notEqual" stopIfTrue="1">
      <formula>1</formula>
    </cfRule>
  </conditionalFormatting>
  <conditionalFormatting sqref="F13:H13 F21:H21 F35:H35 F77:H77 F104:H104 F112:H112 F126:H126 F143:H143 F161:H161 F174:H174 F181:H181 F202:H202">
    <cfRule type="cellIs" priority="4" dxfId="3" operator="greaterThan" stopIfTrue="1">
      <formula>0</formula>
    </cfRule>
  </conditionalFormatting>
  <conditionalFormatting sqref="F60:H60 F70:H70 F76:H76 F98:H98 F103:H103">
    <cfRule type="cellIs" priority="5" dxfId="4" operator="greaterThan" stopIfTrue="1">
      <formula>0</formula>
    </cfRule>
  </conditionalFormatting>
  <conditionalFormatting sqref="F220:H220 F229:H229">
    <cfRule type="cellIs" priority="6" dxfId="4" operator="notEqual" stopIfTrue="1">
      <formula>0</formula>
    </cfRule>
  </conditionalFormatting>
  <conditionalFormatting sqref="F230:H230 F250:H250 F267:H267 F276:H276">
    <cfRule type="cellIs" priority="7" dxfId="5" operator="greaterThan" stopIfTrue="1">
      <formula>0</formula>
    </cfRule>
  </conditionalFormatting>
  <conditionalFormatting sqref="F277:H277">
    <cfRule type="cellIs" priority="8" dxfId="6" operator="greaterThan" stopIfTrue="1">
      <formula>0</formula>
    </cfRule>
  </conditionalFormatting>
  <dataValidations count="1">
    <dataValidation operator="equal" allowBlank="1" showInputMessage="1" showErrorMessage="1" sqref="I283"/>
  </dataValidations>
  <printOptions horizontalCentered="1"/>
  <pageMargins left="0.3937007874015748" right="0.3937007874015748" top="0.3937007874015748" bottom="0.31496062992125984" header="0.6692913385826772" footer="0.1968503937007874"/>
  <pageSetup horizontalDpi="600" verticalDpi="600" orientation="landscape" paperSize="9" r:id="rId3"/>
  <headerFooter alignWithMargins="0">
    <oddFooter>&amp;L&amp;"ＭＳ Ｐ明朝,標準"介護サービス自己評価基準書&amp;C&amp;P&amp;R山梨県・山梨県介護サービス自己評価推進委員会</oddFooter>
  </headerFooter>
  <rowBreaks count="37" manualBreakCount="37">
    <brk id="14" max="17" man="1"/>
    <brk id="22" max="17" man="1"/>
    <brk id="30" max="17" man="1"/>
    <brk id="36" max="17" man="1"/>
    <brk id="48" max="17" man="1"/>
    <brk id="55" max="17" man="1"/>
    <brk id="60" max="17" man="1"/>
    <brk id="71" max="17" man="1"/>
    <brk id="78" max="17" man="1"/>
    <brk id="83" max="17" man="1"/>
    <brk id="88" max="17" man="1"/>
    <brk id="92" max="17" man="1"/>
    <brk id="98" max="17" man="1"/>
    <brk id="105" max="17" man="1"/>
    <brk id="112" max="17" man="1"/>
    <brk id="119" max="17" man="1"/>
    <brk id="127" max="17" man="1"/>
    <brk id="134" max="17" man="1"/>
    <brk id="143" max="17" man="1"/>
    <brk id="148" max="17" man="1"/>
    <brk id="155" max="17" man="1"/>
    <brk id="162" max="17" man="1"/>
    <brk id="169" max="17" man="1"/>
    <brk id="175" max="17" man="1"/>
    <brk id="182" max="17" man="1"/>
    <brk id="190" max="17" man="1"/>
    <brk id="202" max="17" man="1"/>
    <brk id="211" max="17" man="1"/>
    <brk id="216" max="17" man="1"/>
    <brk id="220" max="17" man="1"/>
    <brk id="230" max="17" man="1"/>
    <brk id="237" max="17" man="1"/>
    <brk id="242" max="17" man="1"/>
    <brk id="250" max="17" man="1"/>
    <brk id="256" max="17" man="1"/>
    <brk id="261" max="17" man="1"/>
    <brk id="267" max="17" man="1"/>
  </rowBreaks>
  <drawing r:id="rId2"/>
  <legacyDrawing r:id="rId1"/>
</worksheet>
</file>

<file path=xl/worksheets/sheet4.xml><?xml version="1.0" encoding="utf-8"?>
<worksheet xmlns="http://schemas.openxmlformats.org/spreadsheetml/2006/main" xmlns:r="http://schemas.openxmlformats.org/officeDocument/2006/relationships">
  <sheetPr codeName="Sheet1">
    <tabColor indexed="45"/>
  </sheetPr>
  <dimension ref="A1:K129"/>
  <sheetViews>
    <sheetView view="pageBreakPreview" zoomScale="63" zoomScaleNormal="50" zoomScaleSheetLayoutView="63" workbookViewId="0" topLeftCell="A1">
      <pane ySplit="5" topLeftCell="BM6" activePane="bottomLeft" state="frozen"/>
      <selection pane="topLeft" activeCell="P20" sqref="P20"/>
      <selection pane="bottomLeft" activeCell="E11" sqref="E11"/>
    </sheetView>
  </sheetViews>
  <sheetFormatPr defaultColWidth="9.00390625" defaultRowHeight="55.5" customHeight="1"/>
  <cols>
    <col min="1" max="1" width="5.875" style="159" bestFit="1" customWidth="1"/>
    <col min="2" max="2" width="67.25390625" style="160" customWidth="1"/>
    <col min="3" max="10" width="14.75390625" style="161" customWidth="1"/>
    <col min="11" max="12" width="14.75390625" style="56" customWidth="1"/>
    <col min="13" max="16384" width="9.00390625" style="56" customWidth="1"/>
  </cols>
  <sheetData>
    <row r="1" spans="1:10" ht="49.5" customHeight="1" thickBot="1" thickTop="1">
      <c r="A1" s="143"/>
      <c r="B1" s="213" t="s">
        <v>62</v>
      </c>
      <c r="C1" s="144"/>
      <c r="D1" s="144"/>
      <c r="E1" s="144"/>
      <c r="F1" s="144"/>
      <c r="G1" s="144"/>
      <c r="H1" s="144"/>
      <c r="I1" s="144"/>
      <c r="J1" s="144"/>
    </row>
    <row r="2" spans="1:10" ht="49.5" customHeight="1" thickTop="1">
      <c r="A2" s="143"/>
      <c r="B2" s="212"/>
      <c r="C2" s="144"/>
      <c r="D2" s="421" t="s">
        <v>256</v>
      </c>
      <c r="E2" s="421"/>
      <c r="F2" s="422">
        <f>'事業所概要'!B4</f>
        <v>0</v>
      </c>
      <c r="G2" s="422"/>
      <c r="H2" s="422"/>
      <c r="I2" s="422"/>
      <c r="J2" s="422"/>
    </row>
    <row r="3" spans="1:10" ht="21" customHeight="1" thickBot="1">
      <c r="A3" s="145"/>
      <c r="B3" s="146"/>
      <c r="C3" s="144"/>
      <c r="D3" s="144"/>
      <c r="E3" s="144"/>
      <c r="F3" s="144"/>
      <c r="G3" s="144"/>
      <c r="H3" s="144"/>
      <c r="I3" s="144"/>
      <c r="J3" s="144"/>
    </row>
    <row r="4" spans="1:10" ht="54" customHeight="1" thickBot="1" thickTop="1">
      <c r="A4" s="423" t="s">
        <v>244</v>
      </c>
      <c r="B4" s="427" t="s">
        <v>63</v>
      </c>
      <c r="C4" s="423" t="s">
        <v>64</v>
      </c>
      <c r="D4" s="423"/>
      <c r="E4" s="423"/>
      <c r="F4" s="423" t="s">
        <v>65</v>
      </c>
      <c r="G4" s="423"/>
      <c r="H4" s="423"/>
      <c r="I4" s="423"/>
      <c r="J4" s="423"/>
    </row>
    <row r="5" spans="1:10" ht="54" customHeight="1" thickBot="1" thickTop="1">
      <c r="A5" s="423"/>
      <c r="B5" s="428"/>
      <c r="C5" s="147" t="s">
        <v>73</v>
      </c>
      <c r="D5" s="148" t="s">
        <v>74</v>
      </c>
      <c r="E5" s="149" t="s">
        <v>75</v>
      </c>
      <c r="F5" s="150" t="s">
        <v>76</v>
      </c>
      <c r="G5" s="148" t="s">
        <v>77</v>
      </c>
      <c r="H5" s="148" t="s">
        <v>78</v>
      </c>
      <c r="I5" s="148" t="s">
        <v>66</v>
      </c>
      <c r="J5" s="149" t="s">
        <v>80</v>
      </c>
    </row>
    <row r="6" spans="1:10" ht="55.5" customHeight="1" thickBot="1" thickTop="1">
      <c r="A6" s="424" t="s">
        <v>307</v>
      </c>
      <c r="B6" s="425"/>
      <c r="C6" s="425"/>
      <c r="D6" s="425"/>
      <c r="E6" s="425"/>
      <c r="F6" s="425"/>
      <c r="G6" s="425"/>
      <c r="H6" s="425"/>
      <c r="I6" s="425"/>
      <c r="J6" s="426"/>
    </row>
    <row r="7" spans="1:10" ht="55.5" customHeight="1" thickBot="1" thickTop="1">
      <c r="A7" s="424" t="s">
        <v>308</v>
      </c>
      <c r="B7" s="425"/>
      <c r="C7" s="425"/>
      <c r="D7" s="425"/>
      <c r="E7" s="425"/>
      <c r="F7" s="425"/>
      <c r="G7" s="425"/>
      <c r="H7" s="425"/>
      <c r="I7" s="425"/>
      <c r="J7" s="426"/>
    </row>
    <row r="8" spans="1:10" ht="55.5" customHeight="1" thickBot="1" thickTop="1">
      <c r="A8" s="151">
        <v>1</v>
      </c>
      <c r="B8" s="152" t="s">
        <v>407</v>
      </c>
      <c r="C8" s="153">
        <f>IF(D86=1,"●","")</f>
      </c>
      <c r="D8" s="154">
        <f aca="true" t="shared" si="0" ref="C8:J9">IF(E86=1,"●","")</f>
      </c>
      <c r="E8" s="155">
        <f t="shared" si="0"/>
      </c>
      <c r="F8" s="153">
        <f t="shared" si="0"/>
      </c>
      <c r="G8" s="154">
        <f t="shared" si="0"/>
      </c>
      <c r="H8" s="154">
        <f t="shared" si="0"/>
      </c>
      <c r="I8" s="154">
        <f t="shared" si="0"/>
      </c>
      <c r="J8" s="155">
        <f t="shared" si="0"/>
      </c>
    </row>
    <row r="9" spans="1:10" ht="55.5" customHeight="1" thickBot="1" thickTop="1">
      <c r="A9" s="151">
        <v>2</v>
      </c>
      <c r="B9" s="152" t="s">
        <v>408</v>
      </c>
      <c r="C9" s="153">
        <f t="shared" si="0"/>
      </c>
      <c r="D9" s="154">
        <f t="shared" si="0"/>
      </c>
      <c r="E9" s="155">
        <f t="shared" si="0"/>
      </c>
      <c r="F9" s="153">
        <f t="shared" si="0"/>
      </c>
      <c r="G9" s="154">
        <f t="shared" si="0"/>
      </c>
      <c r="H9" s="154">
        <f t="shared" si="0"/>
      </c>
      <c r="I9" s="154">
        <f t="shared" si="0"/>
      </c>
      <c r="J9" s="155">
        <f t="shared" si="0"/>
      </c>
    </row>
    <row r="10" spans="1:10" s="20" customFormat="1" ht="55.5" customHeight="1" thickBot="1" thickTop="1">
      <c r="A10" s="424" t="s">
        <v>309</v>
      </c>
      <c r="B10" s="425"/>
      <c r="C10" s="425"/>
      <c r="D10" s="425"/>
      <c r="E10" s="425"/>
      <c r="F10" s="425"/>
      <c r="G10" s="425"/>
      <c r="H10" s="425"/>
      <c r="I10" s="425"/>
      <c r="J10" s="426"/>
    </row>
    <row r="11" spans="1:10" ht="55.5" customHeight="1" thickBot="1" thickTop="1">
      <c r="A11" s="151">
        <v>3</v>
      </c>
      <c r="B11" s="152" t="s">
        <v>409</v>
      </c>
      <c r="C11" s="153">
        <f aca="true" t="shared" si="1" ref="C11:J11">IF(D88=1,"●","")</f>
      </c>
      <c r="D11" s="154">
        <f t="shared" si="1"/>
      </c>
      <c r="E11" s="155">
        <f t="shared" si="1"/>
      </c>
      <c r="F11" s="153">
        <f t="shared" si="1"/>
      </c>
      <c r="G11" s="154">
        <f t="shared" si="1"/>
      </c>
      <c r="H11" s="154">
        <f t="shared" si="1"/>
      </c>
      <c r="I11" s="154">
        <f t="shared" si="1"/>
      </c>
      <c r="J11" s="155">
        <f t="shared" si="1"/>
      </c>
    </row>
    <row r="12" spans="1:10" s="20" customFormat="1" ht="55.5" customHeight="1" thickBot="1" thickTop="1">
      <c r="A12" s="424" t="s">
        <v>321</v>
      </c>
      <c r="B12" s="425"/>
      <c r="C12" s="425"/>
      <c r="D12" s="425"/>
      <c r="E12" s="425"/>
      <c r="F12" s="425"/>
      <c r="G12" s="425"/>
      <c r="H12" s="425"/>
      <c r="I12" s="425"/>
      <c r="J12" s="426"/>
    </row>
    <row r="13" spans="1:10" ht="55.5" customHeight="1" thickBot="1" thickTop="1">
      <c r="A13" s="151">
        <v>4</v>
      </c>
      <c r="B13" s="152" t="s">
        <v>410</v>
      </c>
      <c r="C13" s="153">
        <f aca="true" t="shared" si="2" ref="C13:J15">IF(D89=1,"●","")</f>
      </c>
      <c r="D13" s="154">
        <f t="shared" si="2"/>
      </c>
      <c r="E13" s="155">
        <f t="shared" si="2"/>
      </c>
      <c r="F13" s="153">
        <f t="shared" si="2"/>
      </c>
      <c r="G13" s="154">
        <f t="shared" si="2"/>
      </c>
      <c r="H13" s="154">
        <f t="shared" si="2"/>
      </c>
      <c r="I13" s="154">
        <f t="shared" si="2"/>
      </c>
      <c r="J13" s="155">
        <f t="shared" si="2"/>
      </c>
    </row>
    <row r="14" spans="1:10" ht="55.5" customHeight="1" thickBot="1" thickTop="1">
      <c r="A14" s="151">
        <v>5</v>
      </c>
      <c r="B14" s="152" t="s">
        <v>411</v>
      </c>
      <c r="C14" s="153">
        <f t="shared" si="2"/>
      </c>
      <c r="D14" s="154">
        <f t="shared" si="2"/>
      </c>
      <c r="E14" s="155">
        <f t="shared" si="2"/>
      </c>
      <c r="F14" s="153">
        <f t="shared" si="2"/>
      </c>
      <c r="G14" s="154">
        <f t="shared" si="2"/>
      </c>
      <c r="H14" s="154">
        <f t="shared" si="2"/>
      </c>
      <c r="I14" s="154">
        <f t="shared" si="2"/>
      </c>
      <c r="J14" s="155">
        <f t="shared" si="2"/>
      </c>
    </row>
    <row r="15" spans="1:10" ht="55.5" customHeight="1" thickBot="1" thickTop="1">
      <c r="A15" s="151">
        <v>6</v>
      </c>
      <c r="B15" s="152" t="s">
        <v>412</v>
      </c>
      <c r="C15" s="153">
        <f t="shared" si="2"/>
      </c>
      <c r="D15" s="154">
        <f t="shared" si="2"/>
      </c>
      <c r="E15" s="155">
        <f t="shared" si="2"/>
      </c>
      <c r="F15" s="153">
        <f t="shared" si="2"/>
      </c>
      <c r="G15" s="154">
        <f t="shared" si="2"/>
      </c>
      <c r="H15" s="154">
        <f t="shared" si="2"/>
      </c>
      <c r="I15" s="154">
        <f t="shared" si="2"/>
      </c>
      <c r="J15" s="155">
        <f t="shared" si="2"/>
      </c>
    </row>
    <row r="16" spans="1:10" s="20" customFormat="1" ht="55.5" customHeight="1" thickBot="1" thickTop="1">
      <c r="A16" s="424" t="s">
        <v>322</v>
      </c>
      <c r="B16" s="425"/>
      <c r="C16" s="425"/>
      <c r="D16" s="425"/>
      <c r="E16" s="425"/>
      <c r="F16" s="425"/>
      <c r="G16" s="425"/>
      <c r="H16" s="425"/>
      <c r="I16" s="425"/>
      <c r="J16" s="426"/>
    </row>
    <row r="17" spans="1:10" s="20" customFormat="1" ht="55.5" customHeight="1" thickBot="1" thickTop="1">
      <c r="A17" s="424" t="s">
        <v>331</v>
      </c>
      <c r="B17" s="425"/>
      <c r="C17" s="425"/>
      <c r="D17" s="425"/>
      <c r="E17" s="425"/>
      <c r="F17" s="425"/>
      <c r="G17" s="425"/>
      <c r="H17" s="425"/>
      <c r="I17" s="425"/>
      <c r="J17" s="426"/>
    </row>
    <row r="18" spans="1:10" s="20" customFormat="1" ht="55.5" customHeight="1" thickBot="1" thickTop="1">
      <c r="A18" s="424" t="s">
        <v>332</v>
      </c>
      <c r="B18" s="425"/>
      <c r="C18" s="425"/>
      <c r="D18" s="425"/>
      <c r="E18" s="425"/>
      <c r="F18" s="425"/>
      <c r="G18" s="425"/>
      <c r="H18" s="425"/>
      <c r="I18" s="425"/>
      <c r="J18" s="426"/>
    </row>
    <row r="19" spans="1:10" ht="55.5" customHeight="1" thickBot="1" thickTop="1">
      <c r="A19" s="151">
        <v>7</v>
      </c>
      <c r="B19" s="152" t="s">
        <v>32</v>
      </c>
      <c r="C19" s="153">
        <f aca="true" t="shared" si="3" ref="C19:J21">IF(D92=1,"●","")</f>
      </c>
      <c r="D19" s="154">
        <f t="shared" si="3"/>
      </c>
      <c r="E19" s="155">
        <f t="shared" si="3"/>
      </c>
      <c r="F19" s="153">
        <f t="shared" si="3"/>
      </c>
      <c r="G19" s="154">
        <f t="shared" si="3"/>
      </c>
      <c r="H19" s="154">
        <f t="shared" si="3"/>
      </c>
      <c r="I19" s="154">
        <f t="shared" si="3"/>
      </c>
      <c r="J19" s="155">
        <f t="shared" si="3"/>
      </c>
    </row>
    <row r="20" spans="1:10" ht="55.5" customHeight="1" thickBot="1" thickTop="1">
      <c r="A20" s="151">
        <v>8</v>
      </c>
      <c r="B20" s="152" t="s">
        <v>33</v>
      </c>
      <c r="C20" s="153">
        <f t="shared" si="3"/>
      </c>
      <c r="D20" s="154">
        <f t="shared" si="3"/>
      </c>
      <c r="E20" s="155">
        <f t="shared" si="3"/>
      </c>
      <c r="F20" s="153">
        <f t="shared" si="3"/>
      </c>
      <c r="G20" s="154">
        <f t="shared" si="3"/>
      </c>
      <c r="H20" s="154">
        <f t="shared" si="3"/>
      </c>
      <c r="I20" s="154">
        <f t="shared" si="3"/>
      </c>
      <c r="J20" s="155">
        <f t="shared" si="3"/>
      </c>
    </row>
    <row r="21" spans="1:10" ht="55.5" customHeight="1" thickBot="1" thickTop="1">
      <c r="A21" s="151">
        <v>9</v>
      </c>
      <c r="B21" s="152" t="s">
        <v>34</v>
      </c>
      <c r="C21" s="153">
        <f t="shared" si="3"/>
      </c>
      <c r="D21" s="154">
        <f t="shared" si="3"/>
      </c>
      <c r="E21" s="155">
        <f t="shared" si="3"/>
      </c>
      <c r="F21" s="153">
        <f t="shared" si="3"/>
      </c>
      <c r="G21" s="154">
        <f t="shared" si="3"/>
      </c>
      <c r="H21" s="154">
        <f t="shared" si="3"/>
      </c>
      <c r="I21" s="154">
        <f t="shared" si="3"/>
      </c>
      <c r="J21" s="155">
        <f t="shared" si="3"/>
      </c>
    </row>
    <row r="22" spans="1:10" s="20" customFormat="1" ht="55.5" customHeight="1" thickBot="1" thickTop="1">
      <c r="A22" s="424" t="s">
        <v>333</v>
      </c>
      <c r="B22" s="425"/>
      <c r="C22" s="425"/>
      <c r="D22" s="425"/>
      <c r="E22" s="425"/>
      <c r="F22" s="425"/>
      <c r="G22" s="425"/>
      <c r="H22" s="425"/>
      <c r="I22" s="425"/>
      <c r="J22" s="426"/>
    </row>
    <row r="23" spans="1:10" ht="55.5" customHeight="1" thickBot="1" thickTop="1">
      <c r="A23" s="151">
        <v>10</v>
      </c>
      <c r="B23" s="152" t="s">
        <v>35</v>
      </c>
      <c r="C23" s="153">
        <f aca="true" t="shared" si="4" ref="C23:J24">IF(D95=1,"●","")</f>
      </c>
      <c r="D23" s="154">
        <f t="shared" si="4"/>
      </c>
      <c r="E23" s="155">
        <f t="shared" si="4"/>
      </c>
      <c r="F23" s="153">
        <f t="shared" si="4"/>
      </c>
      <c r="G23" s="154">
        <f t="shared" si="4"/>
      </c>
      <c r="H23" s="154">
        <f t="shared" si="4"/>
      </c>
      <c r="I23" s="154">
        <f t="shared" si="4"/>
      </c>
      <c r="J23" s="155">
        <f t="shared" si="4"/>
      </c>
    </row>
    <row r="24" spans="1:10" ht="55.5" customHeight="1" thickBot="1" thickTop="1">
      <c r="A24" s="151">
        <v>11</v>
      </c>
      <c r="B24" s="152" t="s">
        <v>36</v>
      </c>
      <c r="C24" s="153">
        <f t="shared" si="4"/>
      </c>
      <c r="D24" s="154">
        <f t="shared" si="4"/>
      </c>
      <c r="E24" s="155">
        <f t="shared" si="4"/>
      </c>
      <c r="F24" s="153">
        <f t="shared" si="4"/>
      </c>
      <c r="G24" s="154">
        <f t="shared" si="4"/>
      </c>
      <c r="H24" s="154">
        <f t="shared" si="4"/>
      </c>
      <c r="I24" s="154">
        <f t="shared" si="4"/>
      </c>
      <c r="J24" s="155">
        <f t="shared" si="4"/>
      </c>
    </row>
    <row r="25" spans="1:10" s="20" customFormat="1" ht="55.5" customHeight="1" thickBot="1" thickTop="1">
      <c r="A25" s="424" t="s">
        <v>335</v>
      </c>
      <c r="B25" s="425"/>
      <c r="C25" s="425"/>
      <c r="D25" s="425"/>
      <c r="E25" s="425"/>
      <c r="F25" s="425"/>
      <c r="G25" s="425"/>
      <c r="H25" s="425"/>
      <c r="I25" s="425"/>
      <c r="J25" s="426"/>
    </row>
    <row r="26" spans="1:10" ht="55.5" customHeight="1" thickBot="1" thickTop="1">
      <c r="A26" s="151">
        <v>12</v>
      </c>
      <c r="B26" s="152" t="s">
        <v>37</v>
      </c>
      <c r="C26" s="153">
        <f aca="true" t="shared" si="5" ref="C26:J26">IF(D97=1,"●","")</f>
      </c>
      <c r="D26" s="154">
        <f t="shared" si="5"/>
      </c>
      <c r="E26" s="155">
        <f t="shared" si="5"/>
      </c>
      <c r="F26" s="153">
        <f t="shared" si="5"/>
      </c>
      <c r="G26" s="154">
        <f t="shared" si="5"/>
      </c>
      <c r="H26" s="154">
        <f t="shared" si="5"/>
      </c>
      <c r="I26" s="154">
        <f t="shared" si="5"/>
      </c>
      <c r="J26" s="155">
        <f t="shared" si="5"/>
      </c>
    </row>
    <row r="27" spans="1:10" s="20" customFormat="1" ht="55.5" customHeight="1" thickBot="1" thickTop="1">
      <c r="A27" s="424" t="s">
        <v>88</v>
      </c>
      <c r="B27" s="425"/>
      <c r="C27" s="425"/>
      <c r="D27" s="425"/>
      <c r="E27" s="425"/>
      <c r="F27" s="425"/>
      <c r="G27" s="425"/>
      <c r="H27" s="425"/>
      <c r="I27" s="425"/>
      <c r="J27" s="426"/>
    </row>
    <row r="28" spans="1:10" s="20" customFormat="1" ht="55.5" customHeight="1" thickBot="1" thickTop="1">
      <c r="A28" s="424" t="s">
        <v>262</v>
      </c>
      <c r="B28" s="425"/>
      <c r="C28" s="425"/>
      <c r="D28" s="425"/>
      <c r="E28" s="425"/>
      <c r="F28" s="425"/>
      <c r="G28" s="425"/>
      <c r="H28" s="425"/>
      <c r="I28" s="425"/>
      <c r="J28" s="426"/>
    </row>
    <row r="29" spans="1:10" ht="55.5" customHeight="1" thickBot="1" thickTop="1">
      <c r="A29" s="151">
        <v>13</v>
      </c>
      <c r="B29" s="152" t="s">
        <v>413</v>
      </c>
      <c r="C29" s="153">
        <f aca="true" t="shared" si="6" ref="C29:J32">IF(D98=1,"●","")</f>
      </c>
      <c r="D29" s="154">
        <f t="shared" si="6"/>
      </c>
      <c r="E29" s="155">
        <f t="shared" si="6"/>
      </c>
      <c r="F29" s="153">
        <f t="shared" si="6"/>
      </c>
      <c r="G29" s="154">
        <f t="shared" si="6"/>
      </c>
      <c r="H29" s="154">
        <f t="shared" si="6"/>
      </c>
      <c r="I29" s="154">
        <f t="shared" si="6"/>
      </c>
      <c r="J29" s="155">
        <f t="shared" si="6"/>
      </c>
    </row>
    <row r="30" spans="1:10" ht="55.5" customHeight="1" thickBot="1" thickTop="1">
      <c r="A30" s="151">
        <v>14</v>
      </c>
      <c r="B30" s="152" t="s">
        <v>38</v>
      </c>
      <c r="C30" s="153">
        <f t="shared" si="6"/>
      </c>
      <c r="D30" s="154">
        <f t="shared" si="6"/>
      </c>
      <c r="E30" s="155">
        <f t="shared" si="6"/>
      </c>
      <c r="F30" s="153">
        <f t="shared" si="6"/>
      </c>
      <c r="G30" s="154">
        <f t="shared" si="6"/>
      </c>
      <c r="H30" s="154">
        <f t="shared" si="6"/>
      </c>
      <c r="I30" s="154">
        <f t="shared" si="6"/>
      </c>
      <c r="J30" s="155">
        <f t="shared" si="6"/>
      </c>
    </row>
    <row r="31" spans="1:10" ht="55.5" customHeight="1" thickBot="1" thickTop="1">
      <c r="A31" s="151">
        <v>15</v>
      </c>
      <c r="B31" s="152" t="s">
        <v>39</v>
      </c>
      <c r="C31" s="153">
        <f t="shared" si="6"/>
      </c>
      <c r="D31" s="154">
        <f t="shared" si="6"/>
      </c>
      <c r="E31" s="155">
        <f t="shared" si="6"/>
      </c>
      <c r="F31" s="153">
        <f t="shared" si="6"/>
      </c>
      <c r="G31" s="154">
        <f t="shared" si="6"/>
      </c>
      <c r="H31" s="154">
        <f t="shared" si="6"/>
      </c>
      <c r="I31" s="154">
        <f t="shared" si="6"/>
      </c>
      <c r="J31" s="155">
        <f t="shared" si="6"/>
      </c>
    </row>
    <row r="32" spans="1:10" ht="55.5" customHeight="1" thickBot="1" thickTop="1">
      <c r="A32" s="151">
        <v>16</v>
      </c>
      <c r="B32" s="152" t="s">
        <v>40</v>
      </c>
      <c r="C32" s="153">
        <f t="shared" si="6"/>
      </c>
      <c r="D32" s="154">
        <f t="shared" si="6"/>
      </c>
      <c r="E32" s="155">
        <f t="shared" si="6"/>
      </c>
      <c r="F32" s="153">
        <f t="shared" si="6"/>
      </c>
      <c r="G32" s="154">
        <f t="shared" si="6"/>
      </c>
      <c r="H32" s="154">
        <f t="shared" si="6"/>
      </c>
      <c r="I32" s="154">
        <f t="shared" si="6"/>
      </c>
      <c r="J32" s="155">
        <f t="shared" si="6"/>
      </c>
    </row>
    <row r="33" spans="1:10" s="20" customFormat="1" ht="55.5" customHeight="1" thickBot="1" thickTop="1">
      <c r="A33" s="424" t="s">
        <v>89</v>
      </c>
      <c r="B33" s="425"/>
      <c r="C33" s="425"/>
      <c r="D33" s="425"/>
      <c r="E33" s="425"/>
      <c r="F33" s="425"/>
      <c r="G33" s="425"/>
      <c r="H33" s="425"/>
      <c r="I33" s="425"/>
      <c r="J33" s="426"/>
    </row>
    <row r="34" spans="1:10" ht="55.5" customHeight="1" thickBot="1" thickTop="1">
      <c r="A34" s="151">
        <v>17</v>
      </c>
      <c r="B34" s="152" t="s">
        <v>414</v>
      </c>
      <c r="C34" s="153">
        <f>IF(D102=1,"●","")</f>
      </c>
      <c r="D34" s="154">
        <f aca="true" t="shared" si="7" ref="D34:J34">IF(E102=1,"●","")</f>
      </c>
      <c r="E34" s="155">
        <f t="shared" si="7"/>
      </c>
      <c r="F34" s="153">
        <f t="shared" si="7"/>
      </c>
      <c r="G34" s="154">
        <f t="shared" si="7"/>
      </c>
      <c r="H34" s="154">
        <f t="shared" si="7"/>
      </c>
      <c r="I34" s="154">
        <f t="shared" si="7"/>
      </c>
      <c r="J34" s="155">
        <f t="shared" si="7"/>
      </c>
    </row>
    <row r="35" spans="1:10" s="20" customFormat="1" ht="55.5" customHeight="1" thickBot="1" thickTop="1">
      <c r="A35" s="424" t="s">
        <v>90</v>
      </c>
      <c r="B35" s="425"/>
      <c r="C35" s="425"/>
      <c r="D35" s="425"/>
      <c r="E35" s="425"/>
      <c r="F35" s="425"/>
      <c r="G35" s="425"/>
      <c r="H35" s="425"/>
      <c r="I35" s="425"/>
      <c r="J35" s="426"/>
    </row>
    <row r="36" spans="1:10" ht="55.5" customHeight="1" thickBot="1" thickTop="1">
      <c r="A36" s="151">
        <v>18</v>
      </c>
      <c r="B36" s="152" t="s">
        <v>289</v>
      </c>
      <c r="C36" s="153">
        <f>IF(D103=1,"●","")</f>
      </c>
      <c r="D36" s="154">
        <f aca="true" t="shared" si="8" ref="D36:J36">IF(E103=1,"●","")</f>
      </c>
      <c r="E36" s="155">
        <f t="shared" si="8"/>
      </c>
      <c r="F36" s="153">
        <f t="shared" si="8"/>
      </c>
      <c r="G36" s="154">
        <f t="shared" si="8"/>
      </c>
      <c r="H36" s="154">
        <f t="shared" si="8"/>
      </c>
      <c r="I36" s="154">
        <f t="shared" si="8"/>
      </c>
      <c r="J36" s="155">
        <f t="shared" si="8"/>
      </c>
    </row>
    <row r="37" spans="1:10" s="20" customFormat="1" ht="55.5" customHeight="1" thickBot="1" thickTop="1">
      <c r="A37" s="424" t="s">
        <v>276</v>
      </c>
      <c r="B37" s="425"/>
      <c r="C37" s="425"/>
      <c r="D37" s="425"/>
      <c r="E37" s="425"/>
      <c r="F37" s="425"/>
      <c r="G37" s="425"/>
      <c r="H37" s="425"/>
      <c r="I37" s="425"/>
      <c r="J37" s="426"/>
    </row>
    <row r="38" spans="1:10" ht="55.5" customHeight="1" thickBot="1" thickTop="1">
      <c r="A38" s="151">
        <v>19</v>
      </c>
      <c r="B38" s="152" t="s">
        <v>415</v>
      </c>
      <c r="C38" s="153">
        <f>IF(D104=1,"●","")</f>
      </c>
      <c r="D38" s="154">
        <f aca="true" t="shared" si="9" ref="D38:J38">IF(E104=1,"●","")</f>
      </c>
      <c r="E38" s="155">
        <f t="shared" si="9"/>
      </c>
      <c r="F38" s="153">
        <f t="shared" si="9"/>
      </c>
      <c r="G38" s="154">
        <f t="shared" si="9"/>
      </c>
      <c r="H38" s="154">
        <f t="shared" si="9"/>
      </c>
      <c r="I38" s="154">
        <f t="shared" si="9"/>
      </c>
      <c r="J38" s="155">
        <f t="shared" si="9"/>
      </c>
    </row>
    <row r="39" spans="1:10" ht="55.5" customHeight="1" thickBot="1" thickTop="1">
      <c r="A39" s="151">
        <v>20</v>
      </c>
      <c r="B39" s="152" t="s">
        <v>416</v>
      </c>
      <c r="C39" s="153">
        <f>IF(D105=1,"●","")</f>
      </c>
      <c r="D39" s="154">
        <f aca="true" t="shared" si="10" ref="D39:J39">IF(E105=1,"●","")</f>
      </c>
      <c r="E39" s="155">
        <f t="shared" si="10"/>
      </c>
      <c r="F39" s="153">
        <f t="shared" si="10"/>
      </c>
      <c r="G39" s="154">
        <f t="shared" si="10"/>
      </c>
      <c r="H39" s="154">
        <f t="shared" si="10"/>
      </c>
      <c r="I39" s="154">
        <f t="shared" si="10"/>
      </c>
      <c r="J39" s="155">
        <f t="shared" si="10"/>
      </c>
    </row>
    <row r="40" spans="1:10" s="20" customFormat="1" ht="55.5" customHeight="1" thickBot="1" thickTop="1">
      <c r="A40" s="424" t="s">
        <v>91</v>
      </c>
      <c r="B40" s="425"/>
      <c r="C40" s="425"/>
      <c r="D40" s="425"/>
      <c r="E40" s="425"/>
      <c r="F40" s="425"/>
      <c r="G40" s="425"/>
      <c r="H40" s="425"/>
      <c r="I40" s="425"/>
      <c r="J40" s="426"/>
    </row>
    <row r="41" spans="1:10" ht="55.5" customHeight="1" thickBot="1" thickTop="1">
      <c r="A41" s="151">
        <v>21</v>
      </c>
      <c r="B41" s="152" t="s">
        <v>417</v>
      </c>
      <c r="C41" s="153">
        <f>IF(D106=1,"●","")</f>
      </c>
      <c r="D41" s="154">
        <f aca="true" t="shared" si="11" ref="D41:J41">IF(E106=1,"●","")</f>
      </c>
      <c r="E41" s="155">
        <f t="shared" si="11"/>
      </c>
      <c r="F41" s="153">
        <f t="shared" si="11"/>
      </c>
      <c r="G41" s="154">
        <f t="shared" si="11"/>
      </c>
      <c r="H41" s="154">
        <f t="shared" si="11"/>
      </c>
      <c r="I41" s="154">
        <f t="shared" si="11"/>
      </c>
      <c r="J41" s="155">
        <f t="shared" si="11"/>
      </c>
    </row>
    <row r="42" spans="1:10" ht="55.5" customHeight="1" thickBot="1" thickTop="1">
      <c r="A42" s="151">
        <v>22</v>
      </c>
      <c r="B42" s="152" t="s">
        <v>418</v>
      </c>
      <c r="C42" s="153">
        <f aca="true" t="shared" si="12" ref="C42:J42">IF(D107=1,"●","")</f>
      </c>
      <c r="D42" s="154">
        <f t="shared" si="12"/>
      </c>
      <c r="E42" s="155">
        <f t="shared" si="12"/>
      </c>
      <c r="F42" s="153">
        <f t="shared" si="12"/>
      </c>
      <c r="G42" s="154">
        <f t="shared" si="12"/>
      </c>
      <c r="H42" s="154">
        <f t="shared" si="12"/>
      </c>
      <c r="I42" s="154">
        <f t="shared" si="12"/>
      </c>
      <c r="J42" s="155">
        <f t="shared" si="12"/>
      </c>
    </row>
    <row r="43" spans="1:10" s="20" customFormat="1" ht="55.5" customHeight="1" thickBot="1" thickTop="1">
      <c r="A43" s="424" t="s">
        <v>323</v>
      </c>
      <c r="B43" s="425"/>
      <c r="C43" s="425"/>
      <c r="D43" s="425"/>
      <c r="E43" s="425"/>
      <c r="F43" s="425"/>
      <c r="G43" s="425"/>
      <c r="H43" s="425"/>
      <c r="I43" s="425"/>
      <c r="J43" s="426"/>
    </row>
    <row r="44" spans="1:10" s="20" customFormat="1" ht="55.5" customHeight="1" thickBot="1" thickTop="1">
      <c r="A44" s="424" t="s">
        <v>337</v>
      </c>
      <c r="B44" s="425"/>
      <c r="C44" s="425"/>
      <c r="D44" s="425"/>
      <c r="E44" s="425"/>
      <c r="F44" s="425"/>
      <c r="G44" s="425"/>
      <c r="H44" s="425"/>
      <c r="I44" s="425"/>
      <c r="J44" s="426"/>
    </row>
    <row r="45" spans="1:10" ht="55.5" customHeight="1" thickBot="1" thickTop="1">
      <c r="A45" s="151">
        <v>23</v>
      </c>
      <c r="B45" s="152" t="s">
        <v>41</v>
      </c>
      <c r="C45" s="153">
        <f aca="true" t="shared" si="13" ref="C45:J47">IF(D108=1,"●","")</f>
      </c>
      <c r="D45" s="154">
        <f t="shared" si="13"/>
      </c>
      <c r="E45" s="155">
        <f t="shared" si="13"/>
      </c>
      <c r="F45" s="153">
        <f t="shared" si="13"/>
      </c>
      <c r="G45" s="154">
        <f t="shared" si="13"/>
      </c>
      <c r="H45" s="154">
        <f t="shared" si="13"/>
      </c>
      <c r="I45" s="154">
        <f t="shared" si="13"/>
      </c>
      <c r="J45" s="155">
        <f t="shared" si="13"/>
      </c>
    </row>
    <row r="46" spans="1:10" ht="55.5" customHeight="1" thickBot="1" thickTop="1">
      <c r="A46" s="151">
        <v>24</v>
      </c>
      <c r="B46" s="152" t="s">
        <v>42</v>
      </c>
      <c r="C46" s="153">
        <f t="shared" si="13"/>
      </c>
      <c r="D46" s="154">
        <f t="shared" si="13"/>
      </c>
      <c r="E46" s="155">
        <f t="shared" si="13"/>
      </c>
      <c r="F46" s="153">
        <f t="shared" si="13"/>
      </c>
      <c r="G46" s="154">
        <f t="shared" si="13"/>
      </c>
      <c r="H46" s="154">
        <f t="shared" si="13"/>
      </c>
      <c r="I46" s="154">
        <f t="shared" si="13"/>
      </c>
      <c r="J46" s="155">
        <f t="shared" si="13"/>
      </c>
    </row>
    <row r="47" spans="1:10" ht="55.5" customHeight="1" thickBot="1" thickTop="1">
      <c r="A47" s="151">
        <v>25</v>
      </c>
      <c r="B47" s="152" t="s">
        <v>43</v>
      </c>
      <c r="C47" s="153">
        <f t="shared" si="13"/>
      </c>
      <c r="D47" s="154">
        <f t="shared" si="13"/>
      </c>
      <c r="E47" s="155">
        <f t="shared" si="13"/>
      </c>
      <c r="F47" s="153">
        <f t="shared" si="13"/>
      </c>
      <c r="G47" s="154">
        <f t="shared" si="13"/>
      </c>
      <c r="H47" s="154">
        <f t="shared" si="13"/>
      </c>
      <c r="I47" s="154">
        <f t="shared" si="13"/>
      </c>
      <c r="J47" s="155">
        <f t="shared" si="13"/>
      </c>
    </row>
    <row r="48" spans="1:10" s="20" customFormat="1" ht="55.5" customHeight="1" thickBot="1" thickTop="1">
      <c r="A48" s="424" t="s">
        <v>324</v>
      </c>
      <c r="B48" s="425"/>
      <c r="C48" s="425"/>
      <c r="D48" s="425"/>
      <c r="E48" s="425"/>
      <c r="F48" s="425"/>
      <c r="G48" s="425"/>
      <c r="H48" s="425"/>
      <c r="I48" s="425"/>
      <c r="J48" s="426"/>
    </row>
    <row r="49" spans="1:10" ht="55.5" customHeight="1" thickBot="1" thickTop="1">
      <c r="A49" s="151">
        <v>26</v>
      </c>
      <c r="B49" s="152" t="s">
        <v>44</v>
      </c>
      <c r="C49" s="153">
        <f aca="true" t="shared" si="14" ref="C49:J51">IF(D111=1,"●","")</f>
      </c>
      <c r="D49" s="154">
        <f t="shared" si="14"/>
      </c>
      <c r="E49" s="155">
        <f t="shared" si="14"/>
      </c>
      <c r="F49" s="153">
        <f t="shared" si="14"/>
      </c>
      <c r="G49" s="154">
        <f t="shared" si="14"/>
      </c>
      <c r="H49" s="154">
        <f t="shared" si="14"/>
      </c>
      <c r="I49" s="154">
        <f t="shared" si="14"/>
      </c>
      <c r="J49" s="155">
        <f t="shared" si="14"/>
      </c>
    </row>
    <row r="50" spans="1:10" ht="55.5" customHeight="1" thickBot="1" thickTop="1">
      <c r="A50" s="151">
        <v>27</v>
      </c>
      <c r="B50" s="152" t="s">
        <v>45</v>
      </c>
      <c r="C50" s="153">
        <f t="shared" si="14"/>
      </c>
      <c r="D50" s="154">
        <f t="shared" si="14"/>
      </c>
      <c r="E50" s="155">
        <f t="shared" si="14"/>
      </c>
      <c r="F50" s="153">
        <f t="shared" si="14"/>
      </c>
      <c r="G50" s="154">
        <f t="shared" si="14"/>
      </c>
      <c r="H50" s="154">
        <f t="shared" si="14"/>
      </c>
      <c r="I50" s="154">
        <f t="shared" si="14"/>
      </c>
      <c r="J50" s="155">
        <f t="shared" si="14"/>
      </c>
    </row>
    <row r="51" spans="1:10" ht="55.5" customHeight="1" thickBot="1" thickTop="1">
      <c r="A51" s="151">
        <v>28</v>
      </c>
      <c r="B51" s="152" t="s">
        <v>46</v>
      </c>
      <c r="C51" s="153">
        <f t="shared" si="14"/>
      </c>
      <c r="D51" s="154">
        <f t="shared" si="14"/>
      </c>
      <c r="E51" s="155">
        <f t="shared" si="14"/>
      </c>
      <c r="F51" s="153">
        <f t="shared" si="14"/>
      </c>
      <c r="G51" s="154">
        <f t="shared" si="14"/>
      </c>
      <c r="H51" s="154">
        <f t="shared" si="14"/>
      </c>
      <c r="I51" s="154">
        <f t="shared" si="14"/>
      </c>
      <c r="J51" s="155">
        <f t="shared" si="14"/>
      </c>
    </row>
    <row r="52" spans="1:10" s="20" customFormat="1" ht="55.5" customHeight="1" thickBot="1" thickTop="1">
      <c r="A52" s="424" t="s">
        <v>325</v>
      </c>
      <c r="B52" s="425"/>
      <c r="C52" s="425"/>
      <c r="D52" s="425"/>
      <c r="E52" s="425"/>
      <c r="F52" s="425"/>
      <c r="G52" s="425"/>
      <c r="H52" s="425"/>
      <c r="I52" s="425"/>
      <c r="J52" s="426"/>
    </row>
    <row r="53" spans="1:10" ht="55.5" customHeight="1" thickBot="1" thickTop="1">
      <c r="A53" s="151">
        <v>29</v>
      </c>
      <c r="B53" s="152" t="s">
        <v>47</v>
      </c>
      <c r="C53" s="153">
        <f aca="true" t="shared" si="15" ref="C53:J53">IF(D114=1,"●","")</f>
      </c>
      <c r="D53" s="154">
        <f t="shared" si="15"/>
      </c>
      <c r="E53" s="155">
        <f t="shared" si="15"/>
      </c>
      <c r="F53" s="153">
        <f t="shared" si="15"/>
      </c>
      <c r="G53" s="154">
        <f t="shared" si="15"/>
      </c>
      <c r="H53" s="154">
        <f t="shared" si="15"/>
      </c>
      <c r="I53" s="154">
        <f t="shared" si="15"/>
      </c>
      <c r="J53" s="155">
        <f t="shared" si="15"/>
      </c>
    </row>
    <row r="54" spans="1:10" s="20" customFormat="1" ht="55.5" customHeight="1" thickBot="1" thickTop="1">
      <c r="A54" s="424" t="s">
        <v>118</v>
      </c>
      <c r="B54" s="425"/>
      <c r="C54" s="425"/>
      <c r="D54" s="425"/>
      <c r="E54" s="425"/>
      <c r="F54" s="425"/>
      <c r="G54" s="425"/>
      <c r="H54" s="425"/>
      <c r="I54" s="425"/>
      <c r="J54" s="426"/>
    </row>
    <row r="55" spans="1:10" ht="55.5" customHeight="1" thickBot="1" thickTop="1">
      <c r="A55" s="151">
        <v>30</v>
      </c>
      <c r="B55" s="152" t="s">
        <v>48</v>
      </c>
      <c r="C55" s="153">
        <f aca="true" t="shared" si="16" ref="C55:J57">IF(D115=1,"●","")</f>
      </c>
      <c r="D55" s="154">
        <f t="shared" si="16"/>
      </c>
      <c r="E55" s="155">
        <f t="shared" si="16"/>
      </c>
      <c r="F55" s="153">
        <f t="shared" si="16"/>
      </c>
      <c r="G55" s="154">
        <f t="shared" si="16"/>
      </c>
      <c r="H55" s="154">
        <f t="shared" si="16"/>
      </c>
      <c r="I55" s="154">
        <f t="shared" si="16"/>
      </c>
      <c r="J55" s="155">
        <f t="shared" si="16"/>
      </c>
    </row>
    <row r="56" spans="1:10" ht="55.5" customHeight="1" thickBot="1" thickTop="1">
      <c r="A56" s="151">
        <v>31</v>
      </c>
      <c r="B56" s="152" t="s">
        <v>49</v>
      </c>
      <c r="C56" s="153">
        <f t="shared" si="16"/>
      </c>
      <c r="D56" s="154">
        <f t="shared" si="16"/>
      </c>
      <c r="E56" s="155">
        <f t="shared" si="16"/>
      </c>
      <c r="F56" s="153">
        <f t="shared" si="16"/>
      </c>
      <c r="G56" s="154">
        <f t="shared" si="16"/>
      </c>
      <c r="H56" s="154">
        <f t="shared" si="16"/>
      </c>
      <c r="I56" s="154">
        <f t="shared" si="16"/>
      </c>
      <c r="J56" s="155">
        <f t="shared" si="16"/>
      </c>
    </row>
    <row r="57" spans="1:10" ht="55.5" customHeight="1" thickBot="1" thickTop="1">
      <c r="A57" s="151">
        <v>32</v>
      </c>
      <c r="B57" s="152" t="s">
        <v>50</v>
      </c>
      <c r="C57" s="153">
        <f t="shared" si="16"/>
      </c>
      <c r="D57" s="154">
        <f t="shared" si="16"/>
      </c>
      <c r="E57" s="155">
        <f t="shared" si="16"/>
      </c>
      <c r="F57" s="153">
        <f t="shared" si="16"/>
      </c>
      <c r="G57" s="154">
        <f t="shared" si="16"/>
      </c>
      <c r="H57" s="154">
        <f t="shared" si="16"/>
      </c>
      <c r="I57" s="154">
        <f t="shared" si="16"/>
      </c>
      <c r="J57" s="155">
        <f t="shared" si="16"/>
      </c>
    </row>
    <row r="58" spans="1:10" s="20" customFormat="1" ht="55.5" customHeight="1" thickBot="1" thickTop="1">
      <c r="A58" s="424" t="s">
        <v>326</v>
      </c>
      <c r="B58" s="425"/>
      <c r="C58" s="425"/>
      <c r="D58" s="425"/>
      <c r="E58" s="425"/>
      <c r="F58" s="425"/>
      <c r="G58" s="425"/>
      <c r="H58" s="425"/>
      <c r="I58" s="425"/>
      <c r="J58" s="426"/>
    </row>
    <row r="59" spans="1:10" s="20" customFormat="1" ht="55.5" customHeight="1" thickBot="1" thickTop="1">
      <c r="A59" s="424" t="s">
        <v>272</v>
      </c>
      <c r="B59" s="425"/>
      <c r="C59" s="425"/>
      <c r="D59" s="425"/>
      <c r="E59" s="425"/>
      <c r="F59" s="425"/>
      <c r="G59" s="425"/>
      <c r="H59" s="425"/>
      <c r="I59" s="425"/>
      <c r="J59" s="426"/>
    </row>
    <row r="60" spans="1:10" ht="55.5" customHeight="1" thickBot="1" thickTop="1">
      <c r="A60" s="151">
        <v>33</v>
      </c>
      <c r="B60" s="152" t="s">
        <v>51</v>
      </c>
      <c r="C60" s="153">
        <f aca="true" t="shared" si="17" ref="C60:J63">IF(D118=1,"●","")</f>
      </c>
      <c r="D60" s="154">
        <f t="shared" si="17"/>
      </c>
      <c r="E60" s="155">
        <f t="shared" si="17"/>
      </c>
      <c r="F60" s="153">
        <f t="shared" si="17"/>
      </c>
      <c r="G60" s="154">
        <f t="shared" si="17"/>
      </c>
      <c r="H60" s="154">
        <f t="shared" si="17"/>
      </c>
      <c r="I60" s="154">
        <f t="shared" si="17"/>
      </c>
      <c r="J60" s="155">
        <f t="shared" si="17"/>
      </c>
    </row>
    <row r="61" spans="1:10" ht="55.5" customHeight="1" thickBot="1" thickTop="1">
      <c r="A61" s="151">
        <v>34</v>
      </c>
      <c r="B61" s="152" t="s">
        <v>52</v>
      </c>
      <c r="C61" s="153">
        <f t="shared" si="17"/>
      </c>
      <c r="D61" s="154">
        <f t="shared" si="17"/>
      </c>
      <c r="E61" s="155">
        <f t="shared" si="17"/>
      </c>
      <c r="F61" s="153">
        <f t="shared" si="17"/>
      </c>
      <c r="G61" s="154">
        <f t="shared" si="17"/>
      </c>
      <c r="H61" s="154">
        <f t="shared" si="17"/>
      </c>
      <c r="I61" s="154">
        <f t="shared" si="17"/>
      </c>
      <c r="J61" s="155">
        <f t="shared" si="17"/>
      </c>
    </row>
    <row r="62" spans="1:10" ht="55.5" customHeight="1" thickBot="1" thickTop="1">
      <c r="A62" s="151">
        <v>35</v>
      </c>
      <c r="B62" s="152" t="s">
        <v>53</v>
      </c>
      <c r="C62" s="153">
        <f t="shared" si="17"/>
      </c>
      <c r="D62" s="154">
        <f t="shared" si="17"/>
      </c>
      <c r="E62" s="155">
        <f t="shared" si="17"/>
      </c>
      <c r="F62" s="153">
        <f t="shared" si="17"/>
      </c>
      <c r="G62" s="154">
        <f t="shared" si="17"/>
      </c>
      <c r="H62" s="154">
        <f t="shared" si="17"/>
      </c>
      <c r="I62" s="154">
        <f t="shared" si="17"/>
      </c>
      <c r="J62" s="155">
        <f t="shared" si="17"/>
      </c>
    </row>
    <row r="63" spans="1:10" ht="55.5" customHeight="1" thickBot="1" thickTop="1">
      <c r="A63" s="151">
        <v>36</v>
      </c>
      <c r="B63" s="152" t="s">
        <v>54</v>
      </c>
      <c r="C63" s="153">
        <f t="shared" si="17"/>
      </c>
      <c r="D63" s="154">
        <f t="shared" si="17"/>
      </c>
      <c r="E63" s="155">
        <f t="shared" si="17"/>
      </c>
      <c r="F63" s="153">
        <f t="shared" si="17"/>
      </c>
      <c r="G63" s="154">
        <f t="shared" si="17"/>
      </c>
      <c r="H63" s="154">
        <f t="shared" si="17"/>
      </c>
      <c r="I63" s="154">
        <f t="shared" si="17"/>
      </c>
      <c r="J63" s="155">
        <f t="shared" si="17"/>
      </c>
    </row>
    <row r="64" spans="1:10" s="20" customFormat="1" ht="55.5" customHeight="1" thickBot="1" thickTop="1">
      <c r="A64" s="424" t="s">
        <v>274</v>
      </c>
      <c r="B64" s="425"/>
      <c r="C64" s="425"/>
      <c r="D64" s="425"/>
      <c r="E64" s="425"/>
      <c r="F64" s="425"/>
      <c r="G64" s="425"/>
      <c r="H64" s="425"/>
      <c r="I64" s="425"/>
      <c r="J64" s="426"/>
    </row>
    <row r="65" spans="1:10" ht="55.5" customHeight="1" thickBot="1" thickTop="1">
      <c r="A65" s="151">
        <v>37</v>
      </c>
      <c r="B65" s="152" t="s">
        <v>55</v>
      </c>
      <c r="C65" s="153">
        <f aca="true" t="shared" si="18" ref="C65:J65">IF(D122=1,"●","")</f>
      </c>
      <c r="D65" s="154">
        <f t="shared" si="18"/>
      </c>
      <c r="E65" s="155">
        <f t="shared" si="18"/>
      </c>
      <c r="F65" s="153">
        <f t="shared" si="18"/>
      </c>
      <c r="G65" s="154">
        <f t="shared" si="18"/>
      </c>
      <c r="H65" s="154">
        <f t="shared" si="18"/>
      </c>
      <c r="I65" s="154">
        <f t="shared" si="18"/>
      </c>
      <c r="J65" s="155">
        <f t="shared" si="18"/>
      </c>
    </row>
    <row r="66" spans="1:10" s="20" customFormat="1" ht="55.5" customHeight="1" thickBot="1" thickTop="1">
      <c r="A66" s="424" t="s">
        <v>327</v>
      </c>
      <c r="B66" s="425"/>
      <c r="C66" s="425"/>
      <c r="D66" s="425"/>
      <c r="E66" s="425"/>
      <c r="F66" s="425"/>
      <c r="G66" s="425"/>
      <c r="H66" s="425"/>
      <c r="I66" s="425"/>
      <c r="J66" s="426"/>
    </row>
    <row r="67" spans="1:10" s="20" customFormat="1" ht="55.5" customHeight="1" thickBot="1" thickTop="1">
      <c r="A67" s="424" t="s">
        <v>328</v>
      </c>
      <c r="B67" s="425"/>
      <c r="C67" s="425"/>
      <c r="D67" s="425"/>
      <c r="E67" s="425"/>
      <c r="F67" s="425"/>
      <c r="G67" s="425"/>
      <c r="H67" s="425"/>
      <c r="I67" s="425"/>
      <c r="J67" s="426"/>
    </row>
    <row r="68" spans="1:10" ht="55.5" customHeight="1" thickBot="1" thickTop="1">
      <c r="A68" s="151">
        <v>38</v>
      </c>
      <c r="B68" s="152" t="s">
        <v>56</v>
      </c>
      <c r="C68" s="153">
        <f aca="true" t="shared" si="19" ref="C68:J71">IF(D123=1,"●","")</f>
      </c>
      <c r="D68" s="154">
        <f t="shared" si="19"/>
      </c>
      <c r="E68" s="155">
        <f t="shared" si="19"/>
      </c>
      <c r="F68" s="153">
        <f t="shared" si="19"/>
      </c>
      <c r="G68" s="154">
        <f t="shared" si="19"/>
      </c>
      <c r="H68" s="154">
        <f t="shared" si="19"/>
      </c>
      <c r="I68" s="154">
        <f t="shared" si="19"/>
      </c>
      <c r="J68" s="155">
        <f t="shared" si="19"/>
      </c>
    </row>
    <row r="69" spans="1:10" ht="55.5" customHeight="1" thickBot="1" thickTop="1">
      <c r="A69" s="151">
        <v>39</v>
      </c>
      <c r="B69" s="152" t="s">
        <v>57</v>
      </c>
      <c r="C69" s="153">
        <f t="shared" si="19"/>
      </c>
      <c r="D69" s="154">
        <f t="shared" si="19"/>
      </c>
      <c r="E69" s="155">
        <f t="shared" si="19"/>
      </c>
      <c r="F69" s="153">
        <f t="shared" si="19"/>
      </c>
      <c r="G69" s="154">
        <f t="shared" si="19"/>
      </c>
      <c r="H69" s="154">
        <f t="shared" si="19"/>
      </c>
      <c r="I69" s="154">
        <f t="shared" si="19"/>
      </c>
      <c r="J69" s="155">
        <f t="shared" si="19"/>
      </c>
    </row>
    <row r="70" spans="1:10" ht="55.5" customHeight="1" thickBot="1" thickTop="1">
      <c r="A70" s="151">
        <v>40</v>
      </c>
      <c r="B70" s="152" t="s">
        <v>58</v>
      </c>
      <c r="C70" s="153">
        <f t="shared" si="19"/>
      </c>
      <c r="D70" s="154">
        <f t="shared" si="19"/>
      </c>
      <c r="E70" s="155">
        <f t="shared" si="19"/>
      </c>
      <c r="F70" s="153">
        <f t="shared" si="19"/>
      </c>
      <c r="G70" s="154">
        <f t="shared" si="19"/>
      </c>
      <c r="H70" s="154">
        <f t="shared" si="19"/>
      </c>
      <c r="I70" s="154">
        <f t="shared" si="19"/>
      </c>
      <c r="J70" s="155">
        <f t="shared" si="19"/>
      </c>
    </row>
    <row r="71" spans="1:10" ht="55.5" customHeight="1" thickBot="1" thickTop="1">
      <c r="A71" s="151">
        <v>41</v>
      </c>
      <c r="B71" s="152" t="s">
        <v>59</v>
      </c>
      <c r="C71" s="153">
        <f t="shared" si="19"/>
      </c>
      <c r="D71" s="154">
        <f t="shared" si="19"/>
      </c>
      <c r="E71" s="155">
        <f t="shared" si="19"/>
      </c>
      <c r="F71" s="153">
        <f t="shared" si="19"/>
      </c>
      <c r="G71" s="154">
        <f t="shared" si="19"/>
      </c>
      <c r="H71" s="154">
        <f t="shared" si="19"/>
      </c>
      <c r="I71" s="154">
        <f t="shared" si="19"/>
      </c>
      <c r="J71" s="155">
        <f t="shared" si="19"/>
      </c>
    </row>
    <row r="72" spans="1:10" s="20" customFormat="1" ht="55.5" customHeight="1" thickBot="1" thickTop="1">
      <c r="A72" s="424" t="s">
        <v>329</v>
      </c>
      <c r="B72" s="425"/>
      <c r="C72" s="425"/>
      <c r="D72" s="425"/>
      <c r="E72" s="425"/>
      <c r="F72" s="425"/>
      <c r="G72" s="425"/>
      <c r="H72" s="425"/>
      <c r="I72" s="425"/>
      <c r="J72" s="426"/>
    </row>
    <row r="73" spans="1:10" ht="55.5" customHeight="1" thickBot="1" thickTop="1">
      <c r="A73" s="151">
        <v>42</v>
      </c>
      <c r="B73" s="152" t="s">
        <v>60</v>
      </c>
      <c r="C73" s="153">
        <f aca="true" t="shared" si="20" ref="C73:J74">IF(D127=1,"●","")</f>
      </c>
      <c r="D73" s="154">
        <f t="shared" si="20"/>
      </c>
      <c r="E73" s="155">
        <f t="shared" si="20"/>
      </c>
      <c r="F73" s="153">
        <f t="shared" si="20"/>
      </c>
      <c r="G73" s="154">
        <f t="shared" si="20"/>
      </c>
      <c r="H73" s="154">
        <f t="shared" si="20"/>
      </c>
      <c r="I73" s="154">
        <f t="shared" si="20"/>
      </c>
      <c r="J73" s="155">
        <f t="shared" si="20"/>
      </c>
    </row>
    <row r="74" spans="1:10" ht="55.5" customHeight="1" thickBot="1" thickTop="1">
      <c r="A74" s="151">
        <v>43</v>
      </c>
      <c r="B74" s="152" t="s">
        <v>291</v>
      </c>
      <c r="C74" s="153">
        <f t="shared" si="20"/>
      </c>
      <c r="D74" s="154">
        <f t="shared" si="20"/>
      </c>
      <c r="E74" s="155">
        <f t="shared" si="20"/>
      </c>
      <c r="F74" s="153">
        <f t="shared" si="20"/>
      </c>
      <c r="G74" s="154">
        <f t="shared" si="20"/>
      </c>
      <c r="H74" s="154">
        <f t="shared" si="20"/>
      </c>
      <c r="I74" s="154">
        <f t="shared" si="20"/>
      </c>
      <c r="J74" s="155">
        <f t="shared" si="20"/>
      </c>
    </row>
    <row r="75" spans="1:10" s="20" customFormat="1" ht="55.5" customHeight="1" thickBot="1" thickTop="1">
      <c r="A75" s="424" t="s">
        <v>347</v>
      </c>
      <c r="B75" s="425"/>
      <c r="C75" s="425"/>
      <c r="D75" s="425"/>
      <c r="E75" s="425"/>
      <c r="F75" s="425"/>
      <c r="G75" s="425"/>
      <c r="H75" s="425"/>
      <c r="I75" s="425"/>
      <c r="J75" s="426"/>
    </row>
    <row r="76" spans="1:10" s="20" customFormat="1" ht="55.5" customHeight="1" thickBot="1" thickTop="1">
      <c r="A76" s="424" t="s">
        <v>330</v>
      </c>
      <c r="B76" s="425"/>
      <c r="C76" s="425"/>
      <c r="D76" s="425"/>
      <c r="E76" s="425"/>
      <c r="F76" s="425"/>
      <c r="G76" s="425"/>
      <c r="H76" s="425"/>
      <c r="I76" s="425"/>
      <c r="J76" s="426"/>
    </row>
    <row r="77" spans="1:10" ht="55.5" customHeight="1" thickBot="1" thickTop="1">
      <c r="A77" s="151">
        <v>44</v>
      </c>
      <c r="B77" s="152" t="s">
        <v>61</v>
      </c>
      <c r="C77" s="153">
        <f>IF(D129=1,"●","")</f>
      </c>
      <c r="D77" s="154">
        <f aca="true" t="shared" si="21" ref="D77:J77">IF(E129=1,"●","")</f>
      </c>
      <c r="E77" s="155">
        <f t="shared" si="21"/>
      </c>
      <c r="F77" s="153">
        <f t="shared" si="21"/>
      </c>
      <c r="G77" s="154">
        <f t="shared" si="21"/>
      </c>
      <c r="H77" s="154">
        <f t="shared" si="21"/>
      </c>
      <c r="I77" s="154">
        <f t="shared" si="21"/>
      </c>
      <c r="J77" s="155">
        <f t="shared" si="21"/>
      </c>
    </row>
    <row r="78" spans="1:10" ht="55.5" customHeight="1" thickTop="1">
      <c r="A78" s="156"/>
      <c r="B78" s="157"/>
      <c r="C78" s="158"/>
      <c r="D78" s="158"/>
      <c r="E78" s="158"/>
      <c r="F78" s="158"/>
      <c r="G78" s="158"/>
      <c r="H78" s="158"/>
      <c r="I78" s="158"/>
      <c r="J78" s="158"/>
    </row>
    <row r="79" spans="1:10" ht="55.5" customHeight="1">
      <c r="A79" s="156"/>
      <c r="B79" s="157"/>
      <c r="C79" s="158"/>
      <c r="D79" s="158"/>
      <c r="E79" s="158"/>
      <c r="F79" s="158"/>
      <c r="G79" s="158"/>
      <c r="H79" s="158"/>
      <c r="I79" s="158"/>
      <c r="J79" s="158"/>
    </row>
    <row r="80" spans="1:10" ht="55.5" customHeight="1">
      <c r="A80" s="156"/>
      <c r="B80" s="157"/>
      <c r="C80" s="158"/>
      <c r="D80" s="158"/>
      <c r="E80" s="158"/>
      <c r="F80" s="158"/>
      <c r="G80" s="158"/>
      <c r="H80" s="158"/>
      <c r="I80" s="158"/>
      <c r="J80" s="158"/>
    </row>
    <row r="81" spans="1:10" ht="55.5" customHeight="1">
      <c r="A81" s="156"/>
      <c r="B81" s="157"/>
      <c r="C81" s="158"/>
      <c r="D81" s="158"/>
      <c r="E81" s="158"/>
      <c r="F81" s="158"/>
      <c r="G81" s="158"/>
      <c r="H81" s="158"/>
      <c r="I81" s="158"/>
      <c r="J81" s="158"/>
    </row>
    <row r="82" spans="1:10" ht="55.5" customHeight="1">
      <c r="A82" s="156"/>
      <c r="B82" s="157"/>
      <c r="C82" s="158"/>
      <c r="D82" s="158"/>
      <c r="E82" s="158"/>
      <c r="F82" s="158"/>
      <c r="G82" s="158"/>
      <c r="H82" s="158"/>
      <c r="I82" s="158"/>
      <c r="J82" s="158"/>
    </row>
    <row r="83" spans="1:10" ht="55.5" customHeight="1">
      <c r="A83" s="156"/>
      <c r="B83" s="157"/>
      <c r="C83" s="158"/>
      <c r="D83" s="158"/>
      <c r="E83" s="158"/>
      <c r="F83" s="158"/>
      <c r="G83" s="158"/>
      <c r="H83" s="158"/>
      <c r="I83" s="158"/>
      <c r="J83" s="158"/>
    </row>
    <row r="85" spans="1:11" s="20" customFormat="1" ht="55.5" customHeight="1" hidden="1">
      <c r="A85" s="55"/>
      <c r="B85" s="160"/>
      <c r="C85" s="162"/>
      <c r="D85" s="163" t="s">
        <v>245</v>
      </c>
      <c r="E85" s="163" t="s">
        <v>246</v>
      </c>
      <c r="F85" s="163" t="s">
        <v>247</v>
      </c>
      <c r="G85" s="163" t="s">
        <v>248</v>
      </c>
      <c r="H85" s="163" t="s">
        <v>249</v>
      </c>
      <c r="I85" s="163" t="s">
        <v>250</v>
      </c>
      <c r="J85" s="163" t="s">
        <v>251</v>
      </c>
      <c r="K85" s="163" t="s">
        <v>252</v>
      </c>
    </row>
    <row r="86" spans="1:11" s="20" customFormat="1" ht="55.5" customHeight="1" hidden="1">
      <c r="A86" s="55"/>
      <c r="B86" s="160"/>
      <c r="C86" s="164">
        <v>1</v>
      </c>
      <c r="D86" s="165">
        <f>COUNTIF('隠しシート（記入不要）'!A3,"1")</f>
        <v>0</v>
      </c>
      <c r="E86" s="165">
        <f>COUNTIF('隠しシート（記入不要）'!A3,"2")</f>
        <v>0</v>
      </c>
      <c r="F86" s="165">
        <f>COUNTIF('隠しシート（記入不要）'!A3,"3")</f>
        <v>0</v>
      </c>
      <c r="G86" s="165">
        <f>COUNTIF('隠しシート（記入不要）'!A4,"1")</f>
        <v>0</v>
      </c>
      <c r="H86" s="165">
        <f>COUNTIF('隠しシート（記入不要）'!A4,"2")</f>
        <v>0</v>
      </c>
      <c r="I86" s="165">
        <f>COUNTIF('隠しシート（記入不要）'!A4,"3")</f>
        <v>0</v>
      </c>
      <c r="J86" s="165">
        <f>COUNTIF('隠しシート（記入不要）'!A4,"4")</f>
        <v>0</v>
      </c>
      <c r="K86" s="165">
        <f>COUNTIF('隠しシート（記入不要）'!A4,"5")</f>
        <v>0</v>
      </c>
    </row>
    <row r="87" spans="1:11" s="20" customFormat="1" ht="55.5" customHeight="1" hidden="1">
      <c r="A87" s="55"/>
      <c r="B87" s="160"/>
      <c r="C87" s="164">
        <v>2</v>
      </c>
      <c r="D87" s="165">
        <f>COUNTIF('隠しシート（記入不要）'!C3,"1")</f>
        <v>0</v>
      </c>
      <c r="E87" s="165">
        <f>COUNTIF('隠しシート（記入不要）'!C3,"2")</f>
        <v>0</v>
      </c>
      <c r="F87" s="165">
        <f>COUNTIF('隠しシート（記入不要）'!C3,"3")</f>
        <v>0</v>
      </c>
      <c r="G87" s="165">
        <f>COUNTIF('隠しシート（記入不要）'!C4,"1")</f>
        <v>0</v>
      </c>
      <c r="H87" s="165">
        <f>COUNTIF('隠しシート（記入不要）'!C4,"2")</f>
        <v>0</v>
      </c>
      <c r="I87" s="165">
        <f>COUNTIF('隠しシート（記入不要）'!C4,"3")</f>
        <v>0</v>
      </c>
      <c r="J87" s="165">
        <f>COUNTIF('隠しシート（記入不要）'!C4,"4")</f>
        <v>0</v>
      </c>
      <c r="K87" s="165">
        <f>COUNTIF('隠しシート（記入不要）'!C4,"5")</f>
        <v>0</v>
      </c>
    </row>
    <row r="88" spans="1:11" s="20" customFormat="1" ht="55.5" customHeight="1" hidden="1">
      <c r="A88" s="55"/>
      <c r="B88" s="160"/>
      <c r="C88" s="164">
        <v>3</v>
      </c>
      <c r="D88" s="165">
        <f>COUNTIF('隠しシート（記入不要）'!E3,"1")</f>
        <v>0</v>
      </c>
      <c r="E88" s="165">
        <f>COUNTIF('隠しシート（記入不要）'!E3,"2")</f>
        <v>0</v>
      </c>
      <c r="F88" s="165">
        <f>COUNTIF('隠しシート（記入不要）'!E3,"3")</f>
        <v>0</v>
      </c>
      <c r="G88" s="165">
        <f>COUNTIF('隠しシート（記入不要）'!E4,"1")</f>
        <v>0</v>
      </c>
      <c r="H88" s="165">
        <f>COUNTIF('隠しシート（記入不要）'!E4,"2")</f>
        <v>0</v>
      </c>
      <c r="I88" s="165">
        <f>COUNTIF('隠しシート（記入不要）'!E4,"3")</f>
        <v>0</v>
      </c>
      <c r="J88" s="165">
        <f>COUNTIF('隠しシート（記入不要）'!E4,"4")</f>
        <v>0</v>
      </c>
      <c r="K88" s="165">
        <f>COUNTIF('隠しシート（記入不要）'!E4,"5")</f>
        <v>0</v>
      </c>
    </row>
    <row r="89" spans="1:11" s="20" customFormat="1" ht="55.5" customHeight="1" hidden="1">
      <c r="A89" s="55"/>
      <c r="B89" s="160"/>
      <c r="C89" s="164">
        <v>4</v>
      </c>
      <c r="D89" s="165">
        <f>COUNTIF('隠しシート（記入不要）'!G3,"1")</f>
        <v>0</v>
      </c>
      <c r="E89" s="165">
        <f>COUNTIF('隠しシート（記入不要）'!G3,"2")</f>
        <v>0</v>
      </c>
      <c r="F89" s="165">
        <f>COUNTIF('隠しシート（記入不要）'!G3,"3")</f>
        <v>0</v>
      </c>
      <c r="G89" s="165">
        <f>COUNTIF('隠しシート（記入不要）'!G4,"1")</f>
        <v>0</v>
      </c>
      <c r="H89" s="165">
        <f>COUNTIF('隠しシート（記入不要）'!G4,"2")</f>
        <v>0</v>
      </c>
      <c r="I89" s="165">
        <f>COUNTIF('隠しシート（記入不要）'!G4,"3")</f>
        <v>0</v>
      </c>
      <c r="J89" s="165">
        <f>COUNTIF('隠しシート（記入不要）'!G4,"4")</f>
        <v>0</v>
      </c>
      <c r="K89" s="165">
        <f>COUNTIF('隠しシート（記入不要）'!G4,"5")</f>
        <v>0</v>
      </c>
    </row>
    <row r="90" spans="1:11" s="20" customFormat="1" ht="55.5" customHeight="1" hidden="1">
      <c r="A90" s="55"/>
      <c r="B90" s="160"/>
      <c r="C90" s="164">
        <v>5</v>
      </c>
      <c r="D90" s="165">
        <f>COUNTIF('隠しシート（記入不要）'!I3,"1")</f>
        <v>0</v>
      </c>
      <c r="E90" s="165">
        <f>COUNTIF('隠しシート（記入不要）'!I3,"2")</f>
        <v>0</v>
      </c>
      <c r="F90" s="165">
        <f>COUNTIF('隠しシート（記入不要）'!I3,"3")</f>
        <v>0</v>
      </c>
      <c r="G90" s="165">
        <f>COUNTIF('隠しシート（記入不要）'!I4,"1")</f>
        <v>0</v>
      </c>
      <c r="H90" s="165">
        <f>COUNTIF('隠しシート（記入不要）'!I4,"2")</f>
        <v>0</v>
      </c>
      <c r="I90" s="165">
        <f>COUNTIF('隠しシート（記入不要）'!I4,"3")</f>
        <v>0</v>
      </c>
      <c r="J90" s="165">
        <f>COUNTIF('隠しシート（記入不要）'!I4,"4")</f>
        <v>0</v>
      </c>
      <c r="K90" s="165">
        <f>COUNTIF('隠しシート（記入不要）'!I4,"5")</f>
        <v>0</v>
      </c>
    </row>
    <row r="91" spans="1:11" s="20" customFormat="1" ht="55.5" customHeight="1" hidden="1">
      <c r="A91" s="55"/>
      <c r="B91" s="160"/>
      <c r="C91" s="164">
        <v>6</v>
      </c>
      <c r="D91" s="165">
        <f>COUNTIF('隠しシート（記入不要）'!K3,"1")</f>
        <v>0</v>
      </c>
      <c r="E91" s="165">
        <f>COUNTIF('隠しシート（記入不要）'!K3,"2")</f>
        <v>0</v>
      </c>
      <c r="F91" s="165">
        <f>COUNTIF('隠しシート（記入不要）'!K3,"3")</f>
        <v>0</v>
      </c>
      <c r="G91" s="165">
        <f>COUNTIF('隠しシート（記入不要）'!K4,"1")</f>
        <v>0</v>
      </c>
      <c r="H91" s="165">
        <f>COUNTIF('隠しシート（記入不要）'!K4,"2")</f>
        <v>0</v>
      </c>
      <c r="I91" s="165">
        <f>COUNTIF('隠しシート（記入不要）'!K4,"3")</f>
        <v>0</v>
      </c>
      <c r="J91" s="165">
        <f>COUNTIF('隠しシート（記入不要）'!K4,"4")</f>
        <v>0</v>
      </c>
      <c r="K91" s="165">
        <f>COUNTIF('隠しシート（記入不要）'!K4,"5")</f>
        <v>0</v>
      </c>
    </row>
    <row r="92" spans="1:11" s="20" customFormat="1" ht="55.5" customHeight="1" hidden="1">
      <c r="A92" s="55"/>
      <c r="B92" s="160"/>
      <c r="C92" s="164">
        <v>7</v>
      </c>
      <c r="D92" s="165">
        <f>COUNTIF('隠しシート（記入不要）'!M3,"1")</f>
        <v>0</v>
      </c>
      <c r="E92" s="165">
        <f>COUNTIF('隠しシート（記入不要）'!M3,"2")</f>
        <v>0</v>
      </c>
      <c r="F92" s="165">
        <f>COUNTIF('隠しシート（記入不要）'!M3,"3")</f>
        <v>0</v>
      </c>
      <c r="G92" s="165">
        <f>COUNTIF('隠しシート（記入不要）'!M4,"1")</f>
        <v>0</v>
      </c>
      <c r="H92" s="165">
        <f>COUNTIF('隠しシート（記入不要）'!M4,"2")</f>
        <v>0</v>
      </c>
      <c r="I92" s="165">
        <f>COUNTIF('隠しシート（記入不要）'!M4,"3")</f>
        <v>0</v>
      </c>
      <c r="J92" s="165">
        <f>COUNTIF('隠しシート（記入不要）'!M4,"4")</f>
        <v>0</v>
      </c>
      <c r="K92" s="165">
        <f>COUNTIF('隠しシート（記入不要）'!M4,"5")</f>
        <v>0</v>
      </c>
    </row>
    <row r="93" spans="1:11" s="20" customFormat="1" ht="55.5" customHeight="1" hidden="1">
      <c r="A93" s="55"/>
      <c r="B93" s="160"/>
      <c r="C93" s="164">
        <v>8</v>
      </c>
      <c r="D93" s="165">
        <f>COUNTIF('隠しシート（記入不要）'!O3,"1")</f>
        <v>0</v>
      </c>
      <c r="E93" s="165">
        <f>COUNTIF('隠しシート（記入不要）'!O3,"2")</f>
        <v>0</v>
      </c>
      <c r="F93" s="165">
        <f>COUNTIF('隠しシート（記入不要）'!O3,"3")</f>
        <v>0</v>
      </c>
      <c r="G93" s="165">
        <f>COUNTIF('隠しシート（記入不要）'!O4,"1")</f>
        <v>0</v>
      </c>
      <c r="H93" s="165">
        <f>COUNTIF('隠しシート（記入不要）'!O4,"2")</f>
        <v>0</v>
      </c>
      <c r="I93" s="165">
        <f>COUNTIF('隠しシート（記入不要）'!O4,"3")</f>
        <v>0</v>
      </c>
      <c r="J93" s="165">
        <f>COUNTIF('隠しシート（記入不要）'!O4,"4")</f>
        <v>0</v>
      </c>
      <c r="K93" s="165">
        <f>COUNTIF('隠しシート（記入不要）'!O4,"5")</f>
        <v>0</v>
      </c>
    </row>
    <row r="94" spans="1:11" s="20" customFormat="1" ht="55.5" customHeight="1" hidden="1">
      <c r="A94" s="55"/>
      <c r="B94" s="160"/>
      <c r="C94" s="164">
        <v>9</v>
      </c>
      <c r="D94" s="165">
        <f>COUNTIF('隠しシート（記入不要）'!Q3,"1")</f>
        <v>0</v>
      </c>
      <c r="E94" s="165">
        <f>COUNTIF('隠しシート（記入不要）'!Q3,"2")</f>
        <v>0</v>
      </c>
      <c r="F94" s="165">
        <f>COUNTIF('隠しシート（記入不要）'!Q3,"3")</f>
        <v>0</v>
      </c>
      <c r="G94" s="165">
        <f>COUNTIF('隠しシート（記入不要）'!Q4,"1")</f>
        <v>0</v>
      </c>
      <c r="H94" s="165">
        <f>COUNTIF('隠しシート（記入不要）'!Q4,"2")</f>
        <v>0</v>
      </c>
      <c r="I94" s="165">
        <f>COUNTIF('隠しシート（記入不要）'!Q4,"3")</f>
        <v>0</v>
      </c>
      <c r="J94" s="165">
        <f>COUNTIF('隠しシート（記入不要）'!Q4,"4")</f>
        <v>0</v>
      </c>
      <c r="K94" s="165">
        <f>COUNTIF('隠しシート（記入不要）'!Q4,"5")</f>
        <v>0</v>
      </c>
    </row>
    <row r="95" spans="1:11" s="20" customFormat="1" ht="55.5" customHeight="1" hidden="1">
      <c r="A95" s="55"/>
      <c r="B95" s="160"/>
      <c r="C95" s="164">
        <v>10</v>
      </c>
      <c r="D95" s="165">
        <f>COUNTIF('隠しシート（記入不要）'!S3,"1")</f>
        <v>0</v>
      </c>
      <c r="E95" s="165">
        <f>COUNTIF('隠しシート（記入不要）'!S3,"2")</f>
        <v>0</v>
      </c>
      <c r="F95" s="165">
        <f>COUNTIF('隠しシート（記入不要）'!S3,"3")</f>
        <v>0</v>
      </c>
      <c r="G95" s="165">
        <f>COUNTIF('隠しシート（記入不要）'!S4,"1")</f>
        <v>0</v>
      </c>
      <c r="H95" s="165">
        <f>COUNTIF('隠しシート（記入不要）'!S4,"2")</f>
        <v>0</v>
      </c>
      <c r="I95" s="165">
        <f>COUNTIF('隠しシート（記入不要）'!S4,"3")</f>
        <v>0</v>
      </c>
      <c r="J95" s="165">
        <f>COUNTIF('隠しシート（記入不要）'!S4,"4")</f>
        <v>0</v>
      </c>
      <c r="K95" s="165">
        <f>COUNTIF('隠しシート（記入不要）'!S4,"5")</f>
        <v>0</v>
      </c>
    </row>
    <row r="96" spans="1:11" s="20" customFormat="1" ht="55.5" customHeight="1" hidden="1">
      <c r="A96" s="55"/>
      <c r="B96" s="160"/>
      <c r="C96" s="164">
        <v>11</v>
      </c>
      <c r="D96" s="165">
        <f>COUNTIF('隠しシート（記入不要）'!U3,"1")</f>
        <v>0</v>
      </c>
      <c r="E96" s="165">
        <f>COUNTIF('隠しシート（記入不要）'!U3,"2")</f>
        <v>0</v>
      </c>
      <c r="F96" s="165">
        <f>COUNTIF('隠しシート（記入不要）'!U3,"3")</f>
        <v>0</v>
      </c>
      <c r="G96" s="165">
        <f>COUNTIF('隠しシート（記入不要）'!U4,"1")</f>
        <v>0</v>
      </c>
      <c r="H96" s="165">
        <f>COUNTIF('隠しシート（記入不要）'!U4,"2")</f>
        <v>0</v>
      </c>
      <c r="I96" s="165">
        <f>COUNTIF('隠しシート（記入不要）'!U4,"3")</f>
        <v>0</v>
      </c>
      <c r="J96" s="165">
        <f>COUNTIF('隠しシート（記入不要）'!U4,"4")</f>
        <v>0</v>
      </c>
      <c r="K96" s="165">
        <f>COUNTIF('隠しシート（記入不要）'!U4,"5")</f>
        <v>0</v>
      </c>
    </row>
    <row r="97" spans="1:11" s="20" customFormat="1" ht="55.5" customHeight="1" hidden="1">
      <c r="A97" s="55"/>
      <c r="B97" s="160"/>
      <c r="C97" s="164">
        <v>12</v>
      </c>
      <c r="D97" s="165">
        <f>COUNTIF('隠しシート（記入不要）'!W3,"1")</f>
        <v>0</v>
      </c>
      <c r="E97" s="165">
        <f>COUNTIF('隠しシート（記入不要）'!W3,"2")</f>
        <v>0</v>
      </c>
      <c r="F97" s="165">
        <f>COUNTIF('隠しシート（記入不要）'!W3,"3")</f>
        <v>0</v>
      </c>
      <c r="G97" s="165">
        <f>COUNTIF('隠しシート（記入不要）'!W4,"1")</f>
        <v>0</v>
      </c>
      <c r="H97" s="165">
        <f>COUNTIF('隠しシート（記入不要）'!W4,"2")</f>
        <v>0</v>
      </c>
      <c r="I97" s="165">
        <f>COUNTIF('隠しシート（記入不要）'!W4,"3")</f>
        <v>0</v>
      </c>
      <c r="J97" s="165">
        <f>COUNTIF('隠しシート（記入不要）'!W4,"4")</f>
        <v>0</v>
      </c>
      <c r="K97" s="165">
        <f>COUNTIF('隠しシート（記入不要）'!W4,"5")</f>
        <v>0</v>
      </c>
    </row>
    <row r="98" spans="1:11" s="20" customFormat="1" ht="55.5" customHeight="1" hidden="1">
      <c r="A98" s="55"/>
      <c r="B98" s="160"/>
      <c r="C98" s="164">
        <v>13</v>
      </c>
      <c r="D98" s="165">
        <f>COUNTIF('隠しシート（記入不要）'!Y3,"1")</f>
        <v>0</v>
      </c>
      <c r="E98" s="165">
        <f>COUNTIF('隠しシート（記入不要）'!Y3,"2")</f>
        <v>0</v>
      </c>
      <c r="F98" s="165">
        <f>COUNTIF('隠しシート（記入不要）'!Y3,"3")</f>
        <v>0</v>
      </c>
      <c r="G98" s="165">
        <f>COUNTIF('隠しシート（記入不要）'!Y4,"1")</f>
        <v>0</v>
      </c>
      <c r="H98" s="165">
        <f>COUNTIF('隠しシート（記入不要）'!Y4,"2")</f>
        <v>0</v>
      </c>
      <c r="I98" s="165">
        <f>COUNTIF('隠しシート（記入不要）'!Y4,"3")</f>
        <v>0</v>
      </c>
      <c r="J98" s="165">
        <f>COUNTIF('隠しシート（記入不要）'!Y4,"4")</f>
        <v>0</v>
      </c>
      <c r="K98" s="165">
        <f>COUNTIF('隠しシート（記入不要）'!Y4,"5")</f>
        <v>0</v>
      </c>
    </row>
    <row r="99" spans="1:11" s="20" customFormat="1" ht="55.5" customHeight="1" hidden="1">
      <c r="A99" s="55"/>
      <c r="B99" s="160"/>
      <c r="C99" s="164">
        <v>14</v>
      </c>
      <c r="D99" s="165">
        <f>COUNTIF('隠しシート（記入不要）'!AA3,"1")</f>
        <v>0</v>
      </c>
      <c r="E99" s="165">
        <f>COUNTIF('隠しシート（記入不要）'!AA3,"2")</f>
        <v>0</v>
      </c>
      <c r="F99" s="165">
        <f>COUNTIF('隠しシート（記入不要）'!AA3,"3")</f>
        <v>0</v>
      </c>
      <c r="G99" s="165">
        <f>COUNTIF('隠しシート（記入不要）'!AA4,"1")</f>
        <v>0</v>
      </c>
      <c r="H99" s="165">
        <f>COUNTIF('隠しシート（記入不要）'!AA4,"2")</f>
        <v>0</v>
      </c>
      <c r="I99" s="165">
        <f>COUNTIF('隠しシート（記入不要）'!AA4,"3")</f>
        <v>0</v>
      </c>
      <c r="J99" s="165">
        <f>COUNTIF('隠しシート（記入不要）'!AA4,"4")</f>
        <v>0</v>
      </c>
      <c r="K99" s="165">
        <f>COUNTIF('隠しシート（記入不要）'!AA4,"5")</f>
        <v>0</v>
      </c>
    </row>
    <row r="100" spans="1:11" s="20" customFormat="1" ht="55.5" customHeight="1" hidden="1">
      <c r="A100" s="55"/>
      <c r="B100" s="160"/>
      <c r="C100" s="164">
        <v>15</v>
      </c>
      <c r="D100" s="165">
        <f>COUNTIF('隠しシート（記入不要）'!AC3,"1")</f>
        <v>0</v>
      </c>
      <c r="E100" s="165">
        <f>COUNTIF('隠しシート（記入不要）'!AC3,"2")</f>
        <v>0</v>
      </c>
      <c r="F100" s="165">
        <f>COUNTIF('隠しシート（記入不要）'!AC3,"3")</f>
        <v>0</v>
      </c>
      <c r="G100" s="165">
        <f>COUNTIF('隠しシート（記入不要）'!AC4,"1")</f>
        <v>0</v>
      </c>
      <c r="H100" s="165">
        <f>COUNTIF('隠しシート（記入不要）'!AC4,"2")</f>
        <v>0</v>
      </c>
      <c r="I100" s="165">
        <f>COUNTIF('隠しシート（記入不要）'!AC4,"3")</f>
        <v>0</v>
      </c>
      <c r="J100" s="165">
        <f>COUNTIF('隠しシート（記入不要）'!AC4,"4")</f>
        <v>0</v>
      </c>
      <c r="K100" s="165">
        <f>COUNTIF('隠しシート（記入不要）'!AC4,"5")</f>
        <v>0</v>
      </c>
    </row>
    <row r="101" spans="1:11" s="20" customFormat="1" ht="55.5" customHeight="1" hidden="1">
      <c r="A101" s="55"/>
      <c r="B101" s="160"/>
      <c r="C101" s="164">
        <v>16</v>
      </c>
      <c r="D101" s="165">
        <f>COUNTIF('隠しシート（記入不要）'!AE3,"1")</f>
        <v>0</v>
      </c>
      <c r="E101" s="165">
        <f>COUNTIF('隠しシート（記入不要）'!AE3,"2")</f>
        <v>0</v>
      </c>
      <c r="F101" s="165">
        <f>COUNTIF('隠しシート（記入不要）'!AE3,"3")</f>
        <v>0</v>
      </c>
      <c r="G101" s="165">
        <f>COUNTIF('隠しシート（記入不要）'!AE4,"1")</f>
        <v>0</v>
      </c>
      <c r="H101" s="165">
        <f>COUNTIF('隠しシート（記入不要）'!AE4,"2")</f>
        <v>0</v>
      </c>
      <c r="I101" s="165">
        <f>COUNTIF('隠しシート（記入不要）'!AE4,"3")</f>
        <v>0</v>
      </c>
      <c r="J101" s="165">
        <f>COUNTIF('隠しシート（記入不要）'!AE4,"4")</f>
        <v>0</v>
      </c>
      <c r="K101" s="165">
        <f>COUNTIF('隠しシート（記入不要）'!AE4,"5")</f>
        <v>0</v>
      </c>
    </row>
    <row r="102" spans="1:11" s="20" customFormat="1" ht="55.5" customHeight="1" hidden="1">
      <c r="A102" s="55"/>
      <c r="B102" s="160"/>
      <c r="C102" s="164">
        <v>17</v>
      </c>
      <c r="D102" s="165">
        <f>COUNTIF('隠しシート（記入不要）'!AG3,"1")</f>
        <v>0</v>
      </c>
      <c r="E102" s="165">
        <f>COUNTIF('隠しシート（記入不要）'!AG3,"2")</f>
        <v>0</v>
      </c>
      <c r="F102" s="165">
        <f>COUNTIF('隠しシート（記入不要）'!AG3,"3")</f>
        <v>0</v>
      </c>
      <c r="G102" s="165">
        <f>COUNTIF('隠しシート（記入不要）'!AG4,"1")</f>
        <v>0</v>
      </c>
      <c r="H102" s="165">
        <f>COUNTIF('隠しシート（記入不要）'!AG4,"2")</f>
        <v>0</v>
      </c>
      <c r="I102" s="165">
        <f>COUNTIF('隠しシート（記入不要）'!AG4,"3")</f>
        <v>0</v>
      </c>
      <c r="J102" s="165">
        <f>COUNTIF('隠しシート（記入不要）'!AG4,"4")</f>
        <v>0</v>
      </c>
      <c r="K102" s="165">
        <f>COUNTIF('隠しシート（記入不要）'!AG4,"5")</f>
        <v>0</v>
      </c>
    </row>
    <row r="103" spans="1:11" s="20" customFormat="1" ht="55.5" customHeight="1" hidden="1">
      <c r="A103" s="55"/>
      <c r="B103" s="160"/>
      <c r="C103" s="164">
        <v>18</v>
      </c>
      <c r="D103" s="165">
        <f>COUNTIF('隠しシート（記入不要）'!AI3,"1")</f>
        <v>0</v>
      </c>
      <c r="E103" s="165">
        <f>COUNTIF('隠しシート（記入不要）'!AI3,"2")</f>
        <v>0</v>
      </c>
      <c r="F103" s="165">
        <f>COUNTIF('隠しシート（記入不要）'!AI3,"3")</f>
        <v>0</v>
      </c>
      <c r="G103" s="165">
        <f>COUNTIF('隠しシート（記入不要）'!AI4,"1")</f>
        <v>0</v>
      </c>
      <c r="H103" s="165">
        <f>COUNTIF('隠しシート（記入不要）'!AI4,"2")</f>
        <v>0</v>
      </c>
      <c r="I103" s="165">
        <f>COUNTIF('隠しシート（記入不要）'!AI4,"3")</f>
        <v>0</v>
      </c>
      <c r="J103" s="165">
        <f>COUNTIF('隠しシート（記入不要）'!AI4,"4")</f>
        <v>0</v>
      </c>
      <c r="K103" s="165">
        <f>COUNTIF('隠しシート（記入不要）'!AI4,"5")</f>
        <v>0</v>
      </c>
    </row>
    <row r="104" spans="1:11" s="20" customFormat="1" ht="55.5" customHeight="1" hidden="1">
      <c r="A104" s="55"/>
      <c r="B104" s="160"/>
      <c r="C104" s="164">
        <v>19</v>
      </c>
      <c r="D104" s="165">
        <f>COUNTIF('隠しシート（記入不要）'!AK3,"1")</f>
        <v>0</v>
      </c>
      <c r="E104" s="165">
        <f>COUNTIF('隠しシート（記入不要）'!AK3,"2")</f>
        <v>0</v>
      </c>
      <c r="F104" s="165">
        <f>COUNTIF('隠しシート（記入不要）'!AK3,"3")</f>
        <v>0</v>
      </c>
      <c r="G104" s="165">
        <f>COUNTIF('隠しシート（記入不要）'!AK4,"1")</f>
        <v>0</v>
      </c>
      <c r="H104" s="165">
        <f>COUNTIF('隠しシート（記入不要）'!AK4,"2")</f>
        <v>0</v>
      </c>
      <c r="I104" s="165">
        <f>COUNTIF('隠しシート（記入不要）'!AK4,"3")</f>
        <v>0</v>
      </c>
      <c r="J104" s="165">
        <f>COUNTIF('隠しシート（記入不要）'!AK4,"4")</f>
        <v>0</v>
      </c>
      <c r="K104" s="165">
        <f>COUNTIF('隠しシート（記入不要）'!AK4,"5")</f>
        <v>0</v>
      </c>
    </row>
    <row r="105" spans="1:11" s="20" customFormat="1" ht="55.5" customHeight="1" hidden="1">
      <c r="A105" s="55"/>
      <c r="B105" s="160"/>
      <c r="C105" s="164">
        <v>20</v>
      </c>
      <c r="D105" s="165">
        <f>COUNTIF('隠しシート（記入不要）'!AM3,"1")</f>
        <v>0</v>
      </c>
      <c r="E105" s="165">
        <f>COUNTIF('隠しシート（記入不要）'!AM3,"2")</f>
        <v>0</v>
      </c>
      <c r="F105" s="165">
        <f>COUNTIF('隠しシート（記入不要）'!AM3,"3")</f>
        <v>0</v>
      </c>
      <c r="G105" s="165">
        <f>COUNTIF('隠しシート（記入不要）'!AM4,"1")</f>
        <v>0</v>
      </c>
      <c r="H105" s="165">
        <f>COUNTIF('隠しシート（記入不要）'!AM4,"2")</f>
        <v>0</v>
      </c>
      <c r="I105" s="165">
        <f>COUNTIF('隠しシート（記入不要）'!AM4,"3")</f>
        <v>0</v>
      </c>
      <c r="J105" s="165">
        <f>COUNTIF('隠しシート（記入不要）'!AM4,"4")</f>
        <v>0</v>
      </c>
      <c r="K105" s="165">
        <f>COUNTIF('隠しシート（記入不要）'!AM4,"5")</f>
        <v>0</v>
      </c>
    </row>
    <row r="106" spans="1:11" s="20" customFormat="1" ht="55.5" customHeight="1" hidden="1">
      <c r="A106" s="55"/>
      <c r="B106" s="160"/>
      <c r="C106" s="164">
        <v>21</v>
      </c>
      <c r="D106" s="165">
        <f>COUNTIF('隠しシート（記入不要）'!AO3,"1")</f>
        <v>0</v>
      </c>
      <c r="E106" s="165">
        <f>COUNTIF('隠しシート（記入不要）'!AO3,"2")</f>
        <v>0</v>
      </c>
      <c r="F106" s="165">
        <f>COUNTIF('隠しシート（記入不要）'!AO3,"3")</f>
        <v>0</v>
      </c>
      <c r="G106" s="165">
        <f>COUNTIF('隠しシート（記入不要）'!AO4,"1")</f>
        <v>0</v>
      </c>
      <c r="H106" s="165">
        <f>COUNTIF('隠しシート（記入不要）'!AO4,"2")</f>
        <v>0</v>
      </c>
      <c r="I106" s="165">
        <f>COUNTIF('隠しシート（記入不要）'!AO4,"3")</f>
        <v>0</v>
      </c>
      <c r="J106" s="165">
        <f>COUNTIF('隠しシート（記入不要）'!AO4,"4")</f>
        <v>0</v>
      </c>
      <c r="K106" s="165">
        <f>COUNTIF('隠しシート（記入不要）'!AO4,"5")</f>
        <v>0</v>
      </c>
    </row>
    <row r="107" spans="1:11" s="20" customFormat="1" ht="55.5" customHeight="1" hidden="1">
      <c r="A107" s="55"/>
      <c r="B107" s="160"/>
      <c r="C107" s="164">
        <v>22</v>
      </c>
      <c r="D107" s="165">
        <f>COUNTIF('隠しシート（記入不要）'!AQ3,"1")</f>
        <v>0</v>
      </c>
      <c r="E107" s="165">
        <f>COUNTIF('隠しシート（記入不要）'!AQ3,"2")</f>
        <v>0</v>
      </c>
      <c r="F107" s="165">
        <f>COUNTIF('隠しシート（記入不要）'!AQ3,"3")</f>
        <v>0</v>
      </c>
      <c r="G107" s="165">
        <f>COUNTIF('隠しシート（記入不要）'!AQ4,"1")</f>
        <v>0</v>
      </c>
      <c r="H107" s="165">
        <f>COUNTIF('隠しシート（記入不要）'!AQ4,"2")</f>
        <v>0</v>
      </c>
      <c r="I107" s="165">
        <f>COUNTIF('隠しシート（記入不要）'!AQ4,"3")</f>
        <v>0</v>
      </c>
      <c r="J107" s="165">
        <f>COUNTIF('隠しシート（記入不要）'!AQ4,"4")</f>
        <v>0</v>
      </c>
      <c r="K107" s="165">
        <f>COUNTIF('隠しシート（記入不要）'!AQ4,"5")</f>
        <v>0</v>
      </c>
    </row>
    <row r="108" spans="1:11" s="20" customFormat="1" ht="55.5" customHeight="1" hidden="1">
      <c r="A108" s="55"/>
      <c r="B108" s="160"/>
      <c r="C108" s="164">
        <v>23</v>
      </c>
      <c r="D108" s="165">
        <f>COUNTIF('隠しシート（記入不要）'!AS3,"1")</f>
        <v>0</v>
      </c>
      <c r="E108" s="165">
        <f>COUNTIF('隠しシート（記入不要）'!AS3,"2")</f>
        <v>0</v>
      </c>
      <c r="F108" s="165">
        <f>COUNTIF('隠しシート（記入不要）'!AS3,"3")</f>
        <v>0</v>
      </c>
      <c r="G108" s="165">
        <f>COUNTIF('隠しシート（記入不要）'!AS4,"1")</f>
        <v>0</v>
      </c>
      <c r="H108" s="165">
        <f>COUNTIF('隠しシート（記入不要）'!AS4,"2")</f>
        <v>0</v>
      </c>
      <c r="I108" s="165">
        <f>COUNTIF('隠しシート（記入不要）'!AS4,"3")</f>
        <v>0</v>
      </c>
      <c r="J108" s="165">
        <f>COUNTIF('隠しシート（記入不要）'!AS4,"4")</f>
        <v>0</v>
      </c>
      <c r="K108" s="165">
        <f>COUNTIF('隠しシート（記入不要）'!AS4,"5")</f>
        <v>0</v>
      </c>
    </row>
    <row r="109" spans="1:11" s="20" customFormat="1" ht="55.5" customHeight="1" hidden="1">
      <c r="A109" s="55"/>
      <c r="B109" s="160"/>
      <c r="C109" s="164">
        <v>24</v>
      </c>
      <c r="D109" s="165">
        <f>COUNTIF('隠しシート（記入不要）'!AU3,"1")</f>
        <v>0</v>
      </c>
      <c r="E109" s="165">
        <f>COUNTIF('隠しシート（記入不要）'!AU3,"2")</f>
        <v>0</v>
      </c>
      <c r="F109" s="165">
        <f>COUNTIF('隠しシート（記入不要）'!AU3,"3")</f>
        <v>0</v>
      </c>
      <c r="G109" s="165">
        <f>COUNTIF('隠しシート（記入不要）'!AU4,"1")</f>
        <v>0</v>
      </c>
      <c r="H109" s="165">
        <f>COUNTIF('隠しシート（記入不要）'!AU4,"2")</f>
        <v>0</v>
      </c>
      <c r="I109" s="165">
        <f>COUNTIF('隠しシート（記入不要）'!AU4,"3")</f>
        <v>0</v>
      </c>
      <c r="J109" s="165">
        <f>COUNTIF('隠しシート（記入不要）'!AU4,"4")</f>
        <v>0</v>
      </c>
      <c r="K109" s="165">
        <f>COUNTIF('隠しシート（記入不要）'!AU4,"5")</f>
        <v>0</v>
      </c>
    </row>
    <row r="110" spans="1:11" s="20" customFormat="1" ht="55.5" customHeight="1" hidden="1">
      <c r="A110" s="55"/>
      <c r="B110" s="160"/>
      <c r="C110" s="164">
        <v>25</v>
      </c>
      <c r="D110" s="165">
        <f>COUNTIF('隠しシート（記入不要）'!AW3,"1")</f>
        <v>0</v>
      </c>
      <c r="E110" s="165">
        <f>COUNTIF('隠しシート（記入不要）'!AW3,"2")</f>
        <v>0</v>
      </c>
      <c r="F110" s="165">
        <f>COUNTIF('隠しシート（記入不要）'!AW3,"3")</f>
        <v>0</v>
      </c>
      <c r="G110" s="165">
        <f>COUNTIF('隠しシート（記入不要）'!AW4,"1")</f>
        <v>0</v>
      </c>
      <c r="H110" s="165">
        <f>COUNTIF('隠しシート（記入不要）'!AW4,"2")</f>
        <v>0</v>
      </c>
      <c r="I110" s="165">
        <f>COUNTIF('隠しシート（記入不要）'!AW4,"3")</f>
        <v>0</v>
      </c>
      <c r="J110" s="165">
        <f>COUNTIF('隠しシート（記入不要）'!AW4,"4")</f>
        <v>0</v>
      </c>
      <c r="K110" s="165">
        <f>COUNTIF('隠しシート（記入不要）'!AW4,"5")</f>
        <v>0</v>
      </c>
    </row>
    <row r="111" spans="1:11" s="20" customFormat="1" ht="55.5" customHeight="1" hidden="1">
      <c r="A111" s="55"/>
      <c r="B111" s="160"/>
      <c r="C111" s="164">
        <v>26</v>
      </c>
      <c r="D111" s="165">
        <f>COUNTIF('隠しシート（記入不要）'!AY3,"1")</f>
        <v>0</v>
      </c>
      <c r="E111" s="165">
        <f>COUNTIF('隠しシート（記入不要）'!AY3,"2")</f>
        <v>0</v>
      </c>
      <c r="F111" s="165">
        <f>COUNTIF('隠しシート（記入不要）'!AY3,"3")</f>
        <v>0</v>
      </c>
      <c r="G111" s="165">
        <f>COUNTIF('隠しシート（記入不要）'!AY4,"1")</f>
        <v>0</v>
      </c>
      <c r="H111" s="165">
        <f>COUNTIF('隠しシート（記入不要）'!AY4,"2")</f>
        <v>0</v>
      </c>
      <c r="I111" s="165">
        <f>COUNTIF('隠しシート（記入不要）'!AY4,"3")</f>
        <v>0</v>
      </c>
      <c r="J111" s="165">
        <f>COUNTIF('隠しシート（記入不要）'!AY4,"4")</f>
        <v>0</v>
      </c>
      <c r="K111" s="165">
        <f>COUNTIF('隠しシート（記入不要）'!AY4,"5")</f>
        <v>0</v>
      </c>
    </row>
    <row r="112" spans="1:11" s="20" customFormat="1" ht="55.5" customHeight="1" hidden="1">
      <c r="A112" s="55"/>
      <c r="B112" s="160"/>
      <c r="C112" s="164">
        <v>27</v>
      </c>
      <c r="D112" s="165">
        <f>COUNTIF('隠しシート（記入不要）'!BA3,"1")</f>
        <v>0</v>
      </c>
      <c r="E112" s="165">
        <f>COUNTIF('隠しシート（記入不要）'!BA3,"2")</f>
        <v>0</v>
      </c>
      <c r="F112" s="165">
        <f>COUNTIF('隠しシート（記入不要）'!BA3,"3")</f>
        <v>0</v>
      </c>
      <c r="G112" s="165">
        <f>COUNTIF('隠しシート（記入不要）'!BA4,"1")</f>
        <v>0</v>
      </c>
      <c r="H112" s="165">
        <f>COUNTIF('隠しシート（記入不要）'!BA4,"2")</f>
        <v>0</v>
      </c>
      <c r="I112" s="165">
        <f>COUNTIF('隠しシート（記入不要）'!BA4,"3")</f>
        <v>0</v>
      </c>
      <c r="J112" s="165">
        <f>COUNTIF('隠しシート（記入不要）'!BA4,"4")</f>
        <v>0</v>
      </c>
      <c r="K112" s="165">
        <f>COUNTIF('隠しシート（記入不要）'!BA4,"5")</f>
        <v>0</v>
      </c>
    </row>
    <row r="113" spans="1:11" s="20" customFormat="1" ht="55.5" customHeight="1" hidden="1">
      <c r="A113" s="55"/>
      <c r="B113" s="160"/>
      <c r="C113" s="164">
        <v>28</v>
      </c>
      <c r="D113" s="165">
        <f>COUNTIF('隠しシート（記入不要）'!BC3,"1")</f>
        <v>0</v>
      </c>
      <c r="E113" s="165">
        <f>COUNTIF('隠しシート（記入不要）'!BC3,"2")</f>
        <v>0</v>
      </c>
      <c r="F113" s="165">
        <f>COUNTIF('隠しシート（記入不要）'!BC3,"3")</f>
        <v>0</v>
      </c>
      <c r="G113" s="165">
        <f>COUNTIF('隠しシート（記入不要）'!BC4,"1")</f>
        <v>0</v>
      </c>
      <c r="H113" s="165">
        <f>COUNTIF('隠しシート（記入不要）'!BC4,"2")</f>
        <v>0</v>
      </c>
      <c r="I113" s="165">
        <f>COUNTIF('隠しシート（記入不要）'!BC4,"3")</f>
        <v>0</v>
      </c>
      <c r="J113" s="165">
        <f>COUNTIF('隠しシート（記入不要）'!BC4,"4")</f>
        <v>0</v>
      </c>
      <c r="K113" s="165">
        <f>COUNTIF('隠しシート（記入不要）'!BC4,"5")</f>
        <v>0</v>
      </c>
    </row>
    <row r="114" spans="1:11" s="20" customFormat="1" ht="55.5" customHeight="1" hidden="1">
      <c r="A114" s="55"/>
      <c r="B114" s="160"/>
      <c r="C114" s="164">
        <v>29</v>
      </c>
      <c r="D114" s="165">
        <f>COUNTIF('隠しシート（記入不要）'!BE3,"1")</f>
        <v>0</v>
      </c>
      <c r="E114" s="165">
        <f>COUNTIF('隠しシート（記入不要）'!BE3,"2")</f>
        <v>0</v>
      </c>
      <c r="F114" s="165">
        <f>COUNTIF('隠しシート（記入不要）'!BE3,"3")</f>
        <v>0</v>
      </c>
      <c r="G114" s="165">
        <f>COUNTIF('隠しシート（記入不要）'!BE4,"1")</f>
        <v>0</v>
      </c>
      <c r="H114" s="165">
        <f>COUNTIF('隠しシート（記入不要）'!BE4,"2")</f>
        <v>0</v>
      </c>
      <c r="I114" s="165">
        <f>COUNTIF('隠しシート（記入不要）'!BE4,"3")</f>
        <v>0</v>
      </c>
      <c r="J114" s="165">
        <f>COUNTIF('隠しシート（記入不要）'!BE4,"4")</f>
        <v>0</v>
      </c>
      <c r="K114" s="165">
        <f>COUNTIF('隠しシート（記入不要）'!BE4,"5")</f>
        <v>0</v>
      </c>
    </row>
    <row r="115" spans="1:11" s="20" customFormat="1" ht="55.5" customHeight="1" hidden="1">
      <c r="A115" s="55"/>
      <c r="B115" s="160"/>
      <c r="C115" s="164">
        <v>30</v>
      </c>
      <c r="D115" s="165">
        <f>COUNTIF('隠しシート（記入不要）'!BG3,"1")</f>
        <v>0</v>
      </c>
      <c r="E115" s="165">
        <f>COUNTIF('隠しシート（記入不要）'!BG3,"2")</f>
        <v>0</v>
      </c>
      <c r="F115" s="165">
        <f>COUNTIF('隠しシート（記入不要）'!BG3,"3")</f>
        <v>0</v>
      </c>
      <c r="G115" s="165">
        <f>COUNTIF('隠しシート（記入不要）'!BG4,"1")</f>
        <v>0</v>
      </c>
      <c r="H115" s="165">
        <f>COUNTIF('隠しシート（記入不要）'!BG4,"2")</f>
        <v>0</v>
      </c>
      <c r="I115" s="165">
        <f>COUNTIF('隠しシート（記入不要）'!BG4,"3")</f>
        <v>0</v>
      </c>
      <c r="J115" s="165">
        <f>COUNTIF('隠しシート（記入不要）'!BG4,"4")</f>
        <v>0</v>
      </c>
      <c r="K115" s="165">
        <f>COUNTIF('隠しシート（記入不要）'!BG4,"5")</f>
        <v>0</v>
      </c>
    </row>
    <row r="116" spans="1:11" s="20" customFormat="1" ht="55.5" customHeight="1" hidden="1">
      <c r="A116" s="55"/>
      <c r="B116" s="160"/>
      <c r="C116" s="164">
        <v>31</v>
      </c>
      <c r="D116" s="165">
        <f>COUNTIF('隠しシート（記入不要）'!BI3,"1")</f>
        <v>0</v>
      </c>
      <c r="E116" s="165">
        <f>COUNTIF('隠しシート（記入不要）'!BI3,"2")</f>
        <v>0</v>
      </c>
      <c r="F116" s="165">
        <f>COUNTIF('隠しシート（記入不要）'!BI3,"3")</f>
        <v>0</v>
      </c>
      <c r="G116" s="165">
        <f>COUNTIF('隠しシート（記入不要）'!BI4,"1")</f>
        <v>0</v>
      </c>
      <c r="H116" s="165">
        <f>COUNTIF('隠しシート（記入不要）'!BI4,"2")</f>
        <v>0</v>
      </c>
      <c r="I116" s="165">
        <f>COUNTIF('隠しシート（記入不要）'!BI4,"3")</f>
        <v>0</v>
      </c>
      <c r="J116" s="165">
        <f>COUNTIF('隠しシート（記入不要）'!BI4,"4")</f>
        <v>0</v>
      </c>
      <c r="K116" s="165">
        <f>COUNTIF('隠しシート（記入不要）'!BI4,"5")</f>
        <v>0</v>
      </c>
    </row>
    <row r="117" spans="1:11" s="20" customFormat="1" ht="55.5" customHeight="1" hidden="1">
      <c r="A117" s="55"/>
      <c r="B117" s="160"/>
      <c r="C117" s="164">
        <v>32</v>
      </c>
      <c r="D117" s="165">
        <f>COUNTIF('隠しシート（記入不要）'!BK3,"1")</f>
        <v>0</v>
      </c>
      <c r="E117" s="165">
        <f>COUNTIF('隠しシート（記入不要）'!BK3,"2")</f>
        <v>0</v>
      </c>
      <c r="F117" s="165">
        <f>COUNTIF('隠しシート（記入不要）'!BK3,"3")</f>
        <v>0</v>
      </c>
      <c r="G117" s="165">
        <f>COUNTIF('隠しシート（記入不要）'!BK4,"1")</f>
        <v>0</v>
      </c>
      <c r="H117" s="165">
        <f>COUNTIF('隠しシート（記入不要）'!BK4,"2")</f>
        <v>0</v>
      </c>
      <c r="I117" s="165">
        <f>COUNTIF('隠しシート（記入不要）'!BK4,"3")</f>
        <v>0</v>
      </c>
      <c r="J117" s="165">
        <f>COUNTIF('隠しシート（記入不要）'!BK4,"4")</f>
        <v>0</v>
      </c>
      <c r="K117" s="165">
        <f>COUNTIF('隠しシート（記入不要）'!BK4,"5")</f>
        <v>0</v>
      </c>
    </row>
    <row r="118" spans="1:11" s="20" customFormat="1" ht="55.5" customHeight="1" hidden="1">
      <c r="A118" s="55"/>
      <c r="B118" s="160"/>
      <c r="C118" s="164">
        <v>33</v>
      </c>
      <c r="D118" s="165">
        <f>COUNTIF('隠しシート（記入不要）'!BM3,"1")</f>
        <v>0</v>
      </c>
      <c r="E118" s="165">
        <f>COUNTIF('隠しシート（記入不要）'!BM3,"2")</f>
        <v>0</v>
      </c>
      <c r="F118" s="165">
        <f>COUNTIF('隠しシート（記入不要）'!BM3,"3")</f>
        <v>0</v>
      </c>
      <c r="G118" s="165">
        <f>COUNTIF('隠しシート（記入不要）'!BM4,"1")</f>
        <v>0</v>
      </c>
      <c r="H118" s="165">
        <f>COUNTIF('隠しシート（記入不要）'!BM4,"2")</f>
        <v>0</v>
      </c>
      <c r="I118" s="165">
        <f>COUNTIF('隠しシート（記入不要）'!BM4,"3")</f>
        <v>0</v>
      </c>
      <c r="J118" s="165">
        <f>COUNTIF('隠しシート（記入不要）'!BM4,"4")</f>
        <v>0</v>
      </c>
      <c r="K118" s="165">
        <f>COUNTIF('隠しシート（記入不要）'!BM4,"5")</f>
        <v>0</v>
      </c>
    </row>
    <row r="119" spans="1:11" s="20" customFormat="1" ht="55.5" customHeight="1" hidden="1">
      <c r="A119" s="55"/>
      <c r="B119" s="160"/>
      <c r="C119" s="164">
        <v>34</v>
      </c>
      <c r="D119" s="165">
        <f>COUNTIF('隠しシート（記入不要）'!BO3,"1")</f>
        <v>0</v>
      </c>
      <c r="E119" s="165">
        <f>COUNTIF('隠しシート（記入不要）'!BO3,"2")</f>
        <v>0</v>
      </c>
      <c r="F119" s="165">
        <f>COUNTIF('隠しシート（記入不要）'!BO3,"3")</f>
        <v>0</v>
      </c>
      <c r="G119" s="165">
        <f>COUNTIF('隠しシート（記入不要）'!BO4,"1")</f>
        <v>0</v>
      </c>
      <c r="H119" s="165">
        <f>COUNTIF('隠しシート（記入不要）'!BO4,"2")</f>
        <v>0</v>
      </c>
      <c r="I119" s="165">
        <f>COUNTIF('隠しシート（記入不要）'!BO4,"3")</f>
        <v>0</v>
      </c>
      <c r="J119" s="165">
        <f>COUNTIF('隠しシート（記入不要）'!BO4,"4")</f>
        <v>0</v>
      </c>
      <c r="K119" s="165">
        <f>COUNTIF('隠しシート（記入不要）'!BO4,"5")</f>
        <v>0</v>
      </c>
    </row>
    <row r="120" spans="1:11" s="20" customFormat="1" ht="55.5" customHeight="1" hidden="1">
      <c r="A120" s="55"/>
      <c r="B120" s="160"/>
      <c r="C120" s="164">
        <v>35</v>
      </c>
      <c r="D120" s="165">
        <f>COUNTIF('隠しシート（記入不要）'!BQ3,"1")</f>
        <v>0</v>
      </c>
      <c r="E120" s="165">
        <f>COUNTIF('隠しシート（記入不要）'!BQ3,"2")</f>
        <v>0</v>
      </c>
      <c r="F120" s="165">
        <f>COUNTIF('隠しシート（記入不要）'!BQ3,"3")</f>
        <v>0</v>
      </c>
      <c r="G120" s="165">
        <f>COUNTIF('隠しシート（記入不要）'!BQ4,"1")</f>
        <v>0</v>
      </c>
      <c r="H120" s="165">
        <f>COUNTIF('隠しシート（記入不要）'!BQ4,"2")</f>
        <v>0</v>
      </c>
      <c r="I120" s="165">
        <f>COUNTIF('隠しシート（記入不要）'!BQ4,"3")</f>
        <v>0</v>
      </c>
      <c r="J120" s="165">
        <f>COUNTIF('隠しシート（記入不要）'!BQ4,"4")</f>
        <v>0</v>
      </c>
      <c r="K120" s="165">
        <f>COUNTIF('隠しシート（記入不要）'!BQ4,"5")</f>
        <v>0</v>
      </c>
    </row>
    <row r="121" spans="1:11" s="20" customFormat="1" ht="55.5" customHeight="1" hidden="1">
      <c r="A121" s="55"/>
      <c r="B121" s="160"/>
      <c r="C121" s="164">
        <v>36</v>
      </c>
      <c r="D121" s="165">
        <f>COUNTIF('隠しシート（記入不要）'!BS3,"1")</f>
        <v>0</v>
      </c>
      <c r="E121" s="165">
        <f>COUNTIF('隠しシート（記入不要）'!BS3,"2")</f>
        <v>0</v>
      </c>
      <c r="F121" s="165">
        <f>COUNTIF('隠しシート（記入不要）'!BS3,"3")</f>
        <v>0</v>
      </c>
      <c r="G121" s="165">
        <f>COUNTIF('隠しシート（記入不要）'!BS4,"1")</f>
        <v>0</v>
      </c>
      <c r="H121" s="165">
        <f>COUNTIF('隠しシート（記入不要）'!BS4,"2")</f>
        <v>0</v>
      </c>
      <c r="I121" s="165">
        <f>COUNTIF('隠しシート（記入不要）'!BS4,"3")</f>
        <v>0</v>
      </c>
      <c r="J121" s="165">
        <f>COUNTIF('隠しシート（記入不要）'!BS4,"4")</f>
        <v>0</v>
      </c>
      <c r="K121" s="165">
        <f>COUNTIF('隠しシート（記入不要）'!BS4,"5")</f>
        <v>0</v>
      </c>
    </row>
    <row r="122" spans="1:11" s="20" customFormat="1" ht="55.5" customHeight="1" hidden="1">
      <c r="A122" s="55"/>
      <c r="B122" s="160"/>
      <c r="C122" s="164">
        <v>37</v>
      </c>
      <c r="D122" s="165">
        <f>COUNTIF('隠しシート（記入不要）'!BU3,"1")</f>
        <v>0</v>
      </c>
      <c r="E122" s="165">
        <f>COUNTIF('隠しシート（記入不要）'!BU3,"2")</f>
        <v>0</v>
      </c>
      <c r="F122" s="165">
        <f>COUNTIF('隠しシート（記入不要）'!BU3,"3")</f>
        <v>0</v>
      </c>
      <c r="G122" s="165">
        <f>COUNTIF('隠しシート（記入不要）'!BU4,"1")</f>
        <v>0</v>
      </c>
      <c r="H122" s="165">
        <f>COUNTIF('隠しシート（記入不要）'!BU4,"2")</f>
        <v>0</v>
      </c>
      <c r="I122" s="165">
        <f>COUNTIF('隠しシート（記入不要）'!BU4,"3")</f>
        <v>0</v>
      </c>
      <c r="J122" s="165">
        <f>COUNTIF('隠しシート（記入不要）'!BU4,"4")</f>
        <v>0</v>
      </c>
      <c r="K122" s="165">
        <f>COUNTIF('隠しシート（記入不要）'!BU4,"5")</f>
        <v>0</v>
      </c>
    </row>
    <row r="123" spans="1:11" s="20" customFormat="1" ht="55.5" customHeight="1" hidden="1">
      <c r="A123" s="55"/>
      <c r="B123" s="160"/>
      <c r="C123" s="164">
        <v>38</v>
      </c>
      <c r="D123" s="165">
        <f>COUNTIF('隠しシート（記入不要）'!BW3,"1")</f>
        <v>0</v>
      </c>
      <c r="E123" s="165">
        <f>COUNTIF('隠しシート（記入不要）'!BW3,"2")</f>
        <v>0</v>
      </c>
      <c r="F123" s="165">
        <f>COUNTIF('隠しシート（記入不要）'!BW3,"3")</f>
        <v>0</v>
      </c>
      <c r="G123" s="165">
        <f>COUNTIF('隠しシート（記入不要）'!BW4,"1")</f>
        <v>0</v>
      </c>
      <c r="H123" s="165">
        <f>COUNTIF('隠しシート（記入不要）'!BW4,"2")</f>
        <v>0</v>
      </c>
      <c r="I123" s="165">
        <f>COUNTIF('隠しシート（記入不要）'!BW4,"3")</f>
        <v>0</v>
      </c>
      <c r="J123" s="165">
        <f>COUNTIF('隠しシート（記入不要）'!BW4,"4")</f>
        <v>0</v>
      </c>
      <c r="K123" s="165">
        <f>COUNTIF('隠しシート（記入不要）'!BW4,"5")</f>
        <v>0</v>
      </c>
    </row>
    <row r="124" spans="1:11" s="20" customFormat="1" ht="55.5" customHeight="1" hidden="1">
      <c r="A124" s="55"/>
      <c r="B124" s="160"/>
      <c r="C124" s="164">
        <v>39</v>
      </c>
      <c r="D124" s="165">
        <f>COUNTIF('隠しシート（記入不要）'!BY3,"1")</f>
        <v>0</v>
      </c>
      <c r="E124" s="165">
        <f>COUNTIF('隠しシート（記入不要）'!BY3,"2")</f>
        <v>0</v>
      </c>
      <c r="F124" s="165">
        <f>COUNTIF('隠しシート（記入不要）'!BY3,"3")</f>
        <v>0</v>
      </c>
      <c r="G124" s="165">
        <f>COUNTIF('隠しシート（記入不要）'!BY4,"1")</f>
        <v>0</v>
      </c>
      <c r="H124" s="165">
        <f>COUNTIF('隠しシート（記入不要）'!BY4,"2")</f>
        <v>0</v>
      </c>
      <c r="I124" s="165">
        <f>COUNTIF('隠しシート（記入不要）'!BY4,"3")</f>
        <v>0</v>
      </c>
      <c r="J124" s="165">
        <f>COUNTIF('隠しシート（記入不要）'!BY4,"4")</f>
        <v>0</v>
      </c>
      <c r="K124" s="165">
        <f>COUNTIF('隠しシート（記入不要）'!BY4,"5")</f>
        <v>0</v>
      </c>
    </row>
    <row r="125" spans="1:11" s="20" customFormat="1" ht="55.5" customHeight="1" hidden="1">
      <c r="A125" s="55"/>
      <c r="B125" s="160"/>
      <c r="C125" s="164">
        <v>40</v>
      </c>
      <c r="D125" s="165">
        <f>COUNTIF('隠しシート（記入不要）'!CA3,"1")</f>
        <v>0</v>
      </c>
      <c r="E125" s="165">
        <f>COUNTIF('隠しシート（記入不要）'!CA3,"2")</f>
        <v>0</v>
      </c>
      <c r="F125" s="165">
        <f>COUNTIF('隠しシート（記入不要）'!CA3,"3")</f>
        <v>0</v>
      </c>
      <c r="G125" s="165">
        <f>COUNTIF('隠しシート（記入不要）'!CA4,"1")</f>
        <v>0</v>
      </c>
      <c r="H125" s="165">
        <f>COUNTIF('隠しシート（記入不要）'!CA4,"2")</f>
        <v>0</v>
      </c>
      <c r="I125" s="165">
        <f>COUNTIF('隠しシート（記入不要）'!CA4,"3")</f>
        <v>0</v>
      </c>
      <c r="J125" s="165">
        <f>COUNTIF('隠しシート（記入不要）'!CA4,"4")</f>
        <v>0</v>
      </c>
      <c r="K125" s="165">
        <f>COUNTIF('隠しシート（記入不要）'!CA4,"5")</f>
        <v>0</v>
      </c>
    </row>
    <row r="126" spans="3:11" ht="55.5" customHeight="1" hidden="1">
      <c r="C126" s="164">
        <v>41</v>
      </c>
      <c r="D126" s="165">
        <f>COUNTIF('隠しシート（記入不要）'!CC3,"1")</f>
        <v>0</v>
      </c>
      <c r="E126" s="165">
        <f>COUNTIF('隠しシート（記入不要）'!CC3,"2")</f>
        <v>0</v>
      </c>
      <c r="F126" s="165">
        <f>COUNTIF('隠しシート（記入不要）'!CC3,"3")</f>
        <v>0</v>
      </c>
      <c r="G126" s="165">
        <f>COUNTIF('隠しシート（記入不要）'!CC4,"1")</f>
        <v>0</v>
      </c>
      <c r="H126" s="165">
        <f>COUNTIF('隠しシート（記入不要）'!CC4,"2")</f>
        <v>0</v>
      </c>
      <c r="I126" s="165">
        <f>COUNTIF('隠しシート（記入不要）'!CC4,"3")</f>
        <v>0</v>
      </c>
      <c r="J126" s="165">
        <f>COUNTIF('隠しシート（記入不要）'!CC4,"4")</f>
        <v>0</v>
      </c>
      <c r="K126" s="165">
        <f>COUNTIF('隠しシート（記入不要）'!CC4,"5")</f>
        <v>0</v>
      </c>
    </row>
    <row r="127" spans="3:11" ht="55.5" customHeight="1" hidden="1">
      <c r="C127" s="164">
        <v>42</v>
      </c>
      <c r="D127" s="165">
        <f>COUNTIF('隠しシート（記入不要）'!CE3,"1")</f>
        <v>0</v>
      </c>
      <c r="E127" s="165">
        <f>COUNTIF('隠しシート（記入不要）'!CE3,"2")</f>
        <v>0</v>
      </c>
      <c r="F127" s="165">
        <f>COUNTIF('隠しシート（記入不要）'!CE3,"3")</f>
        <v>0</v>
      </c>
      <c r="G127" s="165">
        <f>COUNTIF('隠しシート（記入不要）'!CE4,"1")</f>
        <v>0</v>
      </c>
      <c r="H127" s="165">
        <f>COUNTIF('隠しシート（記入不要）'!CE4,"2")</f>
        <v>0</v>
      </c>
      <c r="I127" s="165">
        <f>COUNTIF('隠しシート（記入不要）'!CE4,"3")</f>
        <v>0</v>
      </c>
      <c r="J127" s="165">
        <f>COUNTIF('隠しシート（記入不要）'!CE4,"4")</f>
        <v>0</v>
      </c>
      <c r="K127" s="165">
        <f>COUNTIF('隠しシート（記入不要）'!CE4,"5")</f>
        <v>0</v>
      </c>
    </row>
    <row r="128" spans="3:11" ht="55.5" customHeight="1" hidden="1">
      <c r="C128" s="164">
        <v>43</v>
      </c>
      <c r="D128" s="165">
        <f>COUNTIF('隠しシート（記入不要）'!CG3,"1")</f>
        <v>0</v>
      </c>
      <c r="E128" s="165">
        <f>COUNTIF('隠しシート（記入不要）'!CG3,"2")</f>
        <v>0</v>
      </c>
      <c r="F128" s="165">
        <f>COUNTIF('隠しシート（記入不要）'!CG3,"3")</f>
        <v>0</v>
      </c>
      <c r="G128" s="165">
        <f>COUNTIF('隠しシート（記入不要）'!CG4,"1")</f>
        <v>0</v>
      </c>
      <c r="H128" s="165">
        <f>COUNTIF('隠しシート（記入不要）'!CG4,"2")</f>
        <v>0</v>
      </c>
      <c r="I128" s="165">
        <f>COUNTIF('隠しシート（記入不要）'!CG4,"3")</f>
        <v>0</v>
      </c>
      <c r="J128" s="165">
        <f>COUNTIF('隠しシート（記入不要）'!CG4,"4")</f>
        <v>0</v>
      </c>
      <c r="K128" s="165">
        <f>COUNTIF('隠しシート（記入不要）'!CG4,"5")</f>
        <v>0</v>
      </c>
    </row>
    <row r="129" spans="3:11" ht="55.5" customHeight="1" hidden="1">
      <c r="C129" s="164">
        <v>44</v>
      </c>
      <c r="D129" s="165">
        <f>COUNTIF('隠しシート（記入不要）'!CI3,"1")</f>
        <v>0</v>
      </c>
      <c r="E129" s="165">
        <f>COUNTIF('隠しシート（記入不要）'!CI3,"2")</f>
        <v>0</v>
      </c>
      <c r="F129" s="165">
        <f>COUNTIF('隠しシート（記入不要）'!CI3,"3")</f>
        <v>0</v>
      </c>
      <c r="G129" s="165">
        <f>COUNTIF('隠しシート（記入不要）'!CI4,"1")</f>
        <v>0</v>
      </c>
      <c r="H129" s="165">
        <f>COUNTIF('隠しシート（記入不要）'!CI4,"2")</f>
        <v>0</v>
      </c>
      <c r="I129" s="165">
        <f>COUNTIF('隠しシート（記入不要）'!CI4,"3")</f>
        <v>0</v>
      </c>
      <c r="J129" s="165">
        <f>COUNTIF('隠しシート（記入不要）'!CI4,"4")</f>
        <v>0</v>
      </c>
      <c r="K129" s="165">
        <f>COUNTIF('隠しシート（記入不要）'!CI4,"5")</f>
        <v>0</v>
      </c>
    </row>
  </sheetData>
  <sheetProtection password="8ED9" sheet="1" objects="1" scenarios="1"/>
  <mergeCells count="34">
    <mergeCell ref="A75:J75"/>
    <mergeCell ref="A76:J76"/>
    <mergeCell ref="A4:A5"/>
    <mergeCell ref="B4:B5"/>
    <mergeCell ref="C4:E4"/>
    <mergeCell ref="A59:J59"/>
    <mergeCell ref="A64:J64"/>
    <mergeCell ref="A66:J66"/>
    <mergeCell ref="A67:J67"/>
    <mergeCell ref="A52:J52"/>
    <mergeCell ref="A54:J54"/>
    <mergeCell ref="A58:J58"/>
    <mergeCell ref="A72:J72"/>
    <mergeCell ref="A40:J40"/>
    <mergeCell ref="A43:J43"/>
    <mergeCell ref="A44:J44"/>
    <mergeCell ref="A48:J48"/>
    <mergeCell ref="A35:J35"/>
    <mergeCell ref="A27:J27"/>
    <mergeCell ref="A28:J28"/>
    <mergeCell ref="A37:J37"/>
    <mergeCell ref="A7:J7"/>
    <mergeCell ref="A33:J33"/>
    <mergeCell ref="A10:J10"/>
    <mergeCell ref="A12:J12"/>
    <mergeCell ref="A16:J16"/>
    <mergeCell ref="A17:J17"/>
    <mergeCell ref="A18:J18"/>
    <mergeCell ref="A22:J22"/>
    <mergeCell ref="A25:J25"/>
    <mergeCell ref="D2:E2"/>
    <mergeCell ref="F2:J2"/>
    <mergeCell ref="F4:J4"/>
    <mergeCell ref="A6:J6"/>
  </mergeCells>
  <printOptions/>
  <pageMargins left="0.3937007874015748" right="0.3937007874015748" top="0.984251968503937" bottom="0.984251968503937" header="0.5118110236220472" footer="0.5118110236220472"/>
  <pageSetup horizontalDpi="600" verticalDpi="600" orientation="portrait" paperSize="9" scale="50" r:id="rId1"/>
  <headerFooter alignWithMargins="0">
    <oddFooter>&amp;C&amp;P</oddFooter>
  </headerFooter>
  <rowBreaks count="3" manualBreakCount="3">
    <brk id="26" max="9" man="1"/>
    <brk id="57" max="9" man="1"/>
    <brk id="115" max="9" man="1"/>
  </rowBreaks>
  <colBreaks count="1" manualBreakCount="1">
    <brk id="10" max="65535" man="1"/>
  </colBreaks>
</worksheet>
</file>

<file path=xl/worksheets/sheet5.xml><?xml version="1.0" encoding="utf-8"?>
<worksheet xmlns="http://schemas.openxmlformats.org/spreadsheetml/2006/main" xmlns:r="http://schemas.openxmlformats.org/officeDocument/2006/relationships">
  <sheetPr codeName="Sheet6">
    <tabColor indexed="45"/>
  </sheetPr>
  <dimension ref="A1:I104"/>
  <sheetViews>
    <sheetView view="pageBreakPreview" zoomScale="80" zoomScaleNormal="80" zoomScaleSheetLayoutView="80" workbookViewId="0" topLeftCell="A1">
      <selection activeCell="I30" sqref="I30"/>
    </sheetView>
  </sheetViews>
  <sheetFormatPr defaultColWidth="9.00390625" defaultRowHeight="13.5"/>
  <cols>
    <col min="1" max="1" width="5.625" style="170" customWidth="1"/>
    <col min="2" max="2" width="5.625" style="197" customWidth="1"/>
    <col min="3" max="3" width="52.375" style="170" customWidth="1"/>
    <col min="4" max="4" width="11.75390625" style="170" customWidth="1"/>
    <col min="5" max="7" width="15.625" style="198" customWidth="1"/>
    <col min="8" max="8" width="13.00390625" style="199" customWidth="1"/>
    <col min="9" max="16384" width="9.00390625" style="170" customWidth="1"/>
  </cols>
  <sheetData>
    <row r="1" spans="1:8" ht="14.25" thickBot="1">
      <c r="A1" s="166"/>
      <c r="B1" s="167"/>
      <c r="C1" s="166"/>
      <c r="D1" s="166"/>
      <c r="E1" s="168"/>
      <c r="F1" s="168"/>
      <c r="G1" s="168"/>
      <c r="H1" s="169"/>
    </row>
    <row r="2" spans="1:8" ht="36.75" customHeight="1" thickBot="1" thickTop="1">
      <c r="A2" s="444" t="s">
        <v>186</v>
      </c>
      <c r="B2" s="445"/>
      <c r="C2" s="445"/>
      <c r="D2" s="445"/>
      <c r="E2" s="445"/>
      <c r="F2" s="445"/>
      <c r="G2" s="445"/>
      <c r="H2" s="446"/>
    </row>
    <row r="3" spans="1:8" s="214" customFormat="1" ht="18.75" customHeight="1" thickTop="1">
      <c r="A3" s="215"/>
      <c r="B3" s="215"/>
      <c r="C3" s="215"/>
      <c r="D3" s="215"/>
      <c r="E3" s="215"/>
      <c r="F3" s="215"/>
      <c r="G3" s="215"/>
      <c r="H3" s="215"/>
    </row>
    <row r="4" spans="1:8" s="214" customFormat="1" ht="30.75" customHeight="1">
      <c r="A4" s="215"/>
      <c r="B4" s="215"/>
      <c r="C4" s="215"/>
      <c r="D4" s="215"/>
      <c r="E4" s="216" t="s">
        <v>256</v>
      </c>
      <c r="F4" s="450">
        <f>'事業所概要'!B4</f>
        <v>0</v>
      </c>
      <c r="G4" s="450"/>
      <c r="H4" s="450"/>
    </row>
    <row r="5" spans="1:8" ht="15.75" customHeight="1" thickBot="1">
      <c r="A5" s="166"/>
      <c r="B5" s="167"/>
      <c r="C5" s="166"/>
      <c r="D5" s="166"/>
      <c r="E5" s="168"/>
      <c r="F5" s="168"/>
      <c r="G5" s="168"/>
      <c r="H5" s="169"/>
    </row>
    <row r="6" spans="1:8" s="174" customFormat="1" ht="55.5" customHeight="1">
      <c r="A6" s="447" t="s">
        <v>420</v>
      </c>
      <c r="B6" s="448"/>
      <c r="C6" s="449"/>
      <c r="D6" s="171" t="s">
        <v>421</v>
      </c>
      <c r="E6" s="172" t="s">
        <v>422</v>
      </c>
      <c r="F6" s="172" t="s">
        <v>423</v>
      </c>
      <c r="G6" s="172" t="s">
        <v>424</v>
      </c>
      <c r="H6" s="173" t="s">
        <v>425</v>
      </c>
    </row>
    <row r="7" spans="1:8" s="175" customFormat="1" ht="30" customHeight="1">
      <c r="A7" s="440" t="s">
        <v>426</v>
      </c>
      <c r="B7" s="441"/>
      <c r="C7" s="441"/>
      <c r="D7" s="441"/>
      <c r="E7" s="441"/>
      <c r="F7" s="441"/>
      <c r="G7" s="441"/>
      <c r="H7" s="442"/>
    </row>
    <row r="8" spans="1:8" s="175" customFormat="1" ht="30" customHeight="1">
      <c r="A8" s="176"/>
      <c r="B8" s="177">
        <v>1</v>
      </c>
      <c r="C8" s="178" t="s">
        <v>427</v>
      </c>
      <c r="D8" s="179">
        <v>2</v>
      </c>
      <c r="E8" s="180">
        <f>'評価基準書'!F13</f>
        <v>0</v>
      </c>
      <c r="F8" s="180">
        <f>'評価基準書'!G13</f>
        <v>0</v>
      </c>
      <c r="G8" s="180">
        <f>'評価基準書'!H13</f>
        <v>0</v>
      </c>
      <c r="H8" s="181">
        <f>((E8*1)+(F8*1/2))/D8</f>
        <v>0</v>
      </c>
    </row>
    <row r="9" spans="1:8" s="175" customFormat="1" ht="30" customHeight="1">
      <c r="A9" s="176"/>
      <c r="B9" s="177">
        <v>2</v>
      </c>
      <c r="C9" s="178" t="s">
        <v>428</v>
      </c>
      <c r="D9" s="179">
        <v>1</v>
      </c>
      <c r="E9" s="180">
        <f>'評価基準書'!F21</f>
        <v>0</v>
      </c>
      <c r="F9" s="180">
        <f>'評価基準書'!G21</f>
        <v>0</v>
      </c>
      <c r="G9" s="180">
        <f>'評価基準書'!H21</f>
        <v>0</v>
      </c>
      <c r="H9" s="181">
        <f>((E9*1)+(F9*1/2))/D9</f>
        <v>0</v>
      </c>
    </row>
    <row r="10" spans="1:8" s="175" customFormat="1" ht="30" customHeight="1" thickBot="1">
      <c r="A10" s="176"/>
      <c r="B10" s="177">
        <v>3</v>
      </c>
      <c r="C10" s="178" t="s">
        <v>429</v>
      </c>
      <c r="D10" s="225">
        <v>3</v>
      </c>
      <c r="E10" s="226">
        <f>'評価基準書'!F35</f>
        <v>0</v>
      </c>
      <c r="F10" s="226">
        <f>'評価基準書'!G35</f>
        <v>0</v>
      </c>
      <c r="G10" s="226">
        <f>'評価基準書'!H35</f>
        <v>0</v>
      </c>
      <c r="H10" s="227">
        <f>((E10*1)+(F10*1/2))/D10</f>
        <v>0</v>
      </c>
    </row>
    <row r="11" spans="1:8" s="175" customFormat="1" ht="30" customHeight="1" thickTop="1">
      <c r="A11" s="429" t="s">
        <v>399</v>
      </c>
      <c r="B11" s="430"/>
      <c r="C11" s="431"/>
      <c r="D11" s="228">
        <f>SUM(D8:D10)</f>
        <v>6</v>
      </c>
      <c r="E11" s="228">
        <f>SUM(E8:E10)</f>
        <v>0</v>
      </c>
      <c r="F11" s="228">
        <f>SUM(F8:F10)</f>
        <v>0</v>
      </c>
      <c r="G11" s="228">
        <f>SUM(G8:G10)</f>
        <v>0</v>
      </c>
      <c r="H11" s="230">
        <f>((E11*1)+(F11*1/2))/D11</f>
        <v>0</v>
      </c>
    </row>
    <row r="12" spans="1:8" s="175" customFormat="1" ht="30" customHeight="1">
      <c r="A12" s="440" t="s">
        <v>430</v>
      </c>
      <c r="B12" s="441"/>
      <c r="C12" s="441"/>
      <c r="D12" s="441"/>
      <c r="E12" s="441"/>
      <c r="F12" s="441"/>
      <c r="G12" s="441"/>
      <c r="H12" s="442"/>
    </row>
    <row r="13" spans="1:8" s="175" customFormat="1" ht="30" customHeight="1">
      <c r="A13" s="443"/>
      <c r="B13" s="177">
        <v>1</v>
      </c>
      <c r="C13" s="182" t="s">
        <v>431</v>
      </c>
      <c r="D13" s="179">
        <v>6</v>
      </c>
      <c r="E13" s="180">
        <f>'評価基準書'!F77</f>
        <v>0</v>
      </c>
      <c r="F13" s="180">
        <f>'評価基準書'!G77</f>
        <v>0</v>
      </c>
      <c r="G13" s="180">
        <f>'評価基準書'!H77</f>
        <v>0</v>
      </c>
      <c r="H13" s="181">
        <f aca="true" t="shared" si="0" ref="H13:H18">((E13*1)+(F13*1/2))/D13</f>
        <v>0</v>
      </c>
    </row>
    <row r="14" spans="1:8" s="175" customFormat="1" ht="30" customHeight="1">
      <c r="A14" s="443"/>
      <c r="B14" s="177">
        <v>2</v>
      </c>
      <c r="C14" s="182" t="s">
        <v>20</v>
      </c>
      <c r="D14" s="179">
        <v>5</v>
      </c>
      <c r="E14" s="180">
        <f>'評価基準書'!F104</f>
        <v>0</v>
      </c>
      <c r="F14" s="180">
        <f>'評価基準書'!G104</f>
        <v>0</v>
      </c>
      <c r="G14" s="180">
        <f>'評価基準書'!H104</f>
        <v>0</v>
      </c>
      <c r="H14" s="181">
        <f t="shared" si="0"/>
        <v>0</v>
      </c>
    </row>
    <row r="15" spans="1:8" s="175" customFormat="1" ht="30" customHeight="1">
      <c r="A15" s="443"/>
      <c r="B15" s="177">
        <v>3</v>
      </c>
      <c r="C15" s="182" t="s">
        <v>31</v>
      </c>
      <c r="D15" s="179">
        <v>1</v>
      </c>
      <c r="E15" s="180">
        <f>'評価基準書'!F112</f>
        <v>0</v>
      </c>
      <c r="F15" s="180">
        <f>'評価基準書'!G112</f>
        <v>0</v>
      </c>
      <c r="G15" s="180">
        <f>'評価基準書'!H112</f>
        <v>0</v>
      </c>
      <c r="H15" s="181">
        <f t="shared" si="0"/>
        <v>0</v>
      </c>
    </row>
    <row r="16" spans="1:8" s="175" customFormat="1" ht="30" customHeight="1">
      <c r="A16" s="443"/>
      <c r="B16" s="177">
        <v>4</v>
      </c>
      <c r="C16" s="182" t="s">
        <v>275</v>
      </c>
      <c r="D16" s="179">
        <v>2</v>
      </c>
      <c r="E16" s="180">
        <f>'評価基準書'!F126</f>
        <v>0</v>
      </c>
      <c r="F16" s="180">
        <f>'評価基準書'!G126</f>
        <v>0</v>
      </c>
      <c r="G16" s="180">
        <f>'評価基準書'!H126</f>
        <v>0</v>
      </c>
      <c r="H16" s="181">
        <f t="shared" si="0"/>
        <v>0</v>
      </c>
    </row>
    <row r="17" spans="1:8" s="175" customFormat="1" ht="30" customHeight="1" thickBot="1">
      <c r="A17" s="443"/>
      <c r="B17" s="177">
        <v>5</v>
      </c>
      <c r="C17" s="182" t="s">
        <v>432</v>
      </c>
      <c r="D17" s="225">
        <v>2</v>
      </c>
      <c r="E17" s="226">
        <f>'評価基準書'!F143</f>
        <v>0</v>
      </c>
      <c r="F17" s="226">
        <f>'評価基準書'!G143</f>
        <v>0</v>
      </c>
      <c r="G17" s="226">
        <f>'評価基準書'!H143</f>
        <v>0</v>
      </c>
      <c r="H17" s="227">
        <f t="shared" si="0"/>
        <v>0</v>
      </c>
    </row>
    <row r="18" spans="1:8" s="175" customFormat="1" ht="30" customHeight="1" thickTop="1">
      <c r="A18" s="429" t="s">
        <v>399</v>
      </c>
      <c r="B18" s="430"/>
      <c r="C18" s="431"/>
      <c r="D18" s="228">
        <f>SUM(D13:D17)</f>
        <v>16</v>
      </c>
      <c r="E18" s="228">
        <f>SUM(E13:E17)</f>
        <v>0</v>
      </c>
      <c r="F18" s="228">
        <f>SUM(F13:F17)</f>
        <v>0</v>
      </c>
      <c r="G18" s="228">
        <f>SUM(G13:G17)</f>
        <v>0</v>
      </c>
      <c r="H18" s="230">
        <f t="shared" si="0"/>
        <v>0</v>
      </c>
    </row>
    <row r="19" spans="1:8" s="175" customFormat="1" ht="30" customHeight="1">
      <c r="A19" s="440" t="s">
        <v>433</v>
      </c>
      <c r="B19" s="441"/>
      <c r="C19" s="441"/>
      <c r="D19" s="441"/>
      <c r="E19" s="441"/>
      <c r="F19" s="441"/>
      <c r="G19" s="441"/>
      <c r="H19" s="442"/>
    </row>
    <row r="20" spans="1:8" s="175" customFormat="1" ht="30" customHeight="1">
      <c r="A20" s="183"/>
      <c r="B20" s="177">
        <v>1</v>
      </c>
      <c r="C20" s="182" t="s">
        <v>342</v>
      </c>
      <c r="D20" s="179">
        <v>3</v>
      </c>
      <c r="E20" s="180">
        <f>'評価基準書'!F161</f>
        <v>0</v>
      </c>
      <c r="F20" s="180">
        <f>'評価基準書'!G161</f>
        <v>0</v>
      </c>
      <c r="G20" s="180">
        <f>'評価基準書'!H161</f>
        <v>0</v>
      </c>
      <c r="H20" s="181">
        <f aca="true" t="shared" si="1" ref="H20:H25">((E20*1)+(F20*1/2))/D20</f>
        <v>0</v>
      </c>
    </row>
    <row r="21" spans="1:8" s="175" customFormat="1" ht="30" customHeight="1">
      <c r="A21" s="183"/>
      <c r="B21" s="177">
        <v>2</v>
      </c>
      <c r="C21" s="182" t="s">
        <v>434</v>
      </c>
      <c r="D21" s="179">
        <v>3</v>
      </c>
      <c r="E21" s="180">
        <f>'評価基準書'!F174</f>
        <v>0</v>
      </c>
      <c r="F21" s="180">
        <f>'評価基準書'!G174</f>
        <v>0</v>
      </c>
      <c r="G21" s="180">
        <f>'評価基準書'!H174</f>
        <v>0</v>
      </c>
      <c r="H21" s="181">
        <f t="shared" si="1"/>
        <v>0</v>
      </c>
    </row>
    <row r="22" spans="1:8" s="175" customFormat="1" ht="30" customHeight="1">
      <c r="A22" s="183"/>
      <c r="B22" s="177">
        <v>3</v>
      </c>
      <c r="C22" s="182" t="s">
        <v>435</v>
      </c>
      <c r="D22" s="179">
        <v>1</v>
      </c>
      <c r="E22" s="180">
        <f>'評価基準書'!F181</f>
        <v>0</v>
      </c>
      <c r="F22" s="180">
        <f>'評価基準書'!G181</f>
        <v>0</v>
      </c>
      <c r="G22" s="180">
        <f>'評価基準書'!H181</f>
        <v>0</v>
      </c>
      <c r="H22" s="181">
        <f t="shared" si="1"/>
        <v>0</v>
      </c>
    </row>
    <row r="23" spans="1:8" s="175" customFormat="1" ht="30" customHeight="1">
      <c r="A23" s="183"/>
      <c r="B23" s="177">
        <v>4</v>
      </c>
      <c r="C23" s="182" t="s">
        <v>288</v>
      </c>
      <c r="D23" s="179">
        <v>3</v>
      </c>
      <c r="E23" s="180">
        <f>'評価基準書'!F202</f>
        <v>0</v>
      </c>
      <c r="F23" s="180">
        <f>'評価基準書'!G202</f>
        <v>0</v>
      </c>
      <c r="G23" s="180">
        <f>'評価基準書'!H202</f>
        <v>0</v>
      </c>
      <c r="H23" s="181">
        <f t="shared" si="1"/>
        <v>0</v>
      </c>
    </row>
    <row r="24" spans="1:8" s="175" customFormat="1" ht="30" customHeight="1" thickBot="1">
      <c r="A24" s="183"/>
      <c r="B24" s="177">
        <v>5</v>
      </c>
      <c r="C24" s="182" t="s">
        <v>436</v>
      </c>
      <c r="D24" s="225">
        <v>5</v>
      </c>
      <c r="E24" s="226">
        <f>'評価基準書'!F230</f>
        <v>0</v>
      </c>
      <c r="F24" s="226">
        <f>'評価基準書'!G230</f>
        <v>0</v>
      </c>
      <c r="G24" s="226">
        <f>'評価基準書'!H230</f>
        <v>0</v>
      </c>
      <c r="H24" s="227">
        <f t="shared" si="1"/>
        <v>0</v>
      </c>
    </row>
    <row r="25" spans="1:8" s="175" customFormat="1" ht="30" customHeight="1" thickTop="1">
      <c r="A25" s="429" t="s">
        <v>399</v>
      </c>
      <c r="B25" s="430"/>
      <c r="C25" s="431"/>
      <c r="D25" s="228">
        <f>SUM(D20:D24)</f>
        <v>15</v>
      </c>
      <c r="E25" s="228">
        <f>SUM(E20:E24)</f>
        <v>0</v>
      </c>
      <c r="F25" s="228">
        <f>SUM(F20:F24)</f>
        <v>0</v>
      </c>
      <c r="G25" s="228">
        <f>SUM(G20:G24)</f>
        <v>0</v>
      </c>
      <c r="H25" s="230">
        <f t="shared" si="1"/>
        <v>0</v>
      </c>
    </row>
    <row r="26" spans="1:8" s="175" customFormat="1" ht="30" customHeight="1">
      <c r="A26" s="440" t="s">
        <v>437</v>
      </c>
      <c r="B26" s="441"/>
      <c r="C26" s="441"/>
      <c r="D26" s="441"/>
      <c r="E26" s="441"/>
      <c r="F26" s="441"/>
      <c r="G26" s="441"/>
      <c r="H26" s="442"/>
    </row>
    <row r="27" spans="1:8" s="175" customFormat="1" ht="30" customHeight="1">
      <c r="A27" s="183"/>
      <c r="B27" s="177">
        <v>1</v>
      </c>
      <c r="C27" s="182" t="s">
        <v>438</v>
      </c>
      <c r="D27" s="179">
        <v>4</v>
      </c>
      <c r="E27" s="180">
        <f>'評価基準書'!F250</f>
        <v>0</v>
      </c>
      <c r="F27" s="180">
        <f>'評価基準書'!G250</f>
        <v>0</v>
      </c>
      <c r="G27" s="180">
        <f>'評価基準書'!H250</f>
        <v>0</v>
      </c>
      <c r="H27" s="181">
        <f>((E27*1)+(F27*1/2))/D27</f>
        <v>0</v>
      </c>
    </row>
    <row r="28" spans="1:8" s="175" customFormat="1" ht="30" customHeight="1" thickBot="1">
      <c r="A28" s="183"/>
      <c r="B28" s="177">
        <v>2</v>
      </c>
      <c r="C28" s="182" t="s">
        <v>253</v>
      </c>
      <c r="D28" s="231">
        <v>2</v>
      </c>
      <c r="E28" s="226">
        <f>'評価基準書'!F267</f>
        <v>0</v>
      </c>
      <c r="F28" s="226">
        <f>'評価基準書'!G267</f>
        <v>0</v>
      </c>
      <c r="G28" s="226">
        <f>'評価基準書'!H267</f>
        <v>0</v>
      </c>
      <c r="H28" s="227">
        <f>((E28*1)+(F28*1/2))/D28</f>
        <v>0</v>
      </c>
    </row>
    <row r="29" spans="1:8" s="175" customFormat="1" ht="30" customHeight="1" thickTop="1">
      <c r="A29" s="429" t="s">
        <v>399</v>
      </c>
      <c r="B29" s="430"/>
      <c r="C29" s="431"/>
      <c r="D29" s="228">
        <f>SUM(D27:D28)</f>
        <v>6</v>
      </c>
      <c r="E29" s="228">
        <f>SUM(E27:E28)</f>
        <v>0</v>
      </c>
      <c r="F29" s="228">
        <f>SUM(F27:F28)</f>
        <v>0</v>
      </c>
      <c r="G29" s="228">
        <f>SUM(G27:G28)</f>
        <v>0</v>
      </c>
      <c r="H29" s="230">
        <f>((E29*1)+(F29*1/2))/D29</f>
        <v>0</v>
      </c>
    </row>
    <row r="30" spans="1:8" s="175" customFormat="1" ht="30" customHeight="1">
      <c r="A30" s="440" t="s">
        <v>348</v>
      </c>
      <c r="B30" s="441"/>
      <c r="C30" s="441"/>
      <c r="D30" s="441"/>
      <c r="E30" s="441"/>
      <c r="F30" s="441"/>
      <c r="G30" s="441"/>
      <c r="H30" s="442"/>
    </row>
    <row r="31" spans="1:8" s="175" customFormat="1" ht="30" customHeight="1" thickBot="1">
      <c r="A31" s="183"/>
      <c r="B31" s="177">
        <v>1</v>
      </c>
      <c r="C31" s="182" t="s">
        <v>254</v>
      </c>
      <c r="D31" s="231">
        <v>1</v>
      </c>
      <c r="E31" s="226">
        <f>'評価基準書'!F276</f>
        <v>0</v>
      </c>
      <c r="F31" s="226">
        <f>'評価基準書'!G276</f>
        <v>0</v>
      </c>
      <c r="G31" s="226">
        <f>'評価基準書'!H276</f>
        <v>0</v>
      </c>
      <c r="H31" s="227">
        <f>((E31*1)+(F31*1/2))/D31</f>
        <v>0</v>
      </c>
    </row>
    <row r="32" spans="1:8" s="175" customFormat="1" ht="30" customHeight="1" thickBot="1" thickTop="1">
      <c r="A32" s="429" t="s">
        <v>399</v>
      </c>
      <c r="B32" s="430"/>
      <c r="C32" s="431"/>
      <c r="D32" s="235">
        <f>SUM(D31:D31)</f>
        <v>1</v>
      </c>
      <c r="E32" s="235">
        <f>SUM(E31:E31)</f>
        <v>0</v>
      </c>
      <c r="F32" s="235">
        <f>SUM(F31:F31)</f>
        <v>0</v>
      </c>
      <c r="G32" s="235">
        <f>SUM(G31:G31)</f>
        <v>0</v>
      </c>
      <c r="H32" s="236">
        <f>((E32*1)+(F32*1/2))/D32</f>
        <v>0</v>
      </c>
    </row>
    <row r="33" spans="1:8" s="175" customFormat="1" ht="30" customHeight="1" thickBot="1" thickTop="1">
      <c r="A33" s="432"/>
      <c r="B33" s="433"/>
      <c r="C33" s="433"/>
      <c r="D33" s="232">
        <f>SUM(D32,D29,D25,D18,D11)</f>
        <v>44</v>
      </c>
      <c r="E33" s="233">
        <f>SUM(E32,E29,E25,E18,E11)</f>
        <v>0</v>
      </c>
      <c r="F33" s="233">
        <f>SUM(F32,F29,F25,F18,F11)</f>
        <v>0</v>
      </c>
      <c r="G33" s="233">
        <f>SUM(G32,G29,G25,G18,G11)</f>
        <v>0</v>
      </c>
      <c r="H33" s="234">
        <f>((E33*1)+(F33*1/2))/D33</f>
        <v>0</v>
      </c>
    </row>
    <row r="34" spans="1:8" s="188" customFormat="1" ht="15.75" customHeight="1">
      <c r="A34" s="184"/>
      <c r="B34" s="185"/>
      <c r="C34" s="184"/>
      <c r="D34" s="184"/>
      <c r="E34" s="186"/>
      <c r="F34" s="186"/>
      <c r="G34" s="186"/>
      <c r="H34" s="187"/>
    </row>
    <row r="35" spans="1:9" s="188" customFormat="1" ht="19.5" customHeight="1" thickBot="1">
      <c r="A35" s="189"/>
      <c r="B35" s="189"/>
      <c r="C35" s="190"/>
      <c r="D35" s="191"/>
      <c r="E35" s="191"/>
      <c r="F35" s="191"/>
      <c r="G35" s="191"/>
      <c r="H35" s="191"/>
      <c r="I35" s="192"/>
    </row>
    <row r="36" spans="1:8" s="188" customFormat="1" ht="19.5" customHeight="1" thickTop="1">
      <c r="A36" s="189"/>
      <c r="B36" s="434" t="s">
        <v>439</v>
      </c>
      <c r="C36" s="435"/>
      <c r="D36" s="436"/>
      <c r="E36" s="191"/>
      <c r="F36" s="191"/>
      <c r="G36" s="191"/>
      <c r="H36" s="191"/>
    </row>
    <row r="37" spans="1:8" ht="14.25" thickBot="1">
      <c r="A37" s="166"/>
      <c r="B37" s="437"/>
      <c r="C37" s="438"/>
      <c r="D37" s="439"/>
      <c r="E37" s="168"/>
      <c r="F37" s="168"/>
      <c r="G37" s="168"/>
      <c r="H37" s="169"/>
    </row>
    <row r="38" spans="1:8" ht="14.25" thickTop="1">
      <c r="A38" s="166"/>
      <c r="B38" s="167"/>
      <c r="C38" s="166"/>
      <c r="D38" s="166"/>
      <c r="E38" s="168"/>
      <c r="F38" s="168"/>
      <c r="G38" s="168"/>
      <c r="H38" s="169"/>
    </row>
    <row r="39" spans="1:8" ht="19.5" customHeight="1">
      <c r="A39" s="166"/>
      <c r="B39" s="167"/>
      <c r="C39" s="166"/>
      <c r="D39" s="166"/>
      <c r="E39" s="168"/>
      <c r="F39" s="168"/>
      <c r="G39" s="168"/>
      <c r="H39" s="169"/>
    </row>
    <row r="40" spans="1:8" ht="13.5">
      <c r="A40" s="166"/>
      <c r="B40" s="167"/>
      <c r="C40" s="166"/>
      <c r="D40" s="166"/>
      <c r="E40" s="168"/>
      <c r="F40" s="168"/>
      <c r="G40" s="168"/>
      <c r="H40" s="169"/>
    </row>
    <row r="41" spans="1:8" ht="13.5">
      <c r="A41" s="166"/>
      <c r="B41" s="167"/>
      <c r="C41" s="166"/>
      <c r="D41" s="166"/>
      <c r="E41" s="168"/>
      <c r="F41" s="168"/>
      <c r="G41" s="168"/>
      <c r="H41" s="169"/>
    </row>
    <row r="42" spans="1:8" ht="13.5">
      <c r="A42" s="166"/>
      <c r="B42" s="167"/>
      <c r="C42" s="166"/>
      <c r="D42" s="166"/>
      <c r="E42" s="168"/>
      <c r="F42" s="168"/>
      <c r="G42" s="168"/>
      <c r="H42" s="169"/>
    </row>
    <row r="43" spans="1:8" s="188" customFormat="1" ht="19.5" customHeight="1">
      <c r="A43" s="184"/>
      <c r="B43" s="185"/>
      <c r="C43" s="184"/>
      <c r="D43" s="184"/>
      <c r="E43" s="186"/>
      <c r="F43" s="186"/>
      <c r="G43" s="186"/>
      <c r="H43" s="187"/>
    </row>
    <row r="44" spans="1:8" s="188" customFormat="1" ht="15.75" customHeight="1">
      <c r="A44" s="193"/>
      <c r="B44" s="194"/>
      <c r="C44" s="193"/>
      <c r="D44" s="193"/>
      <c r="E44" s="195"/>
      <c r="F44" s="195"/>
      <c r="G44" s="195"/>
      <c r="H44" s="196"/>
    </row>
    <row r="45" spans="1:8" s="188" customFormat="1" ht="15.75" customHeight="1">
      <c r="A45" s="193"/>
      <c r="B45" s="194"/>
      <c r="C45" s="193"/>
      <c r="D45" s="193"/>
      <c r="E45" s="195"/>
      <c r="F45" s="195"/>
      <c r="G45" s="195"/>
      <c r="H45" s="196"/>
    </row>
    <row r="46" spans="1:8" s="188" customFormat="1" ht="19.5" customHeight="1">
      <c r="A46" s="184"/>
      <c r="B46" s="185"/>
      <c r="C46" s="184"/>
      <c r="D46" s="184"/>
      <c r="E46" s="186"/>
      <c r="F46" s="186"/>
      <c r="G46" s="186"/>
      <c r="H46" s="187"/>
    </row>
    <row r="47" spans="1:8" s="188" customFormat="1" ht="19.5" customHeight="1">
      <c r="A47" s="184"/>
      <c r="B47" s="185"/>
      <c r="C47" s="184"/>
      <c r="D47" s="184"/>
      <c r="E47" s="186"/>
      <c r="F47" s="186"/>
      <c r="G47" s="186"/>
      <c r="H47" s="187"/>
    </row>
    <row r="48" spans="1:8" s="188" customFormat="1" ht="19.5" customHeight="1">
      <c r="A48" s="184"/>
      <c r="B48" s="185"/>
      <c r="C48" s="184"/>
      <c r="D48" s="184"/>
      <c r="E48" s="186"/>
      <c r="F48" s="186"/>
      <c r="G48" s="186"/>
      <c r="H48" s="187"/>
    </row>
    <row r="49" spans="1:8" s="188" customFormat="1" ht="19.5" customHeight="1">
      <c r="A49" s="184"/>
      <c r="B49" s="185"/>
      <c r="C49" s="184"/>
      <c r="D49" s="184"/>
      <c r="E49" s="186"/>
      <c r="F49" s="186"/>
      <c r="G49" s="186"/>
      <c r="H49" s="187"/>
    </row>
    <row r="50" spans="1:8" s="188" customFormat="1" ht="19.5" customHeight="1">
      <c r="A50" s="184"/>
      <c r="B50" s="185"/>
      <c r="C50" s="184"/>
      <c r="D50" s="184"/>
      <c r="E50" s="186"/>
      <c r="F50" s="186"/>
      <c r="G50" s="186"/>
      <c r="H50" s="187"/>
    </row>
    <row r="51" spans="1:8" s="188" customFormat="1" ht="19.5" customHeight="1">
      <c r="A51" s="184"/>
      <c r="B51" s="185"/>
      <c r="C51" s="184"/>
      <c r="D51" s="184"/>
      <c r="E51" s="186"/>
      <c r="F51" s="186"/>
      <c r="G51" s="186"/>
      <c r="H51" s="187"/>
    </row>
    <row r="52" spans="1:8" s="188" customFormat="1" ht="19.5" customHeight="1">
      <c r="A52" s="184"/>
      <c r="B52" s="185"/>
      <c r="C52" s="184"/>
      <c r="D52" s="184"/>
      <c r="E52" s="186"/>
      <c r="F52" s="186"/>
      <c r="G52" s="186"/>
      <c r="H52" s="187"/>
    </row>
    <row r="53" spans="1:8" s="188" customFormat="1" ht="19.5" customHeight="1">
      <c r="A53" s="184"/>
      <c r="B53" s="185"/>
      <c r="C53" s="184"/>
      <c r="D53" s="184"/>
      <c r="E53" s="186"/>
      <c r="F53" s="186"/>
      <c r="G53" s="186"/>
      <c r="H53" s="187"/>
    </row>
    <row r="54" spans="1:8" s="188" customFormat="1" ht="19.5" customHeight="1">
      <c r="A54" s="184"/>
      <c r="B54" s="185"/>
      <c r="C54" s="184"/>
      <c r="D54" s="184"/>
      <c r="E54" s="186"/>
      <c r="F54" s="186"/>
      <c r="G54" s="186"/>
      <c r="H54" s="187"/>
    </row>
    <row r="55" spans="1:8" s="188" customFormat="1" ht="19.5" customHeight="1">
      <c r="A55" s="184"/>
      <c r="B55" s="185"/>
      <c r="C55" s="184"/>
      <c r="D55" s="184"/>
      <c r="E55" s="186"/>
      <c r="F55" s="186"/>
      <c r="G55" s="186"/>
      <c r="H55" s="187"/>
    </row>
    <row r="56" spans="1:8" s="188" customFormat="1" ht="9.75" customHeight="1">
      <c r="A56" s="184"/>
      <c r="B56" s="185"/>
      <c r="C56" s="184"/>
      <c r="D56" s="184"/>
      <c r="E56" s="186"/>
      <c r="F56" s="186"/>
      <c r="G56" s="186"/>
      <c r="H56" s="187"/>
    </row>
    <row r="57" spans="1:8" s="188" customFormat="1" ht="19.5" customHeight="1">
      <c r="A57" s="184"/>
      <c r="B57" s="184"/>
      <c r="C57" s="184"/>
      <c r="D57" s="184"/>
      <c r="E57" s="186"/>
      <c r="F57" s="186"/>
      <c r="G57" s="186"/>
      <c r="H57" s="187"/>
    </row>
    <row r="58" spans="1:8" s="188" customFormat="1" ht="19.5" customHeight="1">
      <c r="A58" s="184"/>
      <c r="B58" s="184"/>
      <c r="C58" s="184"/>
      <c r="D58" s="184"/>
      <c r="E58" s="186"/>
      <c r="F58" s="186"/>
      <c r="G58" s="186"/>
      <c r="H58" s="187"/>
    </row>
    <row r="59" spans="1:8" s="188" customFormat="1" ht="19.5" customHeight="1">
      <c r="A59" s="184"/>
      <c r="B59" s="184"/>
      <c r="C59" s="184"/>
      <c r="D59" s="184"/>
      <c r="E59" s="186"/>
      <c r="F59" s="186"/>
      <c r="G59" s="186"/>
      <c r="H59" s="187"/>
    </row>
    <row r="60" spans="1:8" s="188" customFormat="1" ht="19.5" customHeight="1">
      <c r="A60" s="184"/>
      <c r="B60" s="184"/>
      <c r="C60" s="184"/>
      <c r="D60" s="184"/>
      <c r="E60" s="186"/>
      <c r="F60" s="186"/>
      <c r="G60" s="186"/>
      <c r="H60" s="187"/>
    </row>
    <row r="61" spans="1:8" s="188" customFormat="1" ht="19.5" customHeight="1">
      <c r="A61" s="184"/>
      <c r="B61" s="184"/>
      <c r="C61" s="184"/>
      <c r="D61" s="184"/>
      <c r="E61" s="186"/>
      <c r="F61" s="186"/>
      <c r="G61" s="186"/>
      <c r="H61" s="187"/>
    </row>
    <row r="62" spans="1:8" s="188" customFormat="1" ht="19.5" customHeight="1">
      <c r="A62" s="184"/>
      <c r="B62" s="184"/>
      <c r="C62" s="184"/>
      <c r="D62" s="184"/>
      <c r="E62" s="186"/>
      <c r="F62" s="186"/>
      <c r="G62" s="186"/>
      <c r="H62" s="187"/>
    </row>
    <row r="63" spans="1:8" s="188" customFormat="1" ht="19.5" customHeight="1">
      <c r="A63" s="184"/>
      <c r="B63" s="184"/>
      <c r="C63" s="184"/>
      <c r="D63" s="184"/>
      <c r="E63" s="186"/>
      <c r="F63" s="186"/>
      <c r="G63" s="186"/>
      <c r="H63" s="187"/>
    </row>
    <row r="64" spans="1:8" s="188" customFormat="1" ht="20.25" customHeight="1">
      <c r="A64" s="184"/>
      <c r="B64" s="184"/>
      <c r="C64" s="184"/>
      <c r="D64" s="184"/>
      <c r="E64" s="186"/>
      <c r="F64" s="186"/>
      <c r="G64" s="186"/>
      <c r="H64" s="187"/>
    </row>
    <row r="65" spans="1:8" ht="13.5">
      <c r="A65" s="166"/>
      <c r="B65" s="167"/>
      <c r="C65" s="166"/>
      <c r="D65" s="166"/>
      <c r="E65" s="168"/>
      <c r="F65" s="168"/>
      <c r="G65" s="168"/>
      <c r="H65" s="169"/>
    </row>
    <row r="68" ht="13.5">
      <c r="H68" s="200"/>
    </row>
    <row r="71" spans="2:8" s="188" customFormat="1" ht="19.5" customHeight="1">
      <c r="B71" s="201"/>
      <c r="E71" s="202"/>
      <c r="F71" s="202"/>
      <c r="G71" s="202"/>
      <c r="H71" s="203"/>
    </row>
    <row r="72" spans="2:8" s="188" customFormat="1" ht="19.5" customHeight="1">
      <c r="B72" s="201"/>
      <c r="E72" s="202"/>
      <c r="F72" s="202"/>
      <c r="G72" s="202"/>
      <c r="H72" s="203"/>
    </row>
    <row r="73" spans="2:8" s="188" customFormat="1" ht="19.5" customHeight="1">
      <c r="B73" s="201"/>
      <c r="E73" s="202"/>
      <c r="F73" s="202"/>
      <c r="G73" s="202"/>
      <c r="H73" s="203"/>
    </row>
    <row r="74" spans="2:8" s="188" customFormat="1" ht="19.5" customHeight="1">
      <c r="B74" s="201"/>
      <c r="E74" s="202"/>
      <c r="F74" s="202"/>
      <c r="G74" s="202"/>
      <c r="H74" s="203"/>
    </row>
    <row r="75" spans="2:8" s="188" customFormat="1" ht="19.5" customHeight="1">
      <c r="B75" s="201"/>
      <c r="E75" s="202"/>
      <c r="F75" s="202"/>
      <c r="G75" s="202"/>
      <c r="H75" s="203"/>
    </row>
    <row r="76" spans="2:8" s="188" customFormat="1" ht="19.5" customHeight="1">
      <c r="B76" s="201"/>
      <c r="E76" s="202"/>
      <c r="F76" s="202"/>
      <c r="G76" s="202"/>
      <c r="H76" s="203"/>
    </row>
    <row r="77" spans="2:8" s="188" customFormat="1" ht="19.5" customHeight="1">
      <c r="B77" s="201"/>
      <c r="E77" s="202"/>
      <c r="F77" s="202"/>
      <c r="G77" s="202"/>
      <c r="H77" s="203"/>
    </row>
    <row r="78" spans="2:8" s="188" customFormat="1" ht="19.5" customHeight="1">
      <c r="B78" s="201"/>
      <c r="E78" s="202"/>
      <c r="F78" s="202"/>
      <c r="G78" s="202"/>
      <c r="H78" s="203"/>
    </row>
    <row r="79" spans="2:8" s="188" customFormat="1" ht="19.5" customHeight="1">
      <c r="B79" s="201"/>
      <c r="E79" s="202"/>
      <c r="F79" s="202"/>
      <c r="G79" s="202"/>
      <c r="H79" s="203"/>
    </row>
    <row r="80" spans="2:8" s="188" customFormat="1" ht="19.5" customHeight="1">
      <c r="B80" s="201"/>
      <c r="E80" s="202"/>
      <c r="F80" s="202"/>
      <c r="G80" s="202"/>
      <c r="H80" s="203"/>
    </row>
    <row r="81" spans="2:8" s="188" customFormat="1" ht="19.5" customHeight="1">
      <c r="B81" s="201"/>
      <c r="E81" s="202"/>
      <c r="F81" s="202"/>
      <c r="G81" s="202"/>
      <c r="H81" s="203"/>
    </row>
    <row r="82" spans="2:8" s="188" customFormat="1" ht="19.5" customHeight="1">
      <c r="B82" s="201"/>
      <c r="E82" s="202"/>
      <c r="F82" s="202"/>
      <c r="G82" s="202"/>
      <c r="H82" s="203"/>
    </row>
    <row r="83" spans="2:8" s="188" customFormat="1" ht="19.5" customHeight="1">
      <c r="B83" s="201"/>
      <c r="E83" s="202"/>
      <c r="F83" s="202"/>
      <c r="G83" s="202"/>
      <c r="H83" s="203"/>
    </row>
    <row r="84" spans="2:8" s="188" customFormat="1" ht="19.5" customHeight="1">
      <c r="B84" s="201"/>
      <c r="E84" s="202"/>
      <c r="F84" s="202"/>
      <c r="G84" s="202"/>
      <c r="H84" s="203"/>
    </row>
    <row r="85" spans="2:8" s="188" customFormat="1" ht="19.5" customHeight="1">
      <c r="B85" s="201"/>
      <c r="E85" s="202"/>
      <c r="F85" s="202"/>
      <c r="G85" s="202"/>
      <c r="H85" s="203"/>
    </row>
    <row r="86" spans="2:8" s="188" customFormat="1" ht="19.5" customHeight="1">
      <c r="B86" s="201"/>
      <c r="E86" s="202"/>
      <c r="F86" s="202"/>
      <c r="G86" s="202"/>
      <c r="H86" s="203"/>
    </row>
    <row r="87" spans="2:8" s="188" customFormat="1" ht="19.5" customHeight="1">
      <c r="B87" s="201"/>
      <c r="E87" s="202"/>
      <c r="F87" s="202"/>
      <c r="G87" s="202"/>
      <c r="H87" s="203"/>
    </row>
    <row r="88" spans="2:8" s="188" customFormat="1" ht="19.5" customHeight="1">
      <c r="B88" s="201"/>
      <c r="E88" s="202"/>
      <c r="F88" s="202"/>
      <c r="G88" s="202"/>
      <c r="H88" s="203"/>
    </row>
    <row r="89" spans="2:8" s="188" customFormat="1" ht="19.5" customHeight="1">
      <c r="B89" s="201"/>
      <c r="E89" s="202"/>
      <c r="F89" s="202"/>
      <c r="G89" s="202"/>
      <c r="H89" s="203"/>
    </row>
    <row r="90" spans="2:8" s="188" customFormat="1" ht="19.5" customHeight="1">
      <c r="B90" s="201"/>
      <c r="E90" s="202"/>
      <c r="F90" s="202"/>
      <c r="G90" s="202"/>
      <c r="H90" s="203"/>
    </row>
    <row r="91" spans="2:8" s="188" customFormat="1" ht="19.5" customHeight="1">
      <c r="B91" s="201"/>
      <c r="E91" s="202"/>
      <c r="F91" s="202"/>
      <c r="G91" s="202"/>
      <c r="H91" s="203"/>
    </row>
    <row r="92" spans="2:8" s="188" customFormat="1" ht="19.5" customHeight="1">
      <c r="B92" s="201"/>
      <c r="E92" s="202"/>
      <c r="F92" s="202"/>
      <c r="G92" s="202"/>
      <c r="H92" s="203"/>
    </row>
    <row r="93" spans="2:8" s="188" customFormat="1" ht="19.5" customHeight="1">
      <c r="B93" s="201"/>
      <c r="E93" s="202"/>
      <c r="F93" s="202"/>
      <c r="G93" s="202"/>
      <c r="H93" s="203"/>
    </row>
    <row r="94" spans="2:8" s="188" customFormat="1" ht="19.5" customHeight="1">
      <c r="B94" s="201"/>
      <c r="E94" s="202"/>
      <c r="F94" s="202"/>
      <c r="G94" s="202"/>
      <c r="H94" s="203"/>
    </row>
    <row r="95" spans="2:8" s="188" customFormat="1" ht="19.5" customHeight="1">
      <c r="B95" s="201"/>
      <c r="E95" s="202"/>
      <c r="F95" s="202"/>
      <c r="G95" s="202"/>
      <c r="H95" s="203"/>
    </row>
    <row r="96" spans="2:8" s="188" customFormat="1" ht="19.5" customHeight="1">
      <c r="B96" s="201"/>
      <c r="E96" s="202"/>
      <c r="F96" s="202"/>
      <c r="G96" s="202"/>
      <c r="H96" s="203"/>
    </row>
    <row r="97" spans="2:8" s="188" customFormat="1" ht="19.5" customHeight="1">
      <c r="B97" s="201"/>
      <c r="E97" s="202"/>
      <c r="F97" s="202"/>
      <c r="G97" s="202"/>
      <c r="H97" s="203"/>
    </row>
    <row r="98" spans="2:8" s="188" customFormat="1" ht="19.5" customHeight="1">
      <c r="B98" s="201"/>
      <c r="E98" s="202"/>
      <c r="F98" s="202"/>
      <c r="G98" s="202"/>
      <c r="H98" s="203"/>
    </row>
    <row r="99" spans="2:8" s="188" customFormat="1" ht="19.5" customHeight="1">
      <c r="B99" s="201"/>
      <c r="E99" s="202"/>
      <c r="F99" s="202"/>
      <c r="G99" s="202"/>
      <c r="H99" s="203"/>
    </row>
    <row r="100" spans="2:8" s="188" customFormat="1" ht="19.5" customHeight="1">
      <c r="B100" s="201"/>
      <c r="E100" s="202"/>
      <c r="F100" s="202"/>
      <c r="G100" s="202"/>
      <c r="H100" s="203"/>
    </row>
    <row r="101" spans="2:8" s="188" customFormat="1" ht="19.5" customHeight="1">
      <c r="B101" s="201"/>
      <c r="E101" s="202"/>
      <c r="F101" s="202"/>
      <c r="G101" s="202"/>
      <c r="H101" s="203"/>
    </row>
    <row r="102" spans="2:8" s="188" customFormat="1" ht="19.5" customHeight="1">
      <c r="B102" s="201"/>
      <c r="E102" s="202"/>
      <c r="F102" s="202"/>
      <c r="G102" s="202"/>
      <c r="H102" s="203"/>
    </row>
    <row r="103" spans="2:8" s="188" customFormat="1" ht="19.5" customHeight="1">
      <c r="B103" s="201"/>
      <c r="E103" s="202"/>
      <c r="F103" s="202"/>
      <c r="G103" s="202"/>
      <c r="H103" s="203"/>
    </row>
    <row r="104" spans="2:8" s="188" customFormat="1" ht="19.5" customHeight="1">
      <c r="B104" s="201"/>
      <c r="E104" s="202"/>
      <c r="F104" s="202"/>
      <c r="G104" s="202"/>
      <c r="H104" s="203"/>
    </row>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sheetData>
  <sheetProtection password="8ED9" sheet="1" objects="1" scenarios="1"/>
  <mergeCells count="16">
    <mergeCell ref="A2:H2"/>
    <mergeCell ref="A6:C6"/>
    <mergeCell ref="A7:H7"/>
    <mergeCell ref="A11:C11"/>
    <mergeCell ref="F4:H4"/>
    <mergeCell ref="A12:H12"/>
    <mergeCell ref="A13:A17"/>
    <mergeCell ref="A18:C18"/>
    <mergeCell ref="A19:H19"/>
    <mergeCell ref="A32:C32"/>
    <mergeCell ref="A33:C33"/>
    <mergeCell ref="B36:D37"/>
    <mergeCell ref="A25:C25"/>
    <mergeCell ref="A26:H26"/>
    <mergeCell ref="A29:C29"/>
    <mergeCell ref="A30:H30"/>
  </mergeCells>
  <conditionalFormatting sqref="E11:G11">
    <cfRule type="cellIs" priority="1" dxfId="7" operator="greaterThan" stopIfTrue="1">
      <formula>0</formula>
    </cfRule>
  </conditionalFormatting>
  <conditionalFormatting sqref="E13:G17 E20:G24 E27:G28 E8:G10 E31:G31">
    <cfRule type="cellIs" priority="2" dxfId="8" operator="greaterThan" stopIfTrue="1">
      <formula>0</formula>
    </cfRule>
  </conditionalFormatting>
  <conditionalFormatting sqref="H31:H33 H8:H11 H27:H29 H20:H25 H13:H18">
    <cfRule type="cellIs" priority="3" dxfId="5" operator="greaterThanOrEqual" stopIfTrue="1">
      <formula>0.5</formula>
    </cfRule>
    <cfRule type="cellIs" priority="4" dxfId="6" operator="lessThan" stopIfTrue="1">
      <formula>0.5</formula>
    </cfRule>
  </conditionalFormatting>
  <printOptions/>
  <pageMargins left="0.75" right="0.75" top="1" bottom="1" header="0.512" footer="0.512"/>
  <pageSetup horizontalDpi="600" verticalDpi="600" orientation="portrait" paperSize="9" scale="60" r:id="rId2"/>
  <rowBreaks count="1" manualBreakCount="1">
    <brk id="34" max="255" man="1"/>
  </rowBreaks>
  <drawing r:id="rId1"/>
</worksheet>
</file>

<file path=xl/worksheets/sheet6.xml><?xml version="1.0" encoding="utf-8"?>
<worksheet xmlns="http://schemas.openxmlformats.org/spreadsheetml/2006/main" xmlns:r="http://schemas.openxmlformats.org/officeDocument/2006/relationships">
  <sheetPr codeName="Sheet8">
    <tabColor indexed="45"/>
  </sheetPr>
  <dimension ref="A1:K12"/>
  <sheetViews>
    <sheetView view="pageBreakPreview" zoomScale="67" zoomScaleNormal="67" zoomScaleSheetLayoutView="67" workbookViewId="0" topLeftCell="A6">
      <selection activeCell="F9" sqref="F9"/>
    </sheetView>
  </sheetViews>
  <sheetFormatPr defaultColWidth="9.00390625" defaultRowHeight="13.5"/>
  <cols>
    <col min="1" max="1" width="5.25390625" style="210" customWidth="1"/>
    <col min="2" max="2" width="7.125" style="20" customWidth="1"/>
    <col min="3" max="3" width="27.75390625" style="20" customWidth="1"/>
    <col min="4" max="4" width="10.625" style="210" customWidth="1"/>
    <col min="5" max="5" width="14.25390625" style="210" customWidth="1"/>
    <col min="6" max="6" width="29.375" style="20" customWidth="1"/>
    <col min="7" max="7" width="14.25390625" style="210" customWidth="1"/>
    <col min="8" max="8" width="41.375" style="20" customWidth="1"/>
    <col min="9" max="11" width="10.625" style="210" customWidth="1"/>
    <col min="12" max="16384" width="9.00390625" style="20" customWidth="1"/>
  </cols>
  <sheetData>
    <row r="1" spans="1:11" ht="33" customHeight="1">
      <c r="A1" s="451" t="s">
        <v>352</v>
      </c>
      <c r="B1" s="451"/>
      <c r="C1" s="451"/>
      <c r="D1" s="451"/>
      <c r="E1" s="451"/>
      <c r="F1" s="451"/>
      <c r="G1" s="451"/>
      <c r="H1" s="451"/>
      <c r="I1" s="451"/>
      <c r="J1" s="451"/>
      <c r="K1" s="451"/>
    </row>
    <row r="2" spans="1:11" ht="19.5" customHeight="1" thickBot="1">
      <c r="A2" s="204"/>
      <c r="B2" s="145"/>
      <c r="C2" s="145"/>
      <c r="D2" s="145"/>
      <c r="E2" s="145"/>
      <c r="F2" s="145"/>
      <c r="G2" s="145"/>
      <c r="H2" s="145"/>
      <c r="I2" s="145"/>
      <c r="J2" s="145"/>
      <c r="K2" s="145"/>
    </row>
    <row r="3" spans="1:11" ht="31.5" customHeight="1" thickBot="1" thickTop="1">
      <c r="A3" s="452" t="s">
        <v>450</v>
      </c>
      <c r="B3" s="453"/>
      <c r="C3" s="454"/>
      <c r="D3" s="455"/>
      <c r="E3" s="456"/>
      <c r="F3" s="145"/>
      <c r="G3" s="83"/>
      <c r="H3" s="145"/>
      <c r="I3" s="83"/>
      <c r="J3" s="83"/>
      <c r="K3" s="83"/>
    </row>
    <row r="4" spans="1:11" ht="31.5" customHeight="1" thickBot="1" thickTop="1">
      <c r="A4" s="452" t="s">
        <v>353</v>
      </c>
      <c r="B4" s="453"/>
      <c r="C4" s="454"/>
      <c r="D4" s="455"/>
      <c r="E4" s="456"/>
      <c r="F4" s="145"/>
      <c r="G4" s="83"/>
      <c r="H4" s="145"/>
      <c r="I4" s="83"/>
      <c r="J4" s="83"/>
      <c r="K4" s="83"/>
    </row>
    <row r="5" spans="1:11" ht="14.25" thickTop="1">
      <c r="A5" s="204"/>
      <c r="B5" s="83"/>
      <c r="C5" s="83"/>
      <c r="D5" s="204"/>
      <c r="E5" s="204"/>
      <c r="F5" s="83"/>
      <c r="G5" s="204"/>
      <c r="H5" s="83"/>
      <c r="I5" s="204"/>
      <c r="J5" s="204"/>
      <c r="K5" s="204"/>
    </row>
    <row r="6" spans="1:11" ht="14.25" thickBot="1">
      <c r="A6" s="204"/>
      <c r="B6" s="83"/>
      <c r="C6" s="83"/>
      <c r="D6" s="204"/>
      <c r="E6" s="204"/>
      <c r="F6" s="83"/>
      <c r="G6" s="204"/>
      <c r="H6" s="83"/>
      <c r="I6" s="204"/>
      <c r="J6" s="204"/>
      <c r="K6" s="204"/>
    </row>
    <row r="7" spans="1:11" ht="51.75" customHeight="1" thickBot="1" thickTop="1">
      <c r="A7" s="205" t="s">
        <v>354</v>
      </c>
      <c r="B7" s="206" t="s">
        <v>355</v>
      </c>
      <c r="C7" s="205" t="s">
        <v>356</v>
      </c>
      <c r="D7" s="205" t="s">
        <v>357</v>
      </c>
      <c r="E7" s="205" t="s">
        <v>358</v>
      </c>
      <c r="F7" s="205" t="s">
        <v>359</v>
      </c>
      <c r="G7" s="205" t="s">
        <v>360</v>
      </c>
      <c r="H7" s="205" t="s">
        <v>361</v>
      </c>
      <c r="I7" s="205" t="s">
        <v>362</v>
      </c>
      <c r="J7" s="205" t="s">
        <v>363</v>
      </c>
      <c r="K7" s="205" t="s">
        <v>364</v>
      </c>
    </row>
    <row r="8" spans="1:11" ht="96.75" customHeight="1" thickBot="1" thickTop="1">
      <c r="A8" s="207"/>
      <c r="B8" s="207"/>
      <c r="C8" s="208"/>
      <c r="D8" s="209"/>
      <c r="E8" s="217"/>
      <c r="F8" s="208"/>
      <c r="G8" s="220"/>
      <c r="H8" s="208"/>
      <c r="I8" s="209"/>
      <c r="J8" s="217"/>
      <c r="K8" s="209"/>
    </row>
    <row r="9" spans="1:11" ht="96.75" customHeight="1" thickBot="1" thickTop="1">
      <c r="A9" s="207"/>
      <c r="B9" s="207"/>
      <c r="C9" s="208"/>
      <c r="D9" s="209"/>
      <c r="E9" s="217"/>
      <c r="F9" s="208"/>
      <c r="G9" s="220"/>
      <c r="H9" s="208"/>
      <c r="I9" s="209"/>
      <c r="J9" s="217"/>
      <c r="K9" s="209"/>
    </row>
    <row r="10" spans="1:11" ht="96.75" customHeight="1" thickBot="1" thickTop="1">
      <c r="A10" s="207"/>
      <c r="B10" s="207"/>
      <c r="C10" s="208"/>
      <c r="D10" s="209"/>
      <c r="E10" s="217"/>
      <c r="F10" s="208"/>
      <c r="G10" s="220"/>
      <c r="H10" s="208"/>
      <c r="I10" s="209"/>
      <c r="J10" s="217"/>
      <c r="K10" s="209"/>
    </row>
    <row r="11" spans="1:11" ht="96.75" customHeight="1" thickBot="1" thickTop="1">
      <c r="A11" s="207"/>
      <c r="B11" s="207"/>
      <c r="C11" s="208"/>
      <c r="D11" s="209"/>
      <c r="E11" s="217"/>
      <c r="F11" s="208"/>
      <c r="G11" s="220"/>
      <c r="H11" s="208"/>
      <c r="I11" s="209"/>
      <c r="J11" s="217"/>
      <c r="K11" s="209"/>
    </row>
    <row r="12" spans="1:11" ht="96.75" customHeight="1" thickBot="1" thickTop="1">
      <c r="A12" s="207"/>
      <c r="B12" s="207"/>
      <c r="C12" s="208"/>
      <c r="D12" s="209"/>
      <c r="E12" s="217"/>
      <c r="F12" s="208"/>
      <c r="G12" s="220"/>
      <c r="H12" s="208"/>
      <c r="I12" s="209"/>
      <c r="J12" s="217"/>
      <c r="K12" s="209"/>
    </row>
    <row r="13" ht="30" customHeight="1" thickTop="1"/>
    <row r="14" ht="30" customHeight="1"/>
    <row r="15" ht="30" customHeight="1"/>
    <row r="16" ht="30" customHeight="1"/>
    <row r="17" ht="30" customHeight="1"/>
    <row r="18" ht="30" customHeight="1"/>
    <row r="19" ht="30" customHeight="1"/>
  </sheetData>
  <sheetProtection/>
  <mergeCells count="5">
    <mergeCell ref="A1:K1"/>
    <mergeCell ref="A3:B3"/>
    <mergeCell ref="C3:E3"/>
    <mergeCell ref="A4:B4"/>
    <mergeCell ref="C4:E4"/>
  </mergeCells>
  <printOptions/>
  <pageMargins left="0.75" right="0.75" top="1" bottom="1" header="0.512" footer="0.512"/>
  <pageSetup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codeName="Sheet3">
    <tabColor indexed="45"/>
  </sheetPr>
  <dimension ref="A1:CJ27"/>
  <sheetViews>
    <sheetView zoomScale="70" zoomScaleNormal="70" workbookViewId="0" topLeftCell="A1">
      <selection activeCell="M27" sqref="M27"/>
    </sheetView>
  </sheetViews>
  <sheetFormatPr defaultColWidth="9.00390625" defaultRowHeight="13.5"/>
  <cols>
    <col min="1" max="16384" width="7.75390625" style="43" customWidth="1"/>
  </cols>
  <sheetData>
    <row r="1" spans="1:88" s="35" customFormat="1" ht="13.5">
      <c r="A1" s="33"/>
      <c r="B1" s="33"/>
      <c r="C1" s="33"/>
      <c r="D1" s="34"/>
      <c r="E1" s="33"/>
      <c r="F1" s="34"/>
      <c r="G1" s="33"/>
      <c r="H1" s="34"/>
      <c r="I1" s="33"/>
      <c r="J1" s="34"/>
      <c r="K1" s="33"/>
      <c r="L1" s="34"/>
      <c r="M1" s="33"/>
      <c r="N1" s="34"/>
      <c r="O1" s="33"/>
      <c r="P1" s="34"/>
      <c r="Q1" s="33"/>
      <c r="R1" s="34"/>
      <c r="S1" s="33"/>
      <c r="T1" s="34"/>
      <c r="U1" s="33"/>
      <c r="V1" s="34"/>
      <c r="W1" s="33"/>
      <c r="X1" s="34"/>
      <c r="Y1" s="33"/>
      <c r="Z1" s="34"/>
      <c r="AA1" s="33"/>
      <c r="AB1" s="34"/>
      <c r="AC1" s="33"/>
      <c r="AD1" s="34"/>
      <c r="AE1" s="33"/>
      <c r="AF1" s="34"/>
      <c r="AG1" s="33"/>
      <c r="AH1" s="34"/>
      <c r="AI1" s="33"/>
      <c r="AJ1" s="34"/>
      <c r="AK1" s="33"/>
      <c r="AL1" s="34"/>
      <c r="AM1" s="33"/>
      <c r="AN1" s="34"/>
      <c r="AO1" s="33"/>
      <c r="AP1" s="34"/>
      <c r="AQ1" s="33"/>
      <c r="AR1" s="34"/>
      <c r="AS1" s="33"/>
      <c r="AT1" s="34"/>
      <c r="AU1" s="33"/>
      <c r="AV1" s="34"/>
      <c r="AW1" s="33"/>
      <c r="AX1" s="34"/>
      <c r="AY1" s="33"/>
      <c r="AZ1" s="34"/>
      <c r="BA1" s="33"/>
      <c r="BB1" s="34"/>
      <c r="BC1" s="33"/>
      <c r="BD1" s="34"/>
      <c r="BE1" s="33"/>
      <c r="BF1" s="34"/>
      <c r="BG1" s="33"/>
      <c r="BH1" s="34"/>
      <c r="BI1" s="33"/>
      <c r="BJ1" s="34"/>
      <c r="BK1" s="33"/>
      <c r="BL1" s="34"/>
      <c r="BM1" s="33"/>
      <c r="BN1" s="34"/>
      <c r="BO1" s="33"/>
      <c r="BP1" s="34"/>
      <c r="BQ1" s="33"/>
      <c r="BR1" s="34"/>
      <c r="BS1" s="33"/>
      <c r="BT1" s="34"/>
      <c r="BU1" s="33"/>
      <c r="BV1" s="34"/>
      <c r="BW1" s="33"/>
      <c r="BX1" s="34"/>
      <c r="BY1" s="33"/>
      <c r="BZ1" s="34"/>
      <c r="CA1" s="33"/>
      <c r="CB1" s="34"/>
      <c r="CC1" s="33"/>
      <c r="CD1" s="34"/>
      <c r="CE1" s="33"/>
      <c r="CF1" s="34"/>
      <c r="CG1" s="33"/>
      <c r="CH1" s="34"/>
      <c r="CI1" s="33"/>
      <c r="CJ1" s="34"/>
    </row>
    <row r="2" spans="1:88" s="36" customFormat="1" ht="17.25" customHeight="1" hidden="1">
      <c r="A2" s="459">
        <v>1</v>
      </c>
      <c r="B2" s="459"/>
      <c r="C2" s="459">
        <v>2</v>
      </c>
      <c r="D2" s="459"/>
      <c r="E2" s="459">
        <v>3</v>
      </c>
      <c r="F2" s="459"/>
      <c r="G2" s="459">
        <v>4</v>
      </c>
      <c r="H2" s="459"/>
      <c r="I2" s="459">
        <v>5</v>
      </c>
      <c r="J2" s="459"/>
      <c r="K2" s="459">
        <v>6</v>
      </c>
      <c r="L2" s="459"/>
      <c r="M2" s="459">
        <v>7</v>
      </c>
      <c r="N2" s="459"/>
      <c r="O2" s="459">
        <v>8</v>
      </c>
      <c r="P2" s="459"/>
      <c r="Q2" s="459">
        <v>9</v>
      </c>
      <c r="R2" s="459"/>
      <c r="S2" s="459">
        <v>10</v>
      </c>
      <c r="T2" s="459"/>
      <c r="U2" s="459">
        <v>11</v>
      </c>
      <c r="V2" s="459"/>
      <c r="W2" s="459">
        <v>12</v>
      </c>
      <c r="X2" s="459"/>
      <c r="Y2" s="459">
        <v>13</v>
      </c>
      <c r="Z2" s="459"/>
      <c r="AA2" s="459">
        <v>14</v>
      </c>
      <c r="AB2" s="459"/>
      <c r="AC2" s="459">
        <v>15</v>
      </c>
      <c r="AD2" s="459"/>
      <c r="AE2" s="459">
        <v>16</v>
      </c>
      <c r="AF2" s="459"/>
      <c r="AG2" s="459">
        <v>17</v>
      </c>
      <c r="AH2" s="459"/>
      <c r="AI2" s="459">
        <v>18</v>
      </c>
      <c r="AJ2" s="459"/>
      <c r="AK2" s="459">
        <v>19</v>
      </c>
      <c r="AL2" s="459"/>
      <c r="AM2" s="459">
        <v>20</v>
      </c>
      <c r="AN2" s="459"/>
      <c r="AO2" s="459">
        <v>21</v>
      </c>
      <c r="AP2" s="459"/>
      <c r="AQ2" s="459">
        <v>22</v>
      </c>
      <c r="AR2" s="459"/>
      <c r="AS2" s="459">
        <v>23</v>
      </c>
      <c r="AT2" s="459"/>
      <c r="AU2" s="459">
        <v>24</v>
      </c>
      <c r="AV2" s="459"/>
      <c r="AW2" s="459">
        <v>25</v>
      </c>
      <c r="AX2" s="459"/>
      <c r="AY2" s="459">
        <v>26</v>
      </c>
      <c r="AZ2" s="459"/>
      <c r="BA2" s="459">
        <v>27</v>
      </c>
      <c r="BB2" s="459"/>
      <c r="BC2" s="459">
        <v>28</v>
      </c>
      <c r="BD2" s="459"/>
      <c r="BE2" s="459">
        <v>29</v>
      </c>
      <c r="BF2" s="459"/>
      <c r="BG2" s="459">
        <v>30</v>
      </c>
      <c r="BH2" s="459"/>
      <c r="BI2" s="459">
        <v>31</v>
      </c>
      <c r="BJ2" s="459"/>
      <c r="BK2" s="459">
        <v>32</v>
      </c>
      <c r="BL2" s="459"/>
      <c r="BM2" s="459">
        <v>33</v>
      </c>
      <c r="BN2" s="459"/>
      <c r="BO2" s="459">
        <v>34</v>
      </c>
      <c r="BP2" s="459"/>
      <c r="BQ2" s="459">
        <v>35</v>
      </c>
      <c r="BR2" s="459"/>
      <c r="BS2" s="459">
        <v>36</v>
      </c>
      <c r="BT2" s="459"/>
      <c r="BU2" s="459">
        <v>37</v>
      </c>
      <c r="BV2" s="459"/>
      <c r="BW2" s="459">
        <v>38</v>
      </c>
      <c r="BX2" s="459"/>
      <c r="BY2" s="459">
        <v>39</v>
      </c>
      <c r="BZ2" s="459"/>
      <c r="CA2" s="459">
        <v>40</v>
      </c>
      <c r="CB2" s="459"/>
      <c r="CC2" s="459">
        <v>41</v>
      </c>
      <c r="CD2" s="459"/>
      <c r="CE2" s="459">
        <v>42</v>
      </c>
      <c r="CF2" s="459"/>
      <c r="CG2" s="459">
        <v>43</v>
      </c>
      <c r="CH2" s="459"/>
      <c r="CI2" s="459">
        <v>44</v>
      </c>
      <c r="CJ2" s="459"/>
    </row>
    <row r="3" spans="1:88" s="37" customFormat="1" ht="36" customHeight="1" hidden="1">
      <c r="A3" s="458" t="str">
        <f>IF(AND(B12=1,B7=0),"３",IF(B7=0%,"０",IF(B7=100%,"１",IF(B7&gt;49%,"２",IF(B7&lt;50%,"３")))))</f>
        <v>０</v>
      </c>
      <c r="B3" s="458"/>
      <c r="C3" s="458" t="str">
        <f>IF(AND(D12=1,D7=0),"３",IF(D7=0%,"０",IF(D7=100%,"１",IF(D7&gt;49%,"２",IF(D7&lt;50%,"３")))))</f>
        <v>０</v>
      </c>
      <c r="D3" s="458"/>
      <c r="E3" s="458" t="str">
        <f>IF(AND(F14=1,F7=0),"３",IF(F7=0%,"０",IF(F7=100%,"１",IF(F7&gt;49%,"２",IF(F7&lt;50%,"３")))))</f>
        <v>０</v>
      </c>
      <c r="F3" s="458"/>
      <c r="G3" s="458" t="str">
        <f>IF(AND(H13=1,H7=0),"３",IF(H7=0%,"０",IF(H7=100%,"１",IF(H7&gt;49%,"２",IF(H7&lt;50%,"３")))))</f>
        <v>０</v>
      </c>
      <c r="H3" s="458"/>
      <c r="I3" s="458" t="str">
        <f>IF(AND(J11=1,J7=0),"３",IF(J7=0%,"０",IF(J7=100%,"１",IF(J7&gt;49%,"２",IF(J7&lt;50%,"３")))))</f>
        <v>０</v>
      </c>
      <c r="J3" s="458"/>
      <c r="K3" s="458" t="str">
        <f>IF(AND(L12=1,L7=0),"３",IF(L7=0%,"０",IF(L7=100%,"１",IF(L7&gt;49%,"２",IF(L7&lt;50%,"３")))))</f>
        <v>０</v>
      </c>
      <c r="L3" s="458"/>
      <c r="M3" s="458" t="str">
        <f>IF(AND(N18=1,N7=0),"３",IF(N7=0%,"０",IF(N7=100%,"１",IF(N7&gt;49%,"２",IF(N7&lt;50%,"３")))))</f>
        <v>０</v>
      </c>
      <c r="N3" s="458"/>
      <c r="O3" s="458" t="str">
        <f>IF(AND(P15=1,P7=0),"３",IF(P7=0%,"０",IF(P7=100%,"１",IF(P7&gt;49%,"２",IF(P7&lt;50%,"３")))))</f>
        <v>０</v>
      </c>
      <c r="P3" s="458"/>
      <c r="Q3" s="458" t="str">
        <f>IF(AND(R12=1,R7=0),"３",IF(R7=0%,"０",IF(R7=100%,"１",IF(R7&gt;49%,"２",IF(R7&lt;50%,"３")))))</f>
        <v>０</v>
      </c>
      <c r="R3" s="458"/>
      <c r="S3" s="458" t="str">
        <f>IF(AND(T12=1,T7=0),"３",IF(T7=0%,"０",IF(T7=100%,"１",IF(T7&gt;49%,"２",IF(T7&lt;50%,"３")))))</f>
        <v>０</v>
      </c>
      <c r="T3" s="458"/>
      <c r="U3" s="458" t="str">
        <f>IF(AND(V13=1,V7=0),"３",IF(V7=0%,"０",IF(V7=100%,"１",IF(V7&gt;49%,"２",IF(V7&lt;50%,"３")))))</f>
        <v>０</v>
      </c>
      <c r="V3" s="458"/>
      <c r="W3" s="458" t="str">
        <f>IF(AND(X12=1,X7=0),"３",IF(X7=0%,"０",IF(X7=100%,"１",IF(X7&gt;49%,"２",IF(X7&lt;50%,"３")))))</f>
        <v>０</v>
      </c>
      <c r="X3" s="458"/>
      <c r="Y3" s="458" t="str">
        <f>IF(AND(Z12=1,Z7=0),"３",IF(Z7=0%,"０",IF(Z7=100%,"１",IF(Z7&gt;49%,"２",IF(Z7&lt;50%,"３")))))</f>
        <v>０</v>
      </c>
      <c r="Z3" s="458"/>
      <c r="AA3" s="458" t="str">
        <f>IF(AND(AB13=1,AB7=0),"３",IF(AB7=0%,"０",IF(AB7=100%,"１",IF(AB7&gt;49%,"２",IF(AB7&lt;50%,"３")))))</f>
        <v>０</v>
      </c>
      <c r="AB3" s="458"/>
      <c r="AC3" s="458" t="str">
        <f>IF(AND(AD13=1,AD7=0),"３",IF(AD7=0%,"０",IF(AD7=100%,"１",IF(AD7&gt;49%,"２",IF(AD7&lt;50%,"３")))))</f>
        <v>０</v>
      </c>
      <c r="AD3" s="458"/>
      <c r="AE3" s="458" t="str">
        <f>IF(AND(AF13=1,AF7=0),"３",IF(AF7=0%,"０",IF(AF7=100%,"１",IF(AF7&gt;49%,"２",IF(AF7&lt;50%,"３")))))</f>
        <v>０</v>
      </c>
      <c r="AF3" s="458"/>
      <c r="AG3" s="458" t="str">
        <f>IF(AND(AH12=1,AH7=0),"３",IF(AH7=0%,"０",IF(AH7=100%,"１",IF(AH7&gt;49%,"２",IF(AH7&lt;50%,"３")))))</f>
        <v>０</v>
      </c>
      <c r="AH3" s="458"/>
      <c r="AI3" s="458" t="str">
        <f>IF(AND(AJ14=1,AJ7=0),"３",IF(AJ7=0%,"０",IF(AJ7=100%,"１",IF(AJ7&gt;49%,"２",IF(AJ7&lt;50%,"３")))))</f>
        <v>０</v>
      </c>
      <c r="AJ3" s="458"/>
      <c r="AK3" s="458" t="str">
        <f>IF(AND(AL15=1,AL7=0),"３",IF(AL7=0%,"０",IF(AL7=100%,"１",IF(AL7&gt;49%,"２",IF(AL7&lt;50%,"３")))))</f>
        <v>０</v>
      </c>
      <c r="AL3" s="458"/>
      <c r="AM3" s="458" t="str">
        <f>IF(AND(AN14=1,AN7=0),"３",IF(AN7=0%,"０",IF(AN7=100%,"１",IF(AN7&gt;49%,"２",IF(AN7&lt;50%,"３")))))</f>
        <v>０</v>
      </c>
      <c r="AN3" s="458"/>
      <c r="AO3" s="458" t="str">
        <f>IF(AND(AP17=1,AP7=0),"３",IF(AP7=0%,"０",IF(AP7=100%,"１",IF(AP7&gt;49%,"２",IF(AP7&lt;50%,"３")))))</f>
        <v>０</v>
      </c>
      <c r="AP3" s="458"/>
      <c r="AQ3" s="458" t="str">
        <f>IF(AND(AR13=1,AR7=0),"３",IF(AR7=0%,"０",IF(AR7=100%,"１",IF(AR7&gt;49%,"２",IF(AR7&lt;50%,"３")))))</f>
        <v>０</v>
      </c>
      <c r="AR3" s="458"/>
      <c r="AS3" s="458" t="str">
        <f>IF(AND(AT12=1,AT7=0),"３",IF(AT7=0%,"０",IF(AT7=100%,"１",IF(AT7&gt;49%,"２",IF(AT7&lt;50%,"３")))))</f>
        <v>０</v>
      </c>
      <c r="AT3" s="458"/>
      <c r="AU3" s="458" t="str">
        <f>IF(AND(AV15=1,AV7=0),"３",IF(AV7=0%,"０",IF(AV7=100%,"１",IF(AV7&gt;49%,"２",IF(AV7&lt;50%,"３")))))</f>
        <v>０</v>
      </c>
      <c r="AV3" s="458"/>
      <c r="AW3" s="458" t="str">
        <f>IF(AND(AX13=1,AX7=0),"３",IF(AX7=0%,"０",IF(AX7=100%,"１",IF(AX7&gt;49%,"２",IF(AX7&lt;50%,"３")))))</f>
        <v>０</v>
      </c>
      <c r="AX3" s="458"/>
      <c r="AY3" s="458" t="str">
        <f>IF(AND(AZ12=1,AZ7=0),"３",IF(AZ7=0%,"０",IF(AZ7=100%,"１",IF(AZ7&gt;49%,"２",IF(AZ7&lt;50%,"３")))))</f>
        <v>０</v>
      </c>
      <c r="AZ3" s="458"/>
      <c r="BA3" s="458" t="str">
        <f>IF(AND(BB11=1,BB7=0),"３",IF(BB7=0%,"０",IF(BB7=100%,"１",IF(BB7&gt;49%,"２",IF(BB7&lt;50%,"３")))))</f>
        <v>０</v>
      </c>
      <c r="BB3" s="458"/>
      <c r="BC3" s="458" t="str">
        <f>IF(AND(BD13=1,BD7=0),"３",IF(AND(BD11=1,BD7=0),"３",IF(BD7=100%,"１",IF(BD7=0%,"０"))))</f>
        <v>０</v>
      </c>
      <c r="BD3" s="458"/>
      <c r="BE3" s="458" t="str">
        <f>IF(AND(BF13=1,BF7=0),"３",IF(BF7=0%,"０",IF(BF7=100%,"１",IF(BF7&gt;49%,"２",IF(BF7&lt;50%,"３")))))</f>
        <v>０</v>
      </c>
      <c r="BF3" s="458"/>
      <c r="BG3" s="458" t="str">
        <f>IF(AND(BH16=1,BH7=0),"３",IF(BH7=0%,"０",IF(BH7=100%,"１",IF(BH7&gt;49%,"２",IF(BH7&lt;50%,"３")))))</f>
        <v>０</v>
      </c>
      <c r="BH3" s="458"/>
      <c r="BI3" s="458" t="str">
        <f>IF(AND(BJ15=1,BJ7=0),"３",IF(BJ7=0%,"０",IF(BJ7=100%,"１",IF(BJ7&gt;49%,"２",IF(BJ7&lt;50%,"３")))))</f>
        <v>０</v>
      </c>
      <c r="BJ3" s="458"/>
      <c r="BK3" s="458" t="str">
        <f>IF(AND(BL11=1,BL7=0),"３",IF(BL7=0%,"０",IF(BL7=100%,"１",IF(BL7&gt;49%,"２",IF(BL7&lt;50%,"３")))))</f>
        <v>０</v>
      </c>
      <c r="BL3" s="458"/>
      <c r="BM3" s="458" t="str">
        <f>IF(AND(BN13=1,BN7=0),"３",IF(BN7=0%,"０",IF(BN7=100%,"１",IF(BN7&gt;49%,"２",IF(BN7&lt;50%,"３")))))</f>
        <v>０</v>
      </c>
      <c r="BN3" s="458"/>
      <c r="BO3" s="458" t="str">
        <f>IF(AND(BP11=1,BP7=0),"３",IF(BP7=0%,"０",IF(BP7=100%,"１",IF(BP7&gt;49%,"２",IF(BP7&lt;50%,"３")))))</f>
        <v>０</v>
      </c>
      <c r="BP3" s="458"/>
      <c r="BQ3" s="458" t="str">
        <f>IF(AND(BR13=1,BR7=0),"３",IF(BR7=0%,"０",IF(BR7=100%,"１",IF(BR7&gt;49%,"２",IF(BR7&lt;50%,"３")))))</f>
        <v>０</v>
      </c>
      <c r="BR3" s="458"/>
      <c r="BS3" s="458" t="str">
        <f>IF(AND(BT11=1,BT7=0),"３",IF(BT7=0%,"０",IF(BT7=100%,"１",IF(BT7&gt;49%,"２",IF(BT7&lt;50%,"３")))))</f>
        <v>０</v>
      </c>
      <c r="BT3" s="458"/>
      <c r="BU3" s="458" t="str">
        <f>IF(AND(BV15=1,BV7=0),"３",IF(BV7=0%,"０",IF(BV7=100%,"１",IF(BV7&gt;49%,"２",IF(BV7&lt;50%,"３")))))</f>
        <v>０</v>
      </c>
      <c r="BV3" s="458"/>
      <c r="BW3" s="458" t="str">
        <f>IF(AND(BX11=1,BX7=0),"３",IF(BX7=0%,"０",IF(BX7=100%,"１",IF(BX7&gt;49%,"２",IF(BX7&lt;50%,"３")))))</f>
        <v>０</v>
      </c>
      <c r="BX3" s="458"/>
      <c r="BY3" s="458" t="str">
        <f>IF(AND(BZ11=1,BZ7=0),"３",IF(BZ7=0%,"０",IF(BZ7=100%,"１",IF(BZ7&gt;49%,"２",IF(BZ7&lt;50%,"３")))))</f>
        <v>０</v>
      </c>
      <c r="BZ3" s="458"/>
      <c r="CA3" s="458" t="str">
        <f>IF(AND(CB13=1,CB7=0),"３",IF(CB7=0%,"０",IF(CB7=100%,"１",IF(CB7&gt;49%,"２",IF(CB7&lt;50%,"３")))))</f>
        <v>０</v>
      </c>
      <c r="CB3" s="458"/>
      <c r="CC3" s="458" t="str">
        <f>IF(AND(CD15=1,CD7=0),"３",IF(CD7=0%,"０",IF(CD7=100%,"１",IF(CD7&gt;49%,"２",IF(CD7&lt;50%,"３")))))</f>
        <v>０</v>
      </c>
      <c r="CD3" s="458"/>
      <c r="CE3" s="458" t="str">
        <f>IF(AND(CF14=1,CF7=0),"３",IF(CF7=0%,"０",IF(CF7=100%,"１",IF(CF7&gt;49%,"２",IF(CF7&lt;50%,"３")))))</f>
        <v>０</v>
      </c>
      <c r="CF3" s="458"/>
      <c r="CG3" s="458" t="str">
        <f>IF(AND(CH18=1,CH7=0),"３",IF(CH7=0%,"０",IF(CH7=100%,"１",IF(CH7&gt;49%,"２",IF(CH7&lt;50%,"３")))))</f>
        <v>０</v>
      </c>
      <c r="CH3" s="458"/>
      <c r="CI3" s="458" t="str">
        <f>IF(AND(CJ15=1,CJ7=0),"３",IF(CJ7=0%,"０",IF(CJ7=100%,"１",IF(CJ7&gt;49%,"２",IF(CJ7&lt;50%,"３")))))</f>
        <v>０</v>
      </c>
      <c r="CJ3" s="458"/>
    </row>
    <row r="4" spans="1:88" s="38" customFormat="1" ht="36" customHeight="1" hidden="1">
      <c r="A4" s="457">
        <v>0</v>
      </c>
      <c r="B4" s="457"/>
      <c r="C4" s="457">
        <v>0</v>
      </c>
      <c r="D4" s="457"/>
      <c r="E4" s="457">
        <v>0</v>
      </c>
      <c r="F4" s="457"/>
      <c r="G4" s="457">
        <v>0</v>
      </c>
      <c r="H4" s="457"/>
      <c r="I4" s="457">
        <v>0</v>
      </c>
      <c r="J4" s="457"/>
      <c r="K4" s="457">
        <v>0</v>
      </c>
      <c r="L4" s="457"/>
      <c r="M4" s="457">
        <v>0</v>
      </c>
      <c r="N4" s="457"/>
      <c r="O4" s="457">
        <v>0</v>
      </c>
      <c r="P4" s="457"/>
      <c r="Q4" s="457">
        <v>0</v>
      </c>
      <c r="R4" s="457"/>
      <c r="S4" s="457">
        <v>0</v>
      </c>
      <c r="T4" s="457"/>
      <c r="U4" s="457">
        <v>0</v>
      </c>
      <c r="V4" s="457"/>
      <c r="W4" s="457">
        <v>0</v>
      </c>
      <c r="X4" s="457"/>
      <c r="Y4" s="457">
        <v>0</v>
      </c>
      <c r="Z4" s="457"/>
      <c r="AA4" s="457">
        <v>0</v>
      </c>
      <c r="AB4" s="457"/>
      <c r="AC4" s="457">
        <v>0</v>
      </c>
      <c r="AD4" s="457"/>
      <c r="AE4" s="457">
        <v>0</v>
      </c>
      <c r="AF4" s="457"/>
      <c r="AG4" s="457">
        <v>0</v>
      </c>
      <c r="AH4" s="457"/>
      <c r="AI4" s="457">
        <v>0</v>
      </c>
      <c r="AJ4" s="457"/>
      <c r="AK4" s="457">
        <v>0</v>
      </c>
      <c r="AL4" s="457"/>
      <c r="AM4" s="457">
        <v>0</v>
      </c>
      <c r="AN4" s="457"/>
      <c r="AO4" s="457">
        <v>0</v>
      </c>
      <c r="AP4" s="457"/>
      <c r="AQ4" s="457">
        <v>0</v>
      </c>
      <c r="AR4" s="457"/>
      <c r="AS4" s="457">
        <v>0</v>
      </c>
      <c r="AT4" s="457"/>
      <c r="AU4" s="457">
        <v>0</v>
      </c>
      <c r="AV4" s="457"/>
      <c r="AW4" s="457">
        <v>0</v>
      </c>
      <c r="AX4" s="457"/>
      <c r="AY4" s="457">
        <v>0</v>
      </c>
      <c r="AZ4" s="457"/>
      <c r="BA4" s="457">
        <v>0</v>
      </c>
      <c r="BB4" s="457"/>
      <c r="BC4" s="457">
        <v>0</v>
      </c>
      <c r="BD4" s="457"/>
      <c r="BE4" s="457">
        <v>0</v>
      </c>
      <c r="BF4" s="457"/>
      <c r="BG4" s="457">
        <v>0</v>
      </c>
      <c r="BH4" s="457"/>
      <c r="BI4" s="457">
        <v>0</v>
      </c>
      <c r="BJ4" s="457"/>
      <c r="BK4" s="457">
        <v>0</v>
      </c>
      <c r="BL4" s="457"/>
      <c r="BM4" s="457">
        <v>0</v>
      </c>
      <c r="BN4" s="457"/>
      <c r="BO4" s="457">
        <v>0</v>
      </c>
      <c r="BP4" s="457"/>
      <c r="BQ4" s="457">
        <v>0</v>
      </c>
      <c r="BR4" s="457"/>
      <c r="BS4" s="457">
        <v>0</v>
      </c>
      <c r="BT4" s="457"/>
      <c r="BU4" s="457">
        <v>0</v>
      </c>
      <c r="BV4" s="457"/>
      <c r="BW4" s="457">
        <v>0</v>
      </c>
      <c r="BX4" s="457"/>
      <c r="BY4" s="457">
        <v>0</v>
      </c>
      <c r="BZ4" s="457"/>
      <c r="CA4" s="457">
        <v>0</v>
      </c>
      <c r="CB4" s="457"/>
      <c r="CC4" s="457">
        <v>0</v>
      </c>
      <c r="CD4" s="457"/>
      <c r="CE4" s="457">
        <v>0</v>
      </c>
      <c r="CF4" s="457"/>
      <c r="CG4" s="457">
        <v>0</v>
      </c>
      <c r="CH4" s="457"/>
      <c r="CI4" s="457">
        <v>0</v>
      </c>
      <c r="CJ4" s="457"/>
    </row>
    <row r="5" spans="1:88" s="35" customFormat="1" ht="13.5" hidden="1">
      <c r="A5" s="39"/>
      <c r="B5" s="39"/>
      <c r="C5" s="39"/>
      <c r="D5" s="40"/>
      <c r="E5" s="39"/>
      <c r="F5" s="40"/>
      <c r="G5" s="39"/>
      <c r="H5" s="40"/>
      <c r="I5" s="39"/>
      <c r="J5" s="40"/>
      <c r="K5" s="39"/>
      <c r="L5" s="40"/>
      <c r="M5" s="39"/>
      <c r="N5" s="40"/>
      <c r="O5" s="39"/>
      <c r="P5" s="40"/>
      <c r="Q5" s="39"/>
      <c r="R5" s="40"/>
      <c r="S5" s="39"/>
      <c r="T5" s="40"/>
      <c r="U5" s="39"/>
      <c r="V5" s="40"/>
      <c r="W5" s="39"/>
      <c r="X5" s="40"/>
      <c r="Y5" s="39"/>
      <c r="Z5" s="40"/>
      <c r="AA5" s="39"/>
      <c r="AB5" s="40"/>
      <c r="AC5" s="39"/>
      <c r="AD5" s="40"/>
      <c r="AE5" s="39"/>
      <c r="AF5" s="40"/>
      <c r="AG5" s="39"/>
      <c r="AH5" s="40"/>
      <c r="AI5" s="39"/>
      <c r="AJ5" s="40"/>
      <c r="AK5" s="39"/>
      <c r="AL5" s="40"/>
      <c r="AM5" s="39"/>
      <c r="AN5" s="40"/>
      <c r="AO5" s="39"/>
      <c r="AP5" s="40"/>
      <c r="AQ5" s="39"/>
      <c r="AR5" s="40"/>
      <c r="AS5" s="39"/>
      <c r="AT5" s="40"/>
      <c r="AU5" s="39"/>
      <c r="AV5" s="40"/>
      <c r="AW5" s="39"/>
      <c r="AX5" s="40"/>
      <c r="AY5" s="39"/>
      <c r="AZ5" s="40"/>
      <c r="BA5" s="39"/>
      <c r="BB5" s="40"/>
      <c r="BC5" s="39"/>
      <c r="BD5" s="40"/>
      <c r="BE5" s="39"/>
      <c r="BF5" s="40"/>
      <c r="BG5" s="39"/>
      <c r="BH5" s="40"/>
      <c r="BI5" s="39"/>
      <c r="BJ5" s="40"/>
      <c r="BK5" s="39"/>
      <c r="BL5" s="40"/>
      <c r="BM5" s="39"/>
      <c r="BN5" s="40"/>
      <c r="BO5" s="39"/>
      <c r="BP5" s="40"/>
      <c r="BQ5" s="39"/>
      <c r="BR5" s="40"/>
      <c r="BS5" s="39"/>
      <c r="BT5" s="40"/>
      <c r="BU5" s="39"/>
      <c r="BV5" s="40"/>
      <c r="BW5" s="39"/>
      <c r="BX5" s="40"/>
      <c r="BY5" s="39"/>
      <c r="BZ5" s="40"/>
      <c r="CA5" s="39"/>
      <c r="CB5" s="40"/>
      <c r="CC5" s="39"/>
      <c r="CD5" s="40"/>
      <c r="CE5" s="39"/>
      <c r="CF5" s="40"/>
      <c r="CG5" s="39"/>
      <c r="CH5" s="40"/>
      <c r="CI5" s="39"/>
      <c r="CJ5" s="40"/>
    </row>
    <row r="6" spans="1:88" s="35" customFormat="1" ht="13.5" customHeight="1" hidden="1">
      <c r="A6" s="39"/>
      <c r="B6" s="39"/>
      <c r="C6" s="39"/>
      <c r="D6" s="40"/>
      <c r="E6" s="39"/>
      <c r="F6" s="40"/>
      <c r="G6" s="39"/>
      <c r="H6" s="40"/>
      <c r="I6" s="39"/>
      <c r="J6" s="40"/>
      <c r="K6" s="39"/>
      <c r="L6" s="40"/>
      <c r="M6" s="39"/>
      <c r="N6" s="40"/>
      <c r="O6" s="39"/>
      <c r="P6" s="40"/>
      <c r="Q6" s="39"/>
      <c r="R6" s="40"/>
      <c r="S6" s="39"/>
      <c r="T6" s="40"/>
      <c r="U6" s="39"/>
      <c r="V6" s="40"/>
      <c r="W6" s="39"/>
      <c r="X6" s="40"/>
      <c r="Y6" s="39"/>
      <c r="Z6" s="40"/>
      <c r="AA6" s="39"/>
      <c r="AB6" s="40"/>
      <c r="AC6" s="39"/>
      <c r="AD6" s="40"/>
      <c r="AE6" s="39"/>
      <c r="AF6" s="40"/>
      <c r="AG6" s="39"/>
      <c r="AH6" s="40"/>
      <c r="AI6" s="39"/>
      <c r="AJ6" s="40"/>
      <c r="AK6" s="39"/>
      <c r="AL6" s="40"/>
      <c r="AM6" s="39"/>
      <c r="AN6" s="40"/>
      <c r="AO6" s="39"/>
      <c r="AP6" s="40"/>
      <c r="AQ6" s="39"/>
      <c r="AR6" s="40"/>
      <c r="AS6" s="39"/>
      <c r="AT6" s="40"/>
      <c r="AU6" s="39"/>
      <c r="AV6" s="40"/>
      <c r="AW6" s="39"/>
      <c r="AX6" s="40"/>
      <c r="AY6" s="39"/>
      <c r="AZ6" s="40"/>
      <c r="BA6" s="39"/>
      <c r="BB6" s="40"/>
      <c r="BC6" s="39"/>
      <c r="BD6" s="40"/>
      <c r="BE6" s="39"/>
      <c r="BF6" s="40"/>
      <c r="BG6" s="39"/>
      <c r="BH6" s="40"/>
      <c r="BI6" s="39"/>
      <c r="BJ6" s="40"/>
      <c r="BK6" s="39"/>
      <c r="BL6" s="40"/>
      <c r="BM6" s="39"/>
      <c r="BN6" s="40"/>
      <c r="BO6" s="39"/>
      <c r="BP6" s="40"/>
      <c r="BQ6" s="39"/>
      <c r="BR6" s="40"/>
      <c r="BS6" s="39"/>
      <c r="BT6" s="40"/>
      <c r="BU6" s="39"/>
      <c r="BV6" s="40"/>
      <c r="BW6" s="39"/>
      <c r="BX6" s="40"/>
      <c r="BY6" s="39"/>
      <c r="BZ6" s="40"/>
      <c r="CA6" s="39"/>
      <c r="CB6" s="40"/>
      <c r="CC6" s="39"/>
      <c r="CD6" s="40"/>
      <c r="CE6" s="39"/>
      <c r="CF6" s="40"/>
      <c r="CG6" s="39"/>
      <c r="CH6" s="40"/>
      <c r="CI6" s="39"/>
      <c r="CJ6" s="40"/>
    </row>
    <row r="7" spans="1:88" s="47" customFormat="1" ht="30" customHeight="1" hidden="1">
      <c r="A7" s="45" t="s">
        <v>389</v>
      </c>
      <c r="B7" s="46">
        <f>B10/2</f>
        <v>0</v>
      </c>
      <c r="C7" s="45" t="s">
        <v>389</v>
      </c>
      <c r="D7" s="46">
        <f>D10/2</f>
        <v>0</v>
      </c>
      <c r="E7" s="45" t="s">
        <v>390</v>
      </c>
      <c r="F7" s="46">
        <f>F12/4</f>
        <v>0</v>
      </c>
      <c r="G7" s="45" t="s">
        <v>390</v>
      </c>
      <c r="H7" s="46">
        <f>H11/3</f>
        <v>0</v>
      </c>
      <c r="I7" s="45" t="s">
        <v>390</v>
      </c>
      <c r="J7" s="46">
        <f>J9/1</f>
        <v>0</v>
      </c>
      <c r="K7" s="45" t="s">
        <v>389</v>
      </c>
      <c r="L7" s="46">
        <f>L10/2</f>
        <v>0</v>
      </c>
      <c r="M7" s="45" t="s">
        <v>390</v>
      </c>
      <c r="N7" s="46">
        <f>N16/8</f>
        <v>0</v>
      </c>
      <c r="O7" s="45" t="s">
        <v>390</v>
      </c>
      <c r="P7" s="46">
        <f>P13/5</f>
        <v>0</v>
      </c>
      <c r="Q7" s="45" t="s">
        <v>389</v>
      </c>
      <c r="R7" s="46">
        <f>R10/2</f>
        <v>0</v>
      </c>
      <c r="S7" s="45" t="s">
        <v>389</v>
      </c>
      <c r="T7" s="46">
        <f>T10/2</f>
        <v>0</v>
      </c>
      <c r="U7" s="45" t="s">
        <v>390</v>
      </c>
      <c r="V7" s="46">
        <f>V11/3</f>
        <v>0</v>
      </c>
      <c r="W7" s="45" t="s">
        <v>389</v>
      </c>
      <c r="X7" s="46">
        <f>X10/2</f>
        <v>0</v>
      </c>
      <c r="Y7" s="45" t="s">
        <v>389</v>
      </c>
      <c r="Z7" s="46">
        <f>Z10/2</f>
        <v>0</v>
      </c>
      <c r="AA7" s="45" t="s">
        <v>390</v>
      </c>
      <c r="AB7" s="46">
        <f>AB11/3</f>
        <v>0</v>
      </c>
      <c r="AC7" s="45" t="s">
        <v>390</v>
      </c>
      <c r="AD7" s="46">
        <f>AD11/3</f>
        <v>0</v>
      </c>
      <c r="AE7" s="45" t="s">
        <v>390</v>
      </c>
      <c r="AF7" s="46">
        <f>AF11/3</f>
        <v>0</v>
      </c>
      <c r="AG7" s="45" t="s">
        <v>389</v>
      </c>
      <c r="AH7" s="46">
        <f>AH10/2</f>
        <v>0</v>
      </c>
      <c r="AI7" s="45" t="s">
        <v>390</v>
      </c>
      <c r="AJ7" s="46">
        <f>AJ12/4</f>
        <v>0</v>
      </c>
      <c r="AK7" s="45" t="s">
        <v>390</v>
      </c>
      <c r="AL7" s="46">
        <f>AL13/5</f>
        <v>0</v>
      </c>
      <c r="AM7" s="45" t="s">
        <v>390</v>
      </c>
      <c r="AN7" s="46">
        <f>AN12/4</f>
        <v>0</v>
      </c>
      <c r="AO7" s="45" t="s">
        <v>390</v>
      </c>
      <c r="AP7" s="46">
        <f>AP15/7</f>
        <v>0</v>
      </c>
      <c r="AQ7" s="45" t="s">
        <v>390</v>
      </c>
      <c r="AR7" s="46">
        <f>AR11/3</f>
        <v>0</v>
      </c>
      <c r="AS7" s="45" t="s">
        <v>389</v>
      </c>
      <c r="AT7" s="46">
        <f>AT10/2</f>
        <v>0</v>
      </c>
      <c r="AU7" s="45" t="s">
        <v>390</v>
      </c>
      <c r="AV7" s="46">
        <f>AV13/5</f>
        <v>0</v>
      </c>
      <c r="AW7" s="45" t="s">
        <v>390</v>
      </c>
      <c r="AX7" s="46">
        <f>AX11/3</f>
        <v>0</v>
      </c>
      <c r="AY7" s="45" t="s">
        <v>389</v>
      </c>
      <c r="AZ7" s="46">
        <f>AZ10/2</f>
        <v>0</v>
      </c>
      <c r="BA7" s="45" t="s">
        <v>389</v>
      </c>
      <c r="BB7" s="46">
        <f>BB9/1</f>
        <v>0</v>
      </c>
      <c r="BC7" s="45" t="s">
        <v>389</v>
      </c>
      <c r="BD7" s="46">
        <f>BD9/1</f>
        <v>0</v>
      </c>
      <c r="BE7" s="45" t="s">
        <v>390</v>
      </c>
      <c r="BF7" s="46">
        <f>BF11/3</f>
        <v>0</v>
      </c>
      <c r="BG7" s="45" t="s">
        <v>390</v>
      </c>
      <c r="BH7" s="46">
        <f>BH14/6</f>
        <v>0</v>
      </c>
      <c r="BI7" s="45" t="s">
        <v>390</v>
      </c>
      <c r="BJ7" s="46">
        <f>BJ13/5</f>
        <v>0</v>
      </c>
      <c r="BK7" s="45" t="s">
        <v>389</v>
      </c>
      <c r="BL7" s="46">
        <f>BL9/1</f>
        <v>0</v>
      </c>
      <c r="BM7" s="45" t="s">
        <v>390</v>
      </c>
      <c r="BN7" s="46">
        <f>BN11/3</f>
        <v>0</v>
      </c>
      <c r="BO7" s="45" t="s">
        <v>389</v>
      </c>
      <c r="BP7" s="46">
        <f>BP9/1</f>
        <v>0</v>
      </c>
      <c r="BQ7" s="45" t="s">
        <v>390</v>
      </c>
      <c r="BR7" s="46">
        <f>BR11/3</f>
        <v>0</v>
      </c>
      <c r="BS7" s="45" t="s">
        <v>389</v>
      </c>
      <c r="BT7" s="46">
        <f>BT9/1</f>
        <v>0</v>
      </c>
      <c r="BU7" s="45" t="s">
        <v>390</v>
      </c>
      <c r="BV7" s="46">
        <f>BV13/5</f>
        <v>0</v>
      </c>
      <c r="BW7" s="45" t="s">
        <v>389</v>
      </c>
      <c r="BX7" s="46">
        <f>BX9/1</f>
        <v>0</v>
      </c>
      <c r="BY7" s="45" t="s">
        <v>389</v>
      </c>
      <c r="BZ7" s="46">
        <f>BZ9/1</f>
        <v>0</v>
      </c>
      <c r="CA7" s="45" t="s">
        <v>390</v>
      </c>
      <c r="CB7" s="46">
        <f>CB11/3</f>
        <v>0</v>
      </c>
      <c r="CC7" s="45" t="s">
        <v>390</v>
      </c>
      <c r="CD7" s="46">
        <f>CD13/5</f>
        <v>0</v>
      </c>
      <c r="CE7" s="45" t="s">
        <v>390</v>
      </c>
      <c r="CF7" s="46">
        <f>CF12/4</f>
        <v>0</v>
      </c>
      <c r="CG7" s="45" t="s">
        <v>390</v>
      </c>
      <c r="CH7" s="46">
        <f>CH16/8</f>
        <v>0</v>
      </c>
      <c r="CI7" s="45" t="s">
        <v>390</v>
      </c>
      <c r="CJ7" s="46">
        <f>CJ13/5</f>
        <v>0</v>
      </c>
    </row>
    <row r="8" spans="1:88" s="49" customFormat="1" ht="30" customHeight="1" hidden="1">
      <c r="A8" s="48" t="s">
        <v>398</v>
      </c>
      <c r="B8" s="48" t="b">
        <v>0</v>
      </c>
      <c r="C8" s="48" t="s">
        <v>398</v>
      </c>
      <c r="D8" s="48" t="b">
        <v>0</v>
      </c>
      <c r="E8" s="48" t="s">
        <v>398</v>
      </c>
      <c r="F8" s="48" t="b">
        <v>0</v>
      </c>
      <c r="G8" s="48" t="s">
        <v>398</v>
      </c>
      <c r="H8" s="48" t="b">
        <v>0</v>
      </c>
      <c r="I8" s="48" t="s">
        <v>398</v>
      </c>
      <c r="J8" s="48" t="b">
        <v>0</v>
      </c>
      <c r="K8" s="48" t="s">
        <v>398</v>
      </c>
      <c r="L8" s="48" t="b">
        <v>0</v>
      </c>
      <c r="M8" s="48" t="s">
        <v>398</v>
      </c>
      <c r="N8" s="48" t="b">
        <v>0</v>
      </c>
      <c r="O8" s="48" t="s">
        <v>398</v>
      </c>
      <c r="P8" s="48" t="b">
        <v>0</v>
      </c>
      <c r="Q8" s="48" t="s">
        <v>398</v>
      </c>
      <c r="R8" s="48" t="b">
        <v>0</v>
      </c>
      <c r="S8" s="48" t="s">
        <v>398</v>
      </c>
      <c r="T8" s="48" t="b">
        <v>0</v>
      </c>
      <c r="U8" s="48" t="s">
        <v>398</v>
      </c>
      <c r="V8" s="48" t="b">
        <v>0</v>
      </c>
      <c r="W8" s="48" t="s">
        <v>398</v>
      </c>
      <c r="X8" s="48" t="b">
        <v>0</v>
      </c>
      <c r="Y8" s="48" t="s">
        <v>398</v>
      </c>
      <c r="Z8" s="48" t="b">
        <v>0</v>
      </c>
      <c r="AA8" s="48" t="s">
        <v>398</v>
      </c>
      <c r="AB8" s="48" t="b">
        <v>0</v>
      </c>
      <c r="AC8" s="48" t="s">
        <v>398</v>
      </c>
      <c r="AD8" s="48" t="b">
        <v>0</v>
      </c>
      <c r="AE8" s="48" t="s">
        <v>398</v>
      </c>
      <c r="AF8" s="48" t="b">
        <v>0</v>
      </c>
      <c r="AG8" s="48" t="s">
        <v>398</v>
      </c>
      <c r="AH8" s="48" t="b">
        <v>0</v>
      </c>
      <c r="AI8" s="48" t="s">
        <v>398</v>
      </c>
      <c r="AJ8" s="48" t="b">
        <v>0</v>
      </c>
      <c r="AK8" s="48" t="s">
        <v>398</v>
      </c>
      <c r="AL8" s="48" t="b">
        <v>0</v>
      </c>
      <c r="AM8" s="48" t="s">
        <v>398</v>
      </c>
      <c r="AN8" s="48" t="b">
        <v>0</v>
      </c>
      <c r="AO8" s="48" t="s">
        <v>398</v>
      </c>
      <c r="AP8" s="48" t="b">
        <v>0</v>
      </c>
      <c r="AQ8" s="48" t="s">
        <v>398</v>
      </c>
      <c r="AR8" s="48" t="b">
        <v>0</v>
      </c>
      <c r="AS8" s="48" t="s">
        <v>398</v>
      </c>
      <c r="AT8" s="48" t="b">
        <v>0</v>
      </c>
      <c r="AU8" s="48" t="s">
        <v>398</v>
      </c>
      <c r="AV8" s="48" t="b">
        <v>0</v>
      </c>
      <c r="AW8" s="48" t="s">
        <v>398</v>
      </c>
      <c r="AX8" s="48" t="b">
        <v>0</v>
      </c>
      <c r="AY8" s="48" t="s">
        <v>398</v>
      </c>
      <c r="AZ8" s="48" t="b">
        <v>0</v>
      </c>
      <c r="BA8" s="48" t="s">
        <v>398</v>
      </c>
      <c r="BB8" s="48" t="b">
        <v>0</v>
      </c>
      <c r="BC8" s="48" t="s">
        <v>398</v>
      </c>
      <c r="BD8" s="48" t="b">
        <v>0</v>
      </c>
      <c r="BE8" s="48" t="s">
        <v>398</v>
      </c>
      <c r="BF8" s="48" t="b">
        <v>0</v>
      </c>
      <c r="BG8" s="48" t="s">
        <v>398</v>
      </c>
      <c r="BH8" s="48" t="b">
        <v>0</v>
      </c>
      <c r="BI8" s="48" t="s">
        <v>398</v>
      </c>
      <c r="BJ8" s="48" t="b">
        <v>0</v>
      </c>
      <c r="BK8" s="48" t="s">
        <v>398</v>
      </c>
      <c r="BL8" s="48" t="b">
        <v>0</v>
      </c>
      <c r="BM8" s="48" t="s">
        <v>398</v>
      </c>
      <c r="BN8" s="48" t="b">
        <v>0</v>
      </c>
      <c r="BO8" s="48" t="s">
        <v>398</v>
      </c>
      <c r="BP8" s="48" t="b">
        <v>0</v>
      </c>
      <c r="BQ8" s="48" t="s">
        <v>398</v>
      </c>
      <c r="BR8" s="48" t="b">
        <v>0</v>
      </c>
      <c r="BS8" s="48" t="s">
        <v>398</v>
      </c>
      <c r="BT8" s="48" t="b">
        <v>0</v>
      </c>
      <c r="BU8" s="48" t="s">
        <v>398</v>
      </c>
      <c r="BV8" s="48" t="b">
        <v>0</v>
      </c>
      <c r="BW8" s="48" t="s">
        <v>398</v>
      </c>
      <c r="BX8" s="48" t="b">
        <v>0</v>
      </c>
      <c r="BY8" s="48" t="s">
        <v>398</v>
      </c>
      <c r="BZ8" s="48" t="b">
        <v>0</v>
      </c>
      <c r="CA8" s="48" t="s">
        <v>398</v>
      </c>
      <c r="CB8" s="48" t="b">
        <v>0</v>
      </c>
      <c r="CC8" s="48" t="s">
        <v>398</v>
      </c>
      <c r="CD8" s="48" t="b">
        <v>0</v>
      </c>
      <c r="CE8" s="48" t="s">
        <v>398</v>
      </c>
      <c r="CF8" s="48" t="b">
        <v>0</v>
      </c>
      <c r="CG8" s="48" t="s">
        <v>398</v>
      </c>
      <c r="CH8" s="48" t="b">
        <v>0</v>
      </c>
      <c r="CI8" s="48" t="s">
        <v>398</v>
      </c>
      <c r="CJ8" s="48" t="b">
        <v>0</v>
      </c>
    </row>
    <row r="9" spans="1:88" s="49" customFormat="1" ht="30" customHeight="1" hidden="1">
      <c r="A9" s="48" t="s">
        <v>391</v>
      </c>
      <c r="B9" s="48" t="b">
        <v>0</v>
      </c>
      <c r="C9" s="48" t="s">
        <v>391</v>
      </c>
      <c r="D9" s="48" t="b">
        <v>0</v>
      </c>
      <c r="E9" s="48" t="s">
        <v>391</v>
      </c>
      <c r="F9" s="48" t="b">
        <v>0</v>
      </c>
      <c r="G9" s="48" t="s">
        <v>391</v>
      </c>
      <c r="H9" s="48" t="b">
        <v>0</v>
      </c>
      <c r="I9" s="50" t="s">
        <v>399</v>
      </c>
      <c r="J9" s="50">
        <f>COUNTIF(J8:J8,TRUE)</f>
        <v>0</v>
      </c>
      <c r="K9" s="48" t="s">
        <v>391</v>
      </c>
      <c r="L9" s="48" t="b">
        <v>0</v>
      </c>
      <c r="M9" s="48" t="s">
        <v>391</v>
      </c>
      <c r="N9" s="48" t="b">
        <v>0</v>
      </c>
      <c r="O9" s="48" t="s">
        <v>391</v>
      </c>
      <c r="P9" s="48" t="b">
        <v>0</v>
      </c>
      <c r="Q9" s="48" t="s">
        <v>391</v>
      </c>
      <c r="R9" s="48" t="b">
        <v>0</v>
      </c>
      <c r="S9" s="48" t="s">
        <v>391</v>
      </c>
      <c r="T9" s="48" t="b">
        <v>0</v>
      </c>
      <c r="U9" s="48" t="s">
        <v>391</v>
      </c>
      <c r="V9" s="48" t="b">
        <v>0</v>
      </c>
      <c r="W9" s="48" t="s">
        <v>391</v>
      </c>
      <c r="X9" s="48" t="b">
        <v>0</v>
      </c>
      <c r="Y9" s="48" t="s">
        <v>391</v>
      </c>
      <c r="Z9" s="48" t="b">
        <v>0</v>
      </c>
      <c r="AA9" s="48" t="s">
        <v>391</v>
      </c>
      <c r="AB9" s="48" t="b">
        <v>0</v>
      </c>
      <c r="AC9" s="48" t="s">
        <v>391</v>
      </c>
      <c r="AD9" s="48" t="b">
        <v>0</v>
      </c>
      <c r="AE9" s="48" t="s">
        <v>391</v>
      </c>
      <c r="AF9" s="48" t="b">
        <v>0</v>
      </c>
      <c r="AG9" s="48" t="s">
        <v>391</v>
      </c>
      <c r="AH9" s="48" t="b">
        <v>0</v>
      </c>
      <c r="AI9" s="48" t="s">
        <v>391</v>
      </c>
      <c r="AJ9" s="48" t="b">
        <v>0</v>
      </c>
      <c r="AK9" s="48" t="s">
        <v>391</v>
      </c>
      <c r="AL9" s="48" t="b">
        <v>0</v>
      </c>
      <c r="AM9" s="48" t="s">
        <v>391</v>
      </c>
      <c r="AN9" s="48" t="b">
        <v>0</v>
      </c>
      <c r="AO9" s="48" t="s">
        <v>391</v>
      </c>
      <c r="AP9" s="48" t="b">
        <v>0</v>
      </c>
      <c r="AQ9" s="48" t="s">
        <v>391</v>
      </c>
      <c r="AR9" s="48" t="b">
        <v>0</v>
      </c>
      <c r="AS9" s="48" t="s">
        <v>391</v>
      </c>
      <c r="AT9" s="48" t="b">
        <v>0</v>
      </c>
      <c r="AU9" s="48" t="s">
        <v>391</v>
      </c>
      <c r="AV9" s="48" t="b">
        <v>0</v>
      </c>
      <c r="AW9" s="48" t="s">
        <v>391</v>
      </c>
      <c r="AX9" s="48" t="b">
        <v>0</v>
      </c>
      <c r="AY9" s="48" t="s">
        <v>391</v>
      </c>
      <c r="AZ9" s="48" t="b">
        <v>0</v>
      </c>
      <c r="BA9" s="50" t="s">
        <v>399</v>
      </c>
      <c r="BB9" s="50">
        <f>COUNTIF(BB8:BB8,TRUE)</f>
        <v>0</v>
      </c>
      <c r="BC9" s="50" t="s">
        <v>399</v>
      </c>
      <c r="BD9" s="50">
        <f>COUNTIF(BD8,TRUE)</f>
        <v>0</v>
      </c>
      <c r="BE9" s="48" t="s">
        <v>391</v>
      </c>
      <c r="BF9" s="48" t="b">
        <v>0</v>
      </c>
      <c r="BG9" s="48" t="s">
        <v>391</v>
      </c>
      <c r="BH9" s="48" t="b">
        <v>0</v>
      </c>
      <c r="BI9" s="48" t="s">
        <v>391</v>
      </c>
      <c r="BJ9" s="48" t="b">
        <v>0</v>
      </c>
      <c r="BK9" s="50" t="s">
        <v>399</v>
      </c>
      <c r="BL9" s="50">
        <f>COUNTIF(BL8:BL8,TRUE)</f>
        <v>0</v>
      </c>
      <c r="BM9" s="48" t="s">
        <v>391</v>
      </c>
      <c r="BN9" s="48" t="b">
        <v>0</v>
      </c>
      <c r="BO9" s="50" t="s">
        <v>399</v>
      </c>
      <c r="BP9" s="50">
        <f>COUNTIF(BP8:BP8,TRUE)</f>
        <v>0</v>
      </c>
      <c r="BQ9" s="48" t="s">
        <v>391</v>
      </c>
      <c r="BR9" s="48" t="b">
        <v>0</v>
      </c>
      <c r="BS9" s="50" t="s">
        <v>399</v>
      </c>
      <c r="BT9" s="50">
        <f>COUNTIF(BT8:BT8,TRUE)</f>
        <v>0</v>
      </c>
      <c r="BU9" s="48" t="s">
        <v>391</v>
      </c>
      <c r="BV9" s="48" t="b">
        <v>0</v>
      </c>
      <c r="BW9" s="50" t="s">
        <v>399</v>
      </c>
      <c r="BX9" s="50">
        <f>COUNTIF(BX8:BX8,TRUE)</f>
        <v>0</v>
      </c>
      <c r="BY9" s="50" t="s">
        <v>399</v>
      </c>
      <c r="BZ9" s="50">
        <f>COUNTIF(BZ8:BZ8,TRUE)</f>
        <v>0</v>
      </c>
      <c r="CA9" s="48" t="s">
        <v>391</v>
      </c>
      <c r="CB9" s="48" t="b">
        <v>0</v>
      </c>
      <c r="CC9" s="48" t="s">
        <v>391</v>
      </c>
      <c r="CD9" s="48" t="b">
        <v>0</v>
      </c>
      <c r="CE9" s="48" t="s">
        <v>391</v>
      </c>
      <c r="CF9" s="48" t="b">
        <v>0</v>
      </c>
      <c r="CG9" s="48" t="s">
        <v>391</v>
      </c>
      <c r="CH9" s="48" t="b">
        <v>0</v>
      </c>
      <c r="CI9" s="48" t="s">
        <v>391</v>
      </c>
      <c r="CJ9" s="48" t="b">
        <v>0</v>
      </c>
    </row>
    <row r="10" spans="1:88" s="49" customFormat="1" ht="30" customHeight="1" hidden="1">
      <c r="A10" s="50" t="s">
        <v>399</v>
      </c>
      <c r="B10" s="50">
        <f>COUNTIF(B8:B9,TRUE)</f>
        <v>0</v>
      </c>
      <c r="C10" s="50" t="s">
        <v>399</v>
      </c>
      <c r="D10" s="50">
        <f>COUNTIF(D8:D9,TRUE)</f>
        <v>0</v>
      </c>
      <c r="E10" s="48" t="s">
        <v>392</v>
      </c>
      <c r="F10" s="48" t="b">
        <v>0</v>
      </c>
      <c r="G10" s="48" t="s">
        <v>392</v>
      </c>
      <c r="H10" s="48" t="b">
        <v>0</v>
      </c>
      <c r="I10" s="48" t="s">
        <v>402</v>
      </c>
      <c r="J10" s="48" t="b">
        <v>0</v>
      </c>
      <c r="K10" s="50" t="s">
        <v>399</v>
      </c>
      <c r="L10" s="50">
        <f>COUNTIF(L8:L9,TRUE)</f>
        <v>0</v>
      </c>
      <c r="M10" s="48" t="s">
        <v>392</v>
      </c>
      <c r="N10" s="48" t="b">
        <v>0</v>
      </c>
      <c r="O10" s="48" t="s">
        <v>392</v>
      </c>
      <c r="P10" s="48" t="b">
        <v>0</v>
      </c>
      <c r="Q10" s="50" t="s">
        <v>399</v>
      </c>
      <c r="R10" s="50">
        <f>COUNTIF(R8:R9,TRUE)</f>
        <v>0</v>
      </c>
      <c r="S10" s="50" t="s">
        <v>399</v>
      </c>
      <c r="T10" s="50">
        <f>COUNTIF(T8:T9,TRUE)</f>
        <v>0</v>
      </c>
      <c r="U10" s="48" t="s">
        <v>392</v>
      </c>
      <c r="V10" s="48" t="b">
        <v>0</v>
      </c>
      <c r="W10" s="50" t="s">
        <v>399</v>
      </c>
      <c r="X10" s="50">
        <f>COUNTIF(X8:X9,TRUE)</f>
        <v>0</v>
      </c>
      <c r="Y10" s="50" t="s">
        <v>399</v>
      </c>
      <c r="Z10" s="50">
        <f>COUNTIF(Z8:Z9,TRUE)</f>
        <v>0</v>
      </c>
      <c r="AA10" s="48" t="s">
        <v>392</v>
      </c>
      <c r="AB10" s="48" t="b">
        <v>0</v>
      </c>
      <c r="AC10" s="48" t="s">
        <v>392</v>
      </c>
      <c r="AD10" s="48" t="b">
        <v>0</v>
      </c>
      <c r="AE10" s="48" t="s">
        <v>392</v>
      </c>
      <c r="AF10" s="48" t="b">
        <v>0</v>
      </c>
      <c r="AG10" s="50" t="s">
        <v>399</v>
      </c>
      <c r="AH10" s="50">
        <f>COUNTIF(AH8:AH9,TRUE)</f>
        <v>0</v>
      </c>
      <c r="AI10" s="48" t="s">
        <v>392</v>
      </c>
      <c r="AJ10" s="48" t="b">
        <v>0</v>
      </c>
      <c r="AK10" s="48" t="s">
        <v>392</v>
      </c>
      <c r="AL10" s="48" t="b">
        <v>0</v>
      </c>
      <c r="AM10" s="48" t="s">
        <v>392</v>
      </c>
      <c r="AN10" s="48" t="b">
        <v>0</v>
      </c>
      <c r="AO10" s="48" t="s">
        <v>392</v>
      </c>
      <c r="AP10" s="48" t="b">
        <v>0</v>
      </c>
      <c r="AQ10" s="48" t="s">
        <v>392</v>
      </c>
      <c r="AR10" s="48" t="b">
        <v>0</v>
      </c>
      <c r="AS10" s="50" t="s">
        <v>399</v>
      </c>
      <c r="AT10" s="50">
        <f>COUNTIF(AT8:AT9,TRUE)</f>
        <v>0</v>
      </c>
      <c r="AU10" s="48" t="s">
        <v>392</v>
      </c>
      <c r="AV10" s="48" t="b">
        <v>0</v>
      </c>
      <c r="AW10" s="48" t="s">
        <v>392</v>
      </c>
      <c r="AX10" s="48" t="b">
        <v>0</v>
      </c>
      <c r="AY10" s="50" t="s">
        <v>399</v>
      </c>
      <c r="AZ10" s="50">
        <f>COUNTIF(AZ8:AZ9,TRUE)</f>
        <v>0</v>
      </c>
      <c r="BA10" s="48" t="s">
        <v>400</v>
      </c>
      <c r="BB10" s="48" t="b">
        <v>0</v>
      </c>
      <c r="BC10" s="48" t="s">
        <v>391</v>
      </c>
      <c r="BD10" s="48" t="b">
        <v>0</v>
      </c>
      <c r="BE10" s="48" t="s">
        <v>392</v>
      </c>
      <c r="BF10" s="48" t="b">
        <v>0</v>
      </c>
      <c r="BG10" s="48" t="s">
        <v>392</v>
      </c>
      <c r="BH10" s="48" t="b">
        <v>0</v>
      </c>
      <c r="BI10" s="48" t="s">
        <v>392</v>
      </c>
      <c r="BJ10" s="48" t="b">
        <v>0</v>
      </c>
      <c r="BK10" s="48" t="s">
        <v>400</v>
      </c>
      <c r="BL10" s="48" t="b">
        <v>0</v>
      </c>
      <c r="BM10" s="48" t="s">
        <v>392</v>
      </c>
      <c r="BN10" s="48" t="b">
        <v>0</v>
      </c>
      <c r="BO10" s="48" t="s">
        <v>400</v>
      </c>
      <c r="BP10" s="48" t="b">
        <v>0</v>
      </c>
      <c r="BQ10" s="48" t="s">
        <v>392</v>
      </c>
      <c r="BR10" s="48" t="b">
        <v>0</v>
      </c>
      <c r="BS10" s="48" t="s">
        <v>400</v>
      </c>
      <c r="BT10" s="48" t="b">
        <v>0</v>
      </c>
      <c r="BU10" s="48" t="s">
        <v>392</v>
      </c>
      <c r="BV10" s="48" t="b">
        <v>0</v>
      </c>
      <c r="BW10" s="48" t="s">
        <v>400</v>
      </c>
      <c r="BX10" s="48" t="b">
        <v>0</v>
      </c>
      <c r="BY10" s="48" t="s">
        <v>400</v>
      </c>
      <c r="BZ10" s="48" t="b">
        <v>0</v>
      </c>
      <c r="CA10" s="48" t="s">
        <v>392</v>
      </c>
      <c r="CB10" s="48" t="b">
        <v>0</v>
      </c>
      <c r="CC10" s="48" t="s">
        <v>392</v>
      </c>
      <c r="CD10" s="48" t="b">
        <v>0</v>
      </c>
      <c r="CE10" s="48" t="s">
        <v>392</v>
      </c>
      <c r="CF10" s="48" t="b">
        <v>0</v>
      </c>
      <c r="CG10" s="48" t="s">
        <v>392</v>
      </c>
      <c r="CH10" s="48" t="b">
        <v>0</v>
      </c>
      <c r="CI10" s="48" t="s">
        <v>392</v>
      </c>
      <c r="CJ10" s="48" t="b">
        <v>0</v>
      </c>
    </row>
    <row r="11" spans="1:88" s="49" customFormat="1" ht="30" customHeight="1" hidden="1">
      <c r="A11" s="48" t="s">
        <v>400</v>
      </c>
      <c r="B11" s="48" t="b">
        <v>0</v>
      </c>
      <c r="C11" s="48" t="s">
        <v>400</v>
      </c>
      <c r="D11" s="48" t="b">
        <v>0</v>
      </c>
      <c r="E11" s="48" t="s">
        <v>393</v>
      </c>
      <c r="F11" s="48" t="b">
        <v>0</v>
      </c>
      <c r="G11" s="50" t="s">
        <v>399</v>
      </c>
      <c r="H11" s="50">
        <f>COUNTIF(H8:H10,TRUE)</f>
        <v>0</v>
      </c>
      <c r="I11" s="51" t="s">
        <v>399</v>
      </c>
      <c r="J11" s="51">
        <f>COUNTIF(J10,TRUE)</f>
        <v>0</v>
      </c>
      <c r="K11" s="48" t="s">
        <v>400</v>
      </c>
      <c r="L11" s="48" t="b">
        <v>0</v>
      </c>
      <c r="M11" s="48" t="s">
        <v>393</v>
      </c>
      <c r="N11" s="48" t="b">
        <v>0</v>
      </c>
      <c r="O11" s="48" t="s">
        <v>393</v>
      </c>
      <c r="P11" s="48" t="b">
        <v>0</v>
      </c>
      <c r="Q11" s="48" t="s">
        <v>400</v>
      </c>
      <c r="R11" s="48" t="b">
        <v>0</v>
      </c>
      <c r="S11" s="48" t="s">
        <v>400</v>
      </c>
      <c r="T11" s="48" t="b">
        <v>0</v>
      </c>
      <c r="U11" s="50" t="s">
        <v>399</v>
      </c>
      <c r="V11" s="50">
        <f>COUNTIF(V8:V10,TRUE)</f>
        <v>0</v>
      </c>
      <c r="W11" s="48" t="s">
        <v>400</v>
      </c>
      <c r="X11" s="48" t="b">
        <v>0</v>
      </c>
      <c r="Y11" s="48" t="s">
        <v>400</v>
      </c>
      <c r="Z11" s="48" t="b">
        <v>0</v>
      </c>
      <c r="AA11" s="50" t="s">
        <v>399</v>
      </c>
      <c r="AB11" s="50">
        <f>COUNTIF(AB8:AB10,TRUE)</f>
        <v>0</v>
      </c>
      <c r="AC11" s="50" t="s">
        <v>399</v>
      </c>
      <c r="AD11" s="50">
        <f>COUNTIF(AD8:AD10,TRUE)</f>
        <v>0</v>
      </c>
      <c r="AE11" s="50" t="s">
        <v>399</v>
      </c>
      <c r="AF11" s="50">
        <f>COUNTIF(AF8:AF10,TRUE)</f>
        <v>0</v>
      </c>
      <c r="AG11" s="48" t="s">
        <v>400</v>
      </c>
      <c r="AH11" s="48" t="b">
        <v>0</v>
      </c>
      <c r="AI11" s="48" t="s">
        <v>393</v>
      </c>
      <c r="AJ11" s="48" t="b">
        <v>0</v>
      </c>
      <c r="AK11" s="48" t="s">
        <v>393</v>
      </c>
      <c r="AL11" s="48" t="b">
        <v>0</v>
      </c>
      <c r="AM11" s="48" t="s">
        <v>393</v>
      </c>
      <c r="AN11" s="48" t="b">
        <v>0</v>
      </c>
      <c r="AO11" s="48" t="s">
        <v>393</v>
      </c>
      <c r="AP11" s="48" t="b">
        <v>0</v>
      </c>
      <c r="AQ11" s="50" t="s">
        <v>399</v>
      </c>
      <c r="AR11" s="50">
        <f>COUNTIF(AR8:AR10,TRUE)</f>
        <v>0</v>
      </c>
      <c r="AS11" s="48" t="s">
        <v>400</v>
      </c>
      <c r="AT11" s="48" t="b">
        <v>0</v>
      </c>
      <c r="AU11" s="48" t="s">
        <v>393</v>
      </c>
      <c r="AV11" s="48" t="b">
        <v>0</v>
      </c>
      <c r="AW11" s="50" t="s">
        <v>399</v>
      </c>
      <c r="AX11" s="50">
        <f>COUNTIF(AX8:AX10,TRUE)</f>
        <v>0</v>
      </c>
      <c r="AY11" s="48" t="s">
        <v>400</v>
      </c>
      <c r="AZ11" s="48" t="b">
        <v>0</v>
      </c>
      <c r="BA11" s="51" t="s">
        <v>399</v>
      </c>
      <c r="BB11" s="51">
        <f>COUNTIF(BB10,TRUE)</f>
        <v>0</v>
      </c>
      <c r="BC11" s="50" t="s">
        <v>399</v>
      </c>
      <c r="BD11" s="50">
        <f>COUNTIF(BD10,TRUE)</f>
        <v>0</v>
      </c>
      <c r="BE11" s="50" t="s">
        <v>399</v>
      </c>
      <c r="BF11" s="50">
        <f>COUNTIF(BF8:BF10,TRUE)</f>
        <v>0</v>
      </c>
      <c r="BG11" s="48" t="s">
        <v>393</v>
      </c>
      <c r="BH11" s="48" t="b">
        <v>0</v>
      </c>
      <c r="BI11" s="48" t="s">
        <v>393</v>
      </c>
      <c r="BJ11" s="48" t="b">
        <v>0</v>
      </c>
      <c r="BK11" s="51" t="s">
        <v>399</v>
      </c>
      <c r="BL11" s="51">
        <f>COUNTIF(BL10,TRUE)</f>
        <v>0</v>
      </c>
      <c r="BM11" s="50" t="s">
        <v>399</v>
      </c>
      <c r="BN11" s="50">
        <f>COUNTIF(BN8:BN10,TRUE)</f>
        <v>0</v>
      </c>
      <c r="BO11" s="51" t="s">
        <v>399</v>
      </c>
      <c r="BP11" s="51">
        <f>COUNTIF(BP10,TRUE)</f>
        <v>0</v>
      </c>
      <c r="BQ11" s="50" t="s">
        <v>399</v>
      </c>
      <c r="BR11" s="50">
        <f>COUNTIF(BR8:BR10,TRUE)</f>
        <v>0</v>
      </c>
      <c r="BS11" s="51" t="s">
        <v>399</v>
      </c>
      <c r="BT11" s="51">
        <f>COUNTIF(BT10,TRUE)</f>
        <v>0</v>
      </c>
      <c r="BU11" s="48" t="s">
        <v>393</v>
      </c>
      <c r="BV11" s="48" t="b">
        <v>0</v>
      </c>
      <c r="BW11" s="51" t="s">
        <v>399</v>
      </c>
      <c r="BX11" s="51">
        <f>COUNTIF(BX10,TRUE)</f>
        <v>0</v>
      </c>
      <c r="BY11" s="51" t="s">
        <v>399</v>
      </c>
      <c r="BZ11" s="51">
        <f>COUNTIF(BZ10,TRUE)</f>
        <v>0</v>
      </c>
      <c r="CA11" s="50" t="s">
        <v>399</v>
      </c>
      <c r="CB11" s="50">
        <f>COUNTIF(CB8:CB10,TRUE)</f>
        <v>0</v>
      </c>
      <c r="CC11" s="48" t="s">
        <v>393</v>
      </c>
      <c r="CD11" s="48" t="b">
        <v>0</v>
      </c>
      <c r="CE11" s="48" t="s">
        <v>393</v>
      </c>
      <c r="CF11" s="48" t="b">
        <v>0</v>
      </c>
      <c r="CG11" s="48" t="s">
        <v>393</v>
      </c>
      <c r="CH11" s="48" t="b">
        <v>0</v>
      </c>
      <c r="CI11" s="48" t="s">
        <v>393</v>
      </c>
      <c r="CJ11" s="48" t="b">
        <v>0</v>
      </c>
    </row>
    <row r="12" spans="1:88" s="49" customFormat="1" ht="30" customHeight="1" hidden="1">
      <c r="A12" s="51" t="s">
        <v>399</v>
      </c>
      <c r="B12" s="51">
        <f>COUNTIF(B11,TRUE)</f>
        <v>0</v>
      </c>
      <c r="C12" s="51" t="s">
        <v>399</v>
      </c>
      <c r="D12" s="51">
        <f>COUNTIF(D11,TRUE)</f>
        <v>0</v>
      </c>
      <c r="E12" s="50" t="s">
        <v>399</v>
      </c>
      <c r="F12" s="50">
        <f>COUNTIF(F8:F11,TRUE)</f>
        <v>0</v>
      </c>
      <c r="G12" s="48" t="s">
        <v>400</v>
      </c>
      <c r="H12" s="48" t="b">
        <v>0</v>
      </c>
      <c r="I12" s="52"/>
      <c r="J12" s="53"/>
      <c r="K12" s="51" t="s">
        <v>399</v>
      </c>
      <c r="L12" s="51">
        <f>COUNTIF(L11,TRUE)</f>
        <v>0</v>
      </c>
      <c r="M12" s="48" t="s">
        <v>394</v>
      </c>
      <c r="N12" s="48" t="b">
        <v>0</v>
      </c>
      <c r="O12" s="48" t="s">
        <v>394</v>
      </c>
      <c r="P12" s="48" t="b">
        <v>0</v>
      </c>
      <c r="Q12" s="51" t="s">
        <v>399</v>
      </c>
      <c r="R12" s="51">
        <f>COUNTIF(R11,TRUE)</f>
        <v>0</v>
      </c>
      <c r="S12" s="51" t="s">
        <v>399</v>
      </c>
      <c r="T12" s="51">
        <f>COUNTIF(T11,TRUE)</f>
        <v>0</v>
      </c>
      <c r="U12" s="48" t="s">
        <v>403</v>
      </c>
      <c r="V12" s="48" t="b">
        <v>0</v>
      </c>
      <c r="W12" s="51" t="s">
        <v>399</v>
      </c>
      <c r="X12" s="51">
        <f>COUNTIF(X11,TRUE)</f>
        <v>0</v>
      </c>
      <c r="Y12" s="51" t="s">
        <v>399</v>
      </c>
      <c r="Z12" s="51">
        <f>COUNTIF(Z11,TRUE)</f>
        <v>0</v>
      </c>
      <c r="AA12" s="48" t="s">
        <v>400</v>
      </c>
      <c r="AB12" s="48" t="b">
        <v>0</v>
      </c>
      <c r="AC12" s="48" t="s">
        <v>400</v>
      </c>
      <c r="AD12" s="48" t="b">
        <v>0</v>
      </c>
      <c r="AE12" s="48" t="s">
        <v>400</v>
      </c>
      <c r="AF12" s="48" t="b">
        <v>0</v>
      </c>
      <c r="AG12" s="51" t="s">
        <v>399</v>
      </c>
      <c r="AH12" s="51">
        <f>COUNTIF(AH11,TRUE)</f>
        <v>0</v>
      </c>
      <c r="AI12" s="50" t="s">
        <v>399</v>
      </c>
      <c r="AJ12" s="50">
        <f>COUNTIF(AJ8:AJ11,TRUE)</f>
        <v>0</v>
      </c>
      <c r="AK12" s="48" t="s">
        <v>394</v>
      </c>
      <c r="AL12" s="48" t="b">
        <v>0</v>
      </c>
      <c r="AM12" s="50" t="s">
        <v>399</v>
      </c>
      <c r="AN12" s="50">
        <f>COUNTIF(AN8:AN11,TRUE)</f>
        <v>0</v>
      </c>
      <c r="AO12" s="48" t="s">
        <v>394</v>
      </c>
      <c r="AP12" s="48" t="b">
        <v>0</v>
      </c>
      <c r="AQ12" s="48" t="s">
        <v>400</v>
      </c>
      <c r="AR12" s="48" t="b">
        <v>0</v>
      </c>
      <c r="AS12" s="51" t="s">
        <v>399</v>
      </c>
      <c r="AT12" s="51">
        <f>COUNTIF(AT11,TRUE)</f>
        <v>0</v>
      </c>
      <c r="AU12" s="48" t="s">
        <v>394</v>
      </c>
      <c r="AV12" s="48" t="b">
        <v>0</v>
      </c>
      <c r="AW12" s="48" t="s">
        <v>400</v>
      </c>
      <c r="AX12" s="48" t="b">
        <v>0</v>
      </c>
      <c r="AY12" s="51" t="s">
        <v>399</v>
      </c>
      <c r="AZ12" s="51">
        <f>COUNTIF(AZ11,TRUE)</f>
        <v>0</v>
      </c>
      <c r="BA12"/>
      <c r="BB12"/>
      <c r="BC12" s="48" t="s">
        <v>400</v>
      </c>
      <c r="BD12" s="48" t="b">
        <v>0</v>
      </c>
      <c r="BE12" s="48" t="s">
        <v>400</v>
      </c>
      <c r="BF12" s="48" t="b">
        <v>0</v>
      </c>
      <c r="BG12" s="48" t="s">
        <v>394</v>
      </c>
      <c r="BH12" s="48" t="b">
        <v>0</v>
      </c>
      <c r="BI12" s="48" t="s">
        <v>394</v>
      </c>
      <c r="BJ12" s="48" t="b">
        <v>0</v>
      </c>
      <c r="BK12"/>
      <c r="BL12"/>
      <c r="BM12" s="48" t="s">
        <v>400</v>
      </c>
      <c r="BN12" s="48" t="b">
        <v>0</v>
      </c>
      <c r="BO12"/>
      <c r="BP12"/>
      <c r="BQ12" s="48" t="s">
        <v>400</v>
      </c>
      <c r="BR12" s="48" t="b">
        <v>0</v>
      </c>
      <c r="BS12" s="43"/>
      <c r="BT12" s="43"/>
      <c r="BU12" s="48" t="s">
        <v>394</v>
      </c>
      <c r="BV12" s="48" t="b">
        <v>0</v>
      </c>
      <c r="BW12" s="52"/>
      <c r="BX12" s="53"/>
      <c r="BY12" s="52"/>
      <c r="BZ12" s="53"/>
      <c r="CA12" s="48" t="s">
        <v>400</v>
      </c>
      <c r="CB12" s="48" t="b">
        <v>0</v>
      </c>
      <c r="CC12" s="48" t="s">
        <v>394</v>
      </c>
      <c r="CD12" s="48" t="b">
        <v>0</v>
      </c>
      <c r="CE12" s="50" t="s">
        <v>399</v>
      </c>
      <c r="CF12" s="50">
        <f>COUNTIF(CF8:CF11,TRUE)</f>
        <v>0</v>
      </c>
      <c r="CG12" s="48" t="s">
        <v>394</v>
      </c>
      <c r="CH12" s="48" t="b">
        <v>0</v>
      </c>
      <c r="CI12" s="48" t="s">
        <v>394</v>
      </c>
      <c r="CJ12" s="48" t="b">
        <v>0</v>
      </c>
    </row>
    <row r="13" spans="1:88" ht="30" customHeight="1" hidden="1">
      <c r="A13" s="54"/>
      <c r="B13" s="54"/>
      <c r="C13" s="54"/>
      <c r="D13" s="54"/>
      <c r="E13" s="48" t="s">
        <v>400</v>
      </c>
      <c r="F13" s="48" t="b">
        <v>0</v>
      </c>
      <c r="G13" s="51" t="s">
        <v>399</v>
      </c>
      <c r="H13" s="51">
        <f>COUNTIF(H12,TRUE)</f>
        <v>0</v>
      </c>
      <c r="K13" s="52"/>
      <c r="L13" s="53"/>
      <c r="M13" s="48" t="s">
        <v>395</v>
      </c>
      <c r="N13" s="48" t="b">
        <v>0</v>
      </c>
      <c r="O13" s="50" t="s">
        <v>399</v>
      </c>
      <c r="P13" s="50">
        <f>COUNTIF(P8:P12,TRUE)</f>
        <v>0</v>
      </c>
      <c r="U13" s="51" t="s">
        <v>399</v>
      </c>
      <c r="V13" s="51">
        <f>COUNTIF(V12,TRUE)</f>
        <v>0</v>
      </c>
      <c r="W13" s="52"/>
      <c r="X13" s="53"/>
      <c r="Y13" s="41"/>
      <c r="Z13" s="42"/>
      <c r="AA13" s="51" t="s">
        <v>399</v>
      </c>
      <c r="AB13" s="51">
        <f>COUNTIF(AB12,TRUE)</f>
        <v>0</v>
      </c>
      <c r="AC13" s="51" t="s">
        <v>399</v>
      </c>
      <c r="AD13" s="51">
        <f>COUNTIF(AD12,TRUE)</f>
        <v>0</v>
      </c>
      <c r="AE13" s="51" t="s">
        <v>399</v>
      </c>
      <c r="AF13" s="51">
        <f>COUNTIF(AF12,TRUE)</f>
        <v>0</v>
      </c>
      <c r="AI13" s="48" t="s">
        <v>400</v>
      </c>
      <c r="AJ13" s="48" t="b">
        <v>0</v>
      </c>
      <c r="AK13" s="50" t="s">
        <v>399</v>
      </c>
      <c r="AL13" s="50">
        <f>COUNTIF(AL8:AL12,TRUE)</f>
        <v>0</v>
      </c>
      <c r="AM13" s="48" t="s">
        <v>400</v>
      </c>
      <c r="AN13" s="48" t="b">
        <v>0</v>
      </c>
      <c r="AO13" s="48" t="s">
        <v>395</v>
      </c>
      <c r="AP13" s="48" t="b">
        <v>0</v>
      </c>
      <c r="AQ13" s="51" t="s">
        <v>399</v>
      </c>
      <c r="AR13" s="51">
        <f>COUNTIF(AR12,TRUE)</f>
        <v>0</v>
      </c>
      <c r="AS13" s="52"/>
      <c r="AT13" s="53"/>
      <c r="AU13" s="50" t="s">
        <v>399</v>
      </c>
      <c r="AV13" s="50">
        <f>COUNTIF(AV8:AV12,TRUE)</f>
        <v>0</v>
      </c>
      <c r="AW13" s="51" t="s">
        <v>399</v>
      </c>
      <c r="AX13" s="51">
        <f>COUNTIF(AX12,TRUE)</f>
        <v>0</v>
      </c>
      <c r="BC13" s="51" t="s">
        <v>399</v>
      </c>
      <c r="BD13" s="51">
        <f>COUNTIF(BD12,TRUE)</f>
        <v>0</v>
      </c>
      <c r="BE13" s="51" t="s">
        <v>399</v>
      </c>
      <c r="BF13" s="51">
        <f>COUNTIF(BF12,TRUE)</f>
        <v>0</v>
      </c>
      <c r="BG13" s="48" t="s">
        <v>395</v>
      </c>
      <c r="BH13" s="48" t="b">
        <v>0</v>
      </c>
      <c r="BI13" s="50" t="s">
        <v>399</v>
      </c>
      <c r="BJ13" s="50">
        <f>COUNTIF(BJ8:BJ12,TRUE)</f>
        <v>0</v>
      </c>
      <c r="BM13" s="51" t="s">
        <v>399</v>
      </c>
      <c r="BN13" s="51">
        <f>COUNTIF(BN12,TRUE)</f>
        <v>0</v>
      </c>
      <c r="BQ13" s="51" t="s">
        <v>399</v>
      </c>
      <c r="BR13" s="51">
        <f>COUNTIF(BR12,TRUE)</f>
        <v>0</v>
      </c>
      <c r="BU13" s="50" t="s">
        <v>399</v>
      </c>
      <c r="BV13" s="50">
        <f>COUNTIF(BV8:BV12,TRUE)</f>
        <v>0</v>
      </c>
      <c r="CA13" s="51" t="s">
        <v>399</v>
      </c>
      <c r="CB13" s="51">
        <f>COUNTIF(CB12,TRUE)</f>
        <v>0</v>
      </c>
      <c r="CC13" s="50" t="s">
        <v>399</v>
      </c>
      <c r="CD13" s="50">
        <f>COUNTIF(CD8:CD12,TRUE)</f>
        <v>0</v>
      </c>
      <c r="CE13" s="48" t="s">
        <v>400</v>
      </c>
      <c r="CF13" s="48" t="b">
        <v>0</v>
      </c>
      <c r="CG13" s="48" t="s">
        <v>395</v>
      </c>
      <c r="CH13" s="48" t="b">
        <v>0</v>
      </c>
      <c r="CI13" s="50" t="s">
        <v>399</v>
      </c>
      <c r="CJ13" s="50">
        <f>COUNTIF(CJ8:CJ12,TRUE)</f>
        <v>0</v>
      </c>
    </row>
    <row r="14" spans="1:88" ht="30" customHeight="1" hidden="1">
      <c r="A14" s="53"/>
      <c r="B14" s="52"/>
      <c r="C14" s="52"/>
      <c r="D14" s="53"/>
      <c r="E14" s="51" t="s">
        <v>399</v>
      </c>
      <c r="F14" s="51">
        <f>COUNTIF(F13,TRUE)</f>
        <v>0</v>
      </c>
      <c r="K14" s="52"/>
      <c r="L14" s="53"/>
      <c r="M14" s="48" t="s">
        <v>396</v>
      </c>
      <c r="N14" s="48" t="b">
        <v>0</v>
      </c>
      <c r="O14" s="48" t="s">
        <v>401</v>
      </c>
      <c r="P14" s="48" t="b">
        <v>0</v>
      </c>
      <c r="W14" s="52"/>
      <c r="X14" s="53"/>
      <c r="Y14" s="41"/>
      <c r="Z14" s="42"/>
      <c r="AA14" s="52"/>
      <c r="AB14" s="53"/>
      <c r="AC14" s="53"/>
      <c r="AD14" s="53"/>
      <c r="AE14" s="53"/>
      <c r="AF14" s="53"/>
      <c r="AI14" s="51" t="s">
        <v>399</v>
      </c>
      <c r="AJ14" s="51">
        <f>COUNTIF(AJ13,TRUE)</f>
        <v>0</v>
      </c>
      <c r="AK14" s="48" t="s">
        <v>400</v>
      </c>
      <c r="AL14" s="48" t="b">
        <v>0</v>
      </c>
      <c r="AM14" s="51" t="s">
        <v>399</v>
      </c>
      <c r="AN14" s="51">
        <f>COUNTIF(AN13,TRUE)</f>
        <v>0</v>
      </c>
      <c r="AO14" s="48" t="s">
        <v>396</v>
      </c>
      <c r="AP14" s="48" t="b">
        <v>0</v>
      </c>
      <c r="AU14" s="48" t="s">
        <v>400</v>
      </c>
      <c r="AV14" s="48" t="b">
        <v>0</v>
      </c>
      <c r="BG14" s="50" t="s">
        <v>399</v>
      </c>
      <c r="BH14" s="50">
        <f>COUNTIF(BH8:BH13,TRUE)</f>
        <v>0</v>
      </c>
      <c r="BI14" s="48" t="s">
        <v>400</v>
      </c>
      <c r="BJ14" s="48" t="b">
        <v>0</v>
      </c>
      <c r="BM14" s="52"/>
      <c r="BN14" s="53"/>
      <c r="BU14" s="48" t="s">
        <v>400</v>
      </c>
      <c r="BV14" s="48" t="b">
        <v>0</v>
      </c>
      <c r="CA14" s="52"/>
      <c r="CB14" s="53"/>
      <c r="CC14" s="48" t="s">
        <v>400</v>
      </c>
      <c r="CD14" s="48" t="b">
        <v>0</v>
      </c>
      <c r="CE14" s="51" t="s">
        <v>399</v>
      </c>
      <c r="CF14" s="51">
        <f>COUNTIF(CF13,TRUE)</f>
        <v>0</v>
      </c>
      <c r="CG14" s="48" t="s">
        <v>396</v>
      </c>
      <c r="CH14" s="48" t="b">
        <v>0</v>
      </c>
      <c r="CI14" s="48" t="s">
        <v>400</v>
      </c>
      <c r="CJ14" s="48" t="b">
        <v>0</v>
      </c>
    </row>
    <row r="15" spans="13:88" ht="30" customHeight="1" hidden="1">
      <c r="M15" s="48" t="s">
        <v>397</v>
      </c>
      <c r="N15" s="48" t="b">
        <v>0</v>
      </c>
      <c r="O15" s="51" t="s">
        <v>399</v>
      </c>
      <c r="P15" s="51">
        <f>COUNTIF(P14,TRUE)</f>
        <v>0</v>
      </c>
      <c r="AK15" s="51" t="s">
        <v>399</v>
      </c>
      <c r="AL15" s="51">
        <f>COUNTIF(AL14,TRUE)</f>
        <v>0</v>
      </c>
      <c r="AO15" s="50" t="s">
        <v>399</v>
      </c>
      <c r="AP15" s="50">
        <f>COUNTIF(AP8:AP14,TRUE)</f>
        <v>0</v>
      </c>
      <c r="AU15" s="51" t="s">
        <v>399</v>
      </c>
      <c r="AV15" s="51">
        <f>COUNTIF(AV14,TRUE)</f>
        <v>0</v>
      </c>
      <c r="BG15" s="48" t="s">
        <v>400</v>
      </c>
      <c r="BH15" s="48" t="b">
        <v>0</v>
      </c>
      <c r="BI15" s="51" t="s">
        <v>399</v>
      </c>
      <c r="BJ15" s="51">
        <f>COUNTIF(BJ14,TRUE)</f>
        <v>0</v>
      </c>
      <c r="BU15" s="51" t="s">
        <v>399</v>
      </c>
      <c r="BV15" s="51">
        <f>COUNTIF(BV14,TRUE)</f>
        <v>0</v>
      </c>
      <c r="CC15" s="51" t="s">
        <v>399</v>
      </c>
      <c r="CD15" s="51">
        <f>COUNTIF(CD14,TRUE)</f>
        <v>0</v>
      </c>
      <c r="CG15" s="48" t="s">
        <v>397</v>
      </c>
      <c r="CH15" s="48" t="b">
        <v>0</v>
      </c>
      <c r="CI15" s="51" t="s">
        <v>399</v>
      </c>
      <c r="CJ15" s="51">
        <f>COUNTIF(CJ14,TRUE)</f>
        <v>0</v>
      </c>
    </row>
    <row r="16" spans="13:86" ht="33" customHeight="1" hidden="1">
      <c r="M16" s="50" t="s">
        <v>399</v>
      </c>
      <c r="N16" s="50">
        <f>COUNTIF(N8:N15,TRUE)</f>
        <v>0</v>
      </c>
      <c r="AK16" s="41"/>
      <c r="AL16" s="42"/>
      <c r="AO16" s="48" t="s">
        <v>400</v>
      </c>
      <c r="AP16" s="48" t="b">
        <v>0</v>
      </c>
      <c r="BG16" s="51" t="s">
        <v>399</v>
      </c>
      <c r="BH16" s="51">
        <f>COUNTIF(BH15,TRUE)</f>
        <v>0</v>
      </c>
      <c r="CG16" s="50" t="s">
        <v>399</v>
      </c>
      <c r="CH16" s="50">
        <f>COUNTIF(CH8:CH15,TRUE)</f>
        <v>0</v>
      </c>
    </row>
    <row r="17" spans="13:86" ht="33" customHeight="1" hidden="1">
      <c r="M17" s="48" t="s">
        <v>400</v>
      </c>
      <c r="N17" s="48" t="b">
        <v>0</v>
      </c>
      <c r="AO17" s="51" t="s">
        <v>399</v>
      </c>
      <c r="AP17" s="51">
        <f>COUNTIF(AP16,TRUE)</f>
        <v>0</v>
      </c>
      <c r="CG17" s="48" t="s">
        <v>400</v>
      </c>
      <c r="CH17" s="48" t="b">
        <v>0</v>
      </c>
    </row>
    <row r="18" spans="13:86" ht="33" customHeight="1" hidden="1">
      <c r="M18" s="51" t="s">
        <v>399</v>
      </c>
      <c r="N18" s="51">
        <f>COUNTIF(N17,TRUE)</f>
        <v>0</v>
      </c>
      <c r="O18"/>
      <c r="P18"/>
      <c r="BC18"/>
      <c r="BD18"/>
      <c r="CG18" s="51" t="s">
        <v>399</v>
      </c>
      <c r="CH18" s="51">
        <f>COUNTIF(CH17,TRUE)</f>
        <v>0</v>
      </c>
    </row>
    <row r="19" spans="13:86" ht="33" customHeight="1" hidden="1">
      <c r="M19"/>
      <c r="N19"/>
      <c r="CG19"/>
      <c r="CH19"/>
    </row>
    <row r="20" spans="13:86" ht="33" customHeight="1">
      <c r="M20"/>
      <c r="N20"/>
      <c r="CG20"/>
      <c r="CH20"/>
    </row>
    <row r="21" spans="1:14" ht="33" customHeight="1">
      <c r="A21" s="460" t="s">
        <v>440</v>
      </c>
      <c r="B21" s="460"/>
      <c r="C21" s="460"/>
      <c r="D21" s="69">
        <f>'評価結果集計'!$H$11</f>
        <v>0</v>
      </c>
      <c r="M21"/>
      <c r="N21"/>
    </row>
    <row r="22" spans="1:4" ht="33" customHeight="1">
      <c r="A22" s="460" t="s">
        <v>443</v>
      </c>
      <c r="B22" s="460"/>
      <c r="C22" s="460"/>
      <c r="D22" s="69">
        <f>'評価結果集計'!$H$18</f>
        <v>0</v>
      </c>
    </row>
    <row r="23" spans="1:4" ht="33" customHeight="1">
      <c r="A23" s="460" t="s">
        <v>441</v>
      </c>
      <c r="B23" s="460"/>
      <c r="C23" s="460"/>
      <c r="D23" s="69">
        <f>'評価結果集計'!$H$18</f>
        <v>0</v>
      </c>
    </row>
    <row r="24" spans="1:4" ht="33" customHeight="1">
      <c r="A24" s="460" t="s">
        <v>442</v>
      </c>
      <c r="B24" s="460"/>
      <c r="C24" s="460"/>
      <c r="D24" s="69">
        <f>'評価結果集計'!$H$29</f>
        <v>0</v>
      </c>
    </row>
    <row r="25" spans="1:4" ht="38.25" customHeight="1">
      <c r="A25" s="460" t="s">
        <v>348</v>
      </c>
      <c r="B25" s="460"/>
      <c r="C25" s="460"/>
      <c r="D25" s="69">
        <f>'評価結果集計'!$H$32</f>
        <v>0</v>
      </c>
    </row>
    <row r="27" ht="13.5">
      <c r="N27" s="44"/>
    </row>
  </sheetData>
  <sheetProtection password="8ED9" sheet="1" objects="1" scenarios="1"/>
  <mergeCells count="137">
    <mergeCell ref="A25:C25"/>
    <mergeCell ref="A21:C21"/>
    <mergeCell ref="A22:C22"/>
    <mergeCell ref="A23:C23"/>
    <mergeCell ref="A24:C24"/>
    <mergeCell ref="W2:X2"/>
    <mergeCell ref="A2:B2"/>
    <mergeCell ref="C2:D2"/>
    <mergeCell ref="E2:F2"/>
    <mergeCell ref="G2:H2"/>
    <mergeCell ref="I2:J2"/>
    <mergeCell ref="AA2:AB2"/>
    <mergeCell ref="AC2:AD2"/>
    <mergeCell ref="AE2:AF2"/>
    <mergeCell ref="K2:L2"/>
    <mergeCell ref="M2:N2"/>
    <mergeCell ref="O2:P2"/>
    <mergeCell ref="Y2:Z2"/>
    <mergeCell ref="Q2:R2"/>
    <mergeCell ref="S2:T2"/>
    <mergeCell ref="U2:V2"/>
    <mergeCell ref="AG2:AH2"/>
    <mergeCell ref="AI2:AJ2"/>
    <mergeCell ref="AK2:AL2"/>
    <mergeCell ref="AM2:AN2"/>
    <mergeCell ref="AO2:AP2"/>
    <mergeCell ref="AQ2:AR2"/>
    <mergeCell ref="AS2:AT2"/>
    <mergeCell ref="AU2:AV2"/>
    <mergeCell ref="BI2:BJ2"/>
    <mergeCell ref="BK2:BL2"/>
    <mergeCell ref="AW2:AX2"/>
    <mergeCell ref="AY2:AZ2"/>
    <mergeCell ref="BA2:BB2"/>
    <mergeCell ref="BC2:BD2"/>
    <mergeCell ref="CI2:CJ2"/>
    <mergeCell ref="BU2:BV2"/>
    <mergeCell ref="BW2:BX2"/>
    <mergeCell ref="BY2:BZ2"/>
    <mergeCell ref="CA2:CB2"/>
    <mergeCell ref="W3:X3"/>
    <mergeCell ref="CC2:CD2"/>
    <mergeCell ref="CE2:CF2"/>
    <mergeCell ref="CG2:CH2"/>
    <mergeCell ref="BM2:BN2"/>
    <mergeCell ref="BO2:BP2"/>
    <mergeCell ref="BQ2:BR2"/>
    <mergeCell ref="BS2:BT2"/>
    <mergeCell ref="BE2:BF2"/>
    <mergeCell ref="BG2:BH2"/>
    <mergeCell ref="Y3:Z3"/>
    <mergeCell ref="AA3:AB3"/>
    <mergeCell ref="AC3:AD3"/>
    <mergeCell ref="I3:J3"/>
    <mergeCell ref="K3:L3"/>
    <mergeCell ref="M3:N3"/>
    <mergeCell ref="O3:P3"/>
    <mergeCell ref="Q3:R3"/>
    <mergeCell ref="S3:T3"/>
    <mergeCell ref="U3:V3"/>
    <mergeCell ref="A3:B3"/>
    <mergeCell ref="C3:D3"/>
    <mergeCell ref="E3:F3"/>
    <mergeCell ref="G3:H3"/>
    <mergeCell ref="AE3:AF3"/>
    <mergeCell ref="AG3:AH3"/>
    <mergeCell ref="AI3:AJ3"/>
    <mergeCell ref="AK3:AL3"/>
    <mergeCell ref="AM3:AN3"/>
    <mergeCell ref="AO3:AP3"/>
    <mergeCell ref="AQ3:AR3"/>
    <mergeCell ref="AS3:AT3"/>
    <mergeCell ref="AU3:AV3"/>
    <mergeCell ref="AW3:AX3"/>
    <mergeCell ref="AY3:AZ3"/>
    <mergeCell ref="BA3:BB3"/>
    <mergeCell ref="BC3:BD3"/>
    <mergeCell ref="BE3:BF3"/>
    <mergeCell ref="BG3:BH3"/>
    <mergeCell ref="BI3:BJ3"/>
    <mergeCell ref="BK3:BL3"/>
    <mergeCell ref="BM3:BN3"/>
    <mergeCell ref="BO3:BP3"/>
    <mergeCell ref="BQ3:BR3"/>
    <mergeCell ref="BS3:BT3"/>
    <mergeCell ref="BU3:BV3"/>
    <mergeCell ref="BW3:BX3"/>
    <mergeCell ref="BY3:BZ3"/>
    <mergeCell ref="CI3:CJ3"/>
    <mergeCell ref="CA3:CB3"/>
    <mergeCell ref="CC3:CD3"/>
    <mergeCell ref="U4:V4"/>
    <mergeCell ref="W4:X4"/>
    <mergeCell ref="Y4:Z4"/>
    <mergeCell ref="AA4:AB4"/>
    <mergeCell ref="AC4:AD4"/>
    <mergeCell ref="CE3:CF3"/>
    <mergeCell ref="CG3:CH3"/>
    <mergeCell ref="A4:B4"/>
    <mergeCell ref="C4:D4"/>
    <mergeCell ref="Q4:R4"/>
    <mergeCell ref="S4:T4"/>
    <mergeCell ref="E4:F4"/>
    <mergeCell ref="G4:H4"/>
    <mergeCell ref="I4:J4"/>
    <mergeCell ref="K4:L4"/>
    <mergeCell ref="M4:N4"/>
    <mergeCell ref="O4:P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I4:CJ4"/>
    <mergeCell ref="CA4:CB4"/>
    <mergeCell ref="CC4:CD4"/>
    <mergeCell ref="CE4:CF4"/>
    <mergeCell ref="CG4:CH4"/>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2008-03-28T09:08:31Z</cp:lastPrinted>
  <dcterms:created xsi:type="dcterms:W3CDTF">2007-08-10T06:47:40Z</dcterms:created>
  <dcterms:modified xsi:type="dcterms:W3CDTF">2008-04-02T08:40:59Z</dcterms:modified>
  <cp:category/>
  <cp:version/>
  <cp:contentType/>
  <cp:contentStatus/>
</cp:coreProperties>
</file>