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12672_環境・エネルギー政策課\01\2023（Ｒ５）\02_企画・地球温暖化担当\557_温室効果ガス排出抑制計画制度\2_起案（旧様式）\"/>
    </mc:Choice>
  </mc:AlternateContent>
  <bookViews>
    <workbookView xWindow="1170" yWindow="0" windowWidth="28800" windowHeight="12210" tabRatio="800"/>
  </bookViews>
  <sheets>
    <sheet name="入力要領" sheetId="5" r:id="rId1"/>
    <sheet name="報告書鑑" sheetId="10" r:id="rId2"/>
    <sheet name="報告書別紙1" sheetId="11" r:id="rId3"/>
    <sheet name="報告書別紙2(事業所一覧)" sheetId="12" r:id="rId4"/>
    <sheet name="報告書別表2(報告年排出量)" sheetId="14" r:id="rId5"/>
  </sheets>
  <definedNames>
    <definedName name="_xlnm.Print_Area" localSheetId="1">報告書鑑!$A$1:$AE$37</definedName>
    <definedName name="_xlnm.Print_Area" localSheetId="2">報告書別紙1!$A$1:$AR$56</definedName>
    <definedName name="_xlnm.Print_Area" localSheetId="3">'報告書別紙2(事業所一覧)'!$A$1:$C$26</definedName>
    <definedName name="_xlnm.Print_Area" localSheetId="4">'報告書別表2(報告年排出量)'!$A$1:$K$58</definedName>
  </definedNames>
  <calcPr calcId="162913"/>
</workbook>
</file>

<file path=xl/calcChain.xml><?xml version="1.0" encoding="utf-8"?>
<calcChain xmlns="http://schemas.openxmlformats.org/spreadsheetml/2006/main">
  <c r="X12" i="11" l="1"/>
  <c r="AI23" i="11" l="1"/>
  <c r="AC19" i="11"/>
  <c r="V23" i="11"/>
  <c r="U19" i="11"/>
  <c r="M19" i="11"/>
  <c r="V18" i="11"/>
  <c r="AI18" i="11"/>
  <c r="C7" i="12" l="1"/>
  <c r="B52" i="14" l="1"/>
  <c r="B51" i="14"/>
  <c r="B50" i="14"/>
  <c r="B49" i="14"/>
  <c r="B48" i="14"/>
  <c r="B47" i="14"/>
  <c r="B46" i="14"/>
  <c r="B45" i="14"/>
  <c r="B44" i="14"/>
  <c r="B43" i="14"/>
  <c r="H2" i="11" l="1"/>
  <c r="C3" i="12"/>
  <c r="D2" i="14"/>
  <c r="G4" i="14"/>
  <c r="F10" i="14"/>
  <c r="F9" i="14"/>
  <c r="F8" i="14"/>
  <c r="F7" i="14"/>
  <c r="F6" i="14"/>
  <c r="E10" i="14"/>
  <c r="D10" i="14"/>
  <c r="C10" i="14"/>
  <c r="E9" i="14"/>
  <c r="D9" i="14"/>
  <c r="C9" i="14"/>
  <c r="E8" i="14"/>
  <c r="D8" i="14"/>
  <c r="C8" i="14"/>
  <c r="E7" i="14"/>
  <c r="D7" i="14"/>
  <c r="C7" i="14"/>
  <c r="E6" i="14"/>
  <c r="D6" i="14"/>
  <c r="C6" i="14"/>
  <c r="F4" i="14" l="1"/>
  <c r="F5" i="14"/>
  <c r="K43" i="14"/>
  <c r="K46" i="14"/>
  <c r="K47" i="14"/>
  <c r="K49" i="14"/>
  <c r="K52" i="14"/>
  <c r="F14" i="14"/>
  <c r="I14" i="14"/>
  <c r="F15" i="14"/>
  <c r="I15" i="14"/>
  <c r="F16" i="14"/>
  <c r="I16" i="14"/>
  <c r="F17" i="14"/>
  <c r="I17" i="14"/>
  <c r="F18" i="14"/>
  <c r="I18" i="14"/>
  <c r="F19" i="14"/>
  <c r="I19" i="14"/>
  <c r="F20" i="14"/>
  <c r="I20" i="14"/>
  <c r="F21" i="14"/>
  <c r="I21" i="14"/>
  <c r="F22" i="14"/>
  <c r="I22" i="14"/>
  <c r="F23" i="14"/>
  <c r="I23" i="14"/>
  <c r="F24" i="14"/>
  <c r="I24" i="14"/>
  <c r="F25" i="14"/>
  <c r="I25" i="14"/>
  <c r="F26" i="14"/>
  <c r="I26" i="14"/>
  <c r="F27" i="14"/>
  <c r="I27" i="14"/>
  <c r="F28" i="14"/>
  <c r="I28" i="14"/>
  <c r="F29" i="14"/>
  <c r="I29" i="14"/>
  <c r="F30" i="14"/>
  <c r="I30" i="14"/>
  <c r="F31" i="14"/>
  <c r="I31" i="14"/>
  <c r="F32" i="14"/>
  <c r="I32" i="14"/>
  <c r="F33" i="14"/>
  <c r="I33" i="14"/>
  <c r="F34" i="14"/>
  <c r="I34" i="14"/>
  <c r="F35" i="14"/>
  <c r="I35" i="14"/>
  <c r="F36" i="14"/>
  <c r="I36" i="14"/>
  <c r="F38" i="14"/>
  <c r="I38" i="14"/>
  <c r="F39" i="14"/>
  <c r="I39" i="14"/>
  <c r="F40" i="14"/>
  <c r="I40" i="14"/>
  <c r="F41" i="14"/>
  <c r="I41" i="14"/>
  <c r="F43" i="14"/>
  <c r="J43" i="14" s="1"/>
  <c r="F44" i="14"/>
  <c r="J44" i="14" s="1"/>
  <c r="F45" i="14"/>
  <c r="J45" i="14" s="1"/>
  <c r="F46" i="14"/>
  <c r="J46" i="14" s="1"/>
  <c r="F47" i="14"/>
  <c r="J47" i="14" s="1"/>
  <c r="F48" i="14"/>
  <c r="J48" i="14" s="1"/>
  <c r="F49" i="14"/>
  <c r="J49" i="14" s="1"/>
  <c r="F50" i="14"/>
  <c r="J50" i="14" s="1"/>
  <c r="K50" i="14"/>
  <c r="F51" i="14"/>
  <c r="J51" i="14" s="1"/>
  <c r="F52" i="14"/>
  <c r="J52" i="14" s="1"/>
  <c r="F53" i="14"/>
  <c r="J53" i="14" s="1"/>
  <c r="J40" i="14" l="1"/>
  <c r="K40" i="14" s="1"/>
  <c r="J41" i="14"/>
  <c r="K41" i="14" s="1"/>
  <c r="J39" i="14"/>
  <c r="K39" i="14" s="1"/>
  <c r="J30" i="14"/>
  <c r="K30" i="14" s="1"/>
  <c r="J26" i="14"/>
  <c r="K26" i="14" s="1"/>
  <c r="J22" i="14"/>
  <c r="K22" i="14" s="1"/>
  <c r="J18" i="14"/>
  <c r="K18" i="14" s="1"/>
  <c r="J14" i="14"/>
  <c r="K14" i="14" s="1"/>
  <c r="J34" i="14"/>
  <c r="K34" i="14" s="1"/>
  <c r="J38" i="14"/>
  <c r="K38" i="14" s="1"/>
  <c r="J33" i="14"/>
  <c r="K33" i="14" s="1"/>
  <c r="J29" i="14"/>
  <c r="K29" i="14" s="1"/>
  <c r="J25" i="14"/>
  <c r="K25" i="14" s="1"/>
  <c r="J21" i="14"/>
  <c r="K21" i="14" s="1"/>
  <c r="J17" i="14"/>
  <c r="K17" i="14" s="1"/>
  <c r="J36" i="14"/>
  <c r="K36" i="14" s="1"/>
  <c r="J32" i="14"/>
  <c r="K32" i="14" s="1"/>
  <c r="J28" i="14"/>
  <c r="K28" i="14" s="1"/>
  <c r="J24" i="14"/>
  <c r="K24" i="14" s="1"/>
  <c r="J20" i="14"/>
  <c r="K20" i="14" s="1"/>
  <c r="J16" i="14"/>
  <c r="K16" i="14" s="1"/>
  <c r="J35" i="14"/>
  <c r="K35" i="14" s="1"/>
  <c r="J31" i="14"/>
  <c r="K31" i="14" s="1"/>
  <c r="J27" i="14"/>
  <c r="K27" i="14" s="1"/>
  <c r="J23" i="14"/>
  <c r="K23" i="14" s="1"/>
  <c r="J19" i="14"/>
  <c r="K19" i="14" s="1"/>
  <c r="J15" i="14"/>
  <c r="K15" i="14" s="1"/>
  <c r="K51" i="14"/>
  <c r="K48" i="14"/>
  <c r="K45" i="14"/>
  <c r="J55" i="14"/>
  <c r="K44" i="14"/>
  <c r="K53" i="14"/>
  <c r="K42" i="14" l="1"/>
  <c r="K37" i="14"/>
  <c r="J37" i="14"/>
  <c r="J42" i="14"/>
  <c r="K55" i="14"/>
  <c r="J56" i="14"/>
  <c r="D58" i="14" s="1"/>
  <c r="K56" i="14" l="1"/>
  <c r="AC14" i="11" s="1"/>
  <c r="R6" i="11"/>
  <c r="H4" i="14" s="1"/>
  <c r="AC35" i="11" l="1"/>
  <c r="AJ12" i="11"/>
  <c r="AI37" i="11" s="1"/>
  <c r="AL37" i="11" s="1"/>
  <c r="H5" i="14" l="1"/>
  <c r="G5" i="14"/>
</calcChain>
</file>

<file path=xl/comments1.xml><?xml version="1.0" encoding="utf-8"?>
<comments xmlns="http://schemas.openxmlformats.org/spreadsheetml/2006/main">
  <authors>
    <author>山梨県</author>
  </authors>
  <commentList>
    <comment ref="P12" authorId="0" shapeId="0">
      <text>
        <r>
          <rPr>
            <sz val="10"/>
            <color indexed="81"/>
            <rFont val="MS P ゴシック"/>
            <family val="3"/>
            <charset val="128"/>
          </rPr>
          <t>計画の期間に従い、適当な数値を入力してください。
計画の期間がR2～R4の企業→1を入力
計画の期間がR3～R5の企業→2を入力
計画の期間がR4～R6の企業→3を入力</t>
        </r>
      </text>
    </comment>
    <comment ref="M14" authorId="0" shapeId="0">
      <text>
        <r>
          <rPr>
            <sz val="10"/>
            <color indexed="81"/>
            <rFont val="ＭＳ Ｐゴシック"/>
            <family val="3"/>
            <charset val="128"/>
          </rPr>
          <t>計画書に記載した数値を入力してください</t>
        </r>
      </text>
    </comment>
    <comment ref="U14" authorId="0" shapeId="0">
      <text>
        <r>
          <rPr>
            <sz val="10"/>
            <color indexed="81"/>
            <rFont val="ＭＳ Ｐゴシック"/>
            <family val="3"/>
            <charset val="128"/>
          </rPr>
          <t>計画書に記載した数値を入力してください</t>
        </r>
      </text>
    </comment>
    <comment ref="AI37" authorId="0" shapeId="0">
      <text>
        <r>
          <rPr>
            <sz val="9"/>
            <color indexed="81"/>
            <rFont val="MS P ゴシック"/>
            <family val="3"/>
            <charset val="128"/>
          </rPr>
          <t>R1年度実績（R2年度報告）から、基準年度の排出係数での排出量の算出は不要です。</t>
        </r>
      </text>
    </comment>
    <comment ref="M41" authorId="0" shapeId="0">
      <text>
        <r>
          <rPr>
            <sz val="9"/>
            <color indexed="81"/>
            <rFont val="ＭＳ Ｐゴシック"/>
            <family val="3"/>
            <charset val="128"/>
          </rPr>
          <t>　例として、東京電力エナジーパートナー(株)の仮の係数を記載しています。
　実施年度に契約していた電力会社と、それに対応する基礎排出係数を記入してください。</t>
        </r>
      </text>
    </comment>
  </commentList>
</comments>
</file>

<file path=xl/sharedStrings.xml><?xml version="1.0" encoding="utf-8"?>
<sst xmlns="http://schemas.openxmlformats.org/spreadsheetml/2006/main" count="242" uniqueCount="126">
  <si>
    <t>エネルギーの種類</t>
    <rPh sb="6" eb="8">
      <t>シュルイ</t>
    </rPh>
    <phoneticPr fontId="2"/>
  </si>
  <si>
    <t>原油（コンデンセートを除く。）</t>
    <rPh sb="0" eb="2">
      <t>ゲンユ</t>
    </rPh>
    <rPh sb="11" eb="12">
      <t>ノゾ</t>
    </rPh>
    <phoneticPr fontId="2"/>
  </si>
  <si>
    <t>原油のうちコンデンセート（NGL）</t>
    <rPh sb="0" eb="2">
      <t>ゲンユ</t>
    </rPh>
    <phoneticPr fontId="2"/>
  </si>
  <si>
    <t>揮発油</t>
    <rPh sb="0" eb="3">
      <t>キハツユ</t>
    </rPh>
    <phoneticPr fontId="2"/>
  </si>
  <si>
    <t>灯油</t>
    <rPh sb="0" eb="2">
      <t>トウユ</t>
    </rPh>
    <phoneticPr fontId="2"/>
  </si>
  <si>
    <t>軽油</t>
    <rPh sb="0" eb="2">
      <t>ケイユ</t>
    </rPh>
    <phoneticPr fontId="2"/>
  </si>
  <si>
    <t>A重油</t>
    <rPh sb="1" eb="3">
      <t>ジュウユ</t>
    </rPh>
    <phoneticPr fontId="2"/>
  </si>
  <si>
    <t>B・C重油</t>
    <rPh sb="3" eb="5">
      <t>ジュウユ</t>
    </rPh>
    <phoneticPr fontId="2"/>
  </si>
  <si>
    <t>石油アスファルト</t>
    <rPh sb="0" eb="2">
      <t>セキユ</t>
    </rPh>
    <phoneticPr fontId="2"/>
  </si>
  <si>
    <t>石油コークス</t>
    <rPh sb="0" eb="2">
      <t>セキユ</t>
    </rPh>
    <phoneticPr fontId="2"/>
  </si>
  <si>
    <t>石炭コークス</t>
    <rPh sb="0" eb="2">
      <t>セキタン</t>
    </rPh>
    <phoneticPr fontId="2"/>
  </si>
  <si>
    <t>コークス炉ガス</t>
    <rPh sb="4" eb="5">
      <t>ロ</t>
    </rPh>
    <phoneticPr fontId="2"/>
  </si>
  <si>
    <t>高炉ガス</t>
    <rPh sb="0" eb="2">
      <t>コウロ</t>
    </rPh>
    <phoneticPr fontId="2"/>
  </si>
  <si>
    <t>転炉ガス</t>
    <rPh sb="0" eb="2">
      <t>テンロ</t>
    </rPh>
    <phoneticPr fontId="2"/>
  </si>
  <si>
    <t>産業用蒸気</t>
    <rPh sb="0" eb="3">
      <t>サンギョウヨウ</t>
    </rPh>
    <rPh sb="3" eb="5">
      <t>ジョウキ</t>
    </rPh>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</si>
  <si>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</si>
  <si>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</si>
  <si>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</si>
  <si>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小計</t>
    <rPh sb="0" eb="2">
      <t>ショウケイ</t>
    </rPh>
    <phoneticPr fontId="2"/>
  </si>
  <si>
    <t>石油ガス</t>
    <rPh sb="0" eb="2">
      <t>セキユ</t>
    </rPh>
    <phoneticPr fontId="2"/>
  </si>
  <si>
    <t>可燃性天然ガス</t>
    <rPh sb="0" eb="3">
      <t>カネンセイ</t>
    </rPh>
    <rPh sb="3" eb="5">
      <t>テンネン</t>
    </rPh>
    <phoneticPr fontId="2"/>
  </si>
  <si>
    <t>石炭</t>
    <rPh sb="0" eb="2">
      <t>セキタン</t>
    </rPh>
    <phoneticPr fontId="2"/>
  </si>
  <si>
    <t>その他</t>
    <rPh sb="2" eb="3">
      <t>タ</t>
    </rPh>
    <phoneticPr fontId="2"/>
  </si>
  <si>
    <t>昼間買電</t>
    <rPh sb="0" eb="2">
      <t>ヒルマ</t>
    </rPh>
    <rPh sb="2" eb="3">
      <t>バイ</t>
    </rPh>
    <rPh sb="3" eb="4">
      <t>デン</t>
    </rPh>
    <phoneticPr fontId="2"/>
  </si>
  <si>
    <t>夜間買電</t>
    <rPh sb="0" eb="2">
      <t>ヤカン</t>
    </rPh>
    <rPh sb="2" eb="3">
      <t>バイ</t>
    </rPh>
    <rPh sb="3" eb="4">
      <t>デン</t>
    </rPh>
    <phoneticPr fontId="2"/>
  </si>
  <si>
    <t>上記以外の買電</t>
    <rPh sb="0" eb="2">
      <t>ジョウキ</t>
    </rPh>
    <rPh sb="2" eb="4">
      <t>イガイ</t>
    </rPh>
    <rPh sb="5" eb="6">
      <t>バイ</t>
    </rPh>
    <rPh sb="6" eb="7">
      <t>デン</t>
    </rPh>
    <phoneticPr fontId="2"/>
  </si>
  <si>
    <t>自家発電</t>
    <rPh sb="0" eb="2">
      <t>ジカ</t>
    </rPh>
    <rPh sb="2" eb="4">
      <t>ハツデン</t>
    </rPh>
    <phoneticPr fontId="2"/>
  </si>
  <si>
    <t>電気</t>
    <rPh sb="0" eb="2">
      <t>デンキ</t>
    </rPh>
    <phoneticPr fontId="2"/>
  </si>
  <si>
    <t>液化石油ガス（LPG）</t>
    <rPh sb="0" eb="2">
      <t>エキカ</t>
    </rPh>
    <rPh sb="2" eb="4">
      <t>セキユ</t>
    </rPh>
    <phoneticPr fontId="2"/>
  </si>
  <si>
    <t>石油系炭化水素ガス</t>
    <rPh sb="0" eb="3">
      <t>セキユケイ</t>
    </rPh>
    <rPh sb="3" eb="5">
      <t>タンカ</t>
    </rPh>
    <rPh sb="5" eb="7">
      <t>スイソ</t>
    </rPh>
    <phoneticPr fontId="2"/>
  </si>
  <si>
    <t>その他可燃性天然ガス</t>
    <rPh sb="2" eb="3">
      <t>タ</t>
    </rPh>
    <rPh sb="3" eb="6">
      <t>カネンセイ</t>
    </rPh>
    <rPh sb="6" eb="8">
      <t>テンネン</t>
    </rPh>
    <phoneticPr fontId="2"/>
  </si>
  <si>
    <t>原料炭</t>
    <rPh sb="0" eb="2">
      <t>ゲンリョウ</t>
    </rPh>
    <rPh sb="2" eb="3">
      <t>タン</t>
    </rPh>
    <phoneticPr fontId="2"/>
  </si>
  <si>
    <t>一般炭</t>
    <rPh sb="0" eb="2">
      <t>イッパン</t>
    </rPh>
    <rPh sb="2" eb="3">
      <t>タン</t>
    </rPh>
    <phoneticPr fontId="2"/>
  </si>
  <si>
    <t>無煙炭</t>
    <rPh sb="0" eb="2">
      <t>ムエン</t>
    </rPh>
    <rPh sb="2" eb="3">
      <t>タン</t>
    </rPh>
    <phoneticPr fontId="2"/>
  </si>
  <si>
    <t>エネルギー使用量</t>
    <rPh sb="5" eb="7">
      <t>シヨウ</t>
    </rPh>
    <rPh sb="7" eb="8">
      <t>リョウ</t>
    </rPh>
    <phoneticPr fontId="2"/>
  </si>
  <si>
    <t>単位</t>
    <rPh sb="0" eb="2">
      <t>タンイ</t>
    </rPh>
    <phoneticPr fontId="2"/>
  </si>
  <si>
    <t>千㎥</t>
    <rPh sb="0" eb="1">
      <t>セン</t>
    </rPh>
    <phoneticPr fontId="2"/>
  </si>
  <si>
    <t>千kwh</t>
    <rPh sb="0" eb="1">
      <t>セン</t>
    </rPh>
    <phoneticPr fontId="2"/>
  </si>
  <si>
    <t>数値
Ｄ</t>
    <rPh sb="0" eb="2">
      <t>スウチ</t>
    </rPh>
    <phoneticPr fontId="2"/>
  </si>
  <si>
    <t>熱量（GJ）
Ｅ＝Ｄ×Ｃ</t>
    <rPh sb="0" eb="2">
      <t>ネツリョウ</t>
    </rPh>
    <phoneticPr fontId="2"/>
  </si>
  <si>
    <t>数値
Ｆ</t>
    <rPh sb="0" eb="2">
      <t>スウチ</t>
    </rPh>
    <phoneticPr fontId="2"/>
  </si>
  <si>
    <t>熱量（GJ）
Ｇ＝Ｆ×Ｃ</t>
    <rPh sb="0" eb="2">
      <t>ネツリョウ</t>
    </rPh>
    <phoneticPr fontId="2"/>
  </si>
  <si>
    <t>燃料</t>
    <rPh sb="0" eb="2">
      <t>ネンリョウ</t>
    </rPh>
    <phoneticPr fontId="2"/>
  </si>
  <si>
    <t>熱</t>
    <rPh sb="0" eb="1">
      <t>ネツ</t>
    </rPh>
    <phoneticPr fontId="2"/>
  </si>
  <si>
    <t>合計</t>
    <rPh sb="0" eb="1">
      <t>ゴウ</t>
    </rPh>
    <rPh sb="1" eb="2">
      <t>ケイ</t>
    </rPh>
    <phoneticPr fontId="2"/>
  </si>
  <si>
    <t>液化天然ガス（LＮG）</t>
    <rPh sb="0" eb="2">
      <t>エキカ</t>
    </rPh>
    <rPh sb="2" eb="4">
      <t>テンネン</t>
    </rPh>
    <phoneticPr fontId="2"/>
  </si>
  <si>
    <t>販売されたエネルギーの量</t>
    <rPh sb="0" eb="2">
      <t>ハンバイ</t>
    </rPh>
    <rPh sb="11" eb="12">
      <t>リョウ</t>
    </rPh>
    <phoneticPr fontId="2"/>
  </si>
  <si>
    <t>事業者名</t>
    <rPh sb="0" eb="3">
      <t>ジギョウシャ</t>
    </rPh>
    <rPh sb="3" eb="4">
      <t>メイ</t>
    </rPh>
    <phoneticPr fontId="2"/>
  </si>
  <si>
    <t>所在地</t>
    <rPh sb="0" eb="3">
      <t>ショザイチ</t>
    </rPh>
    <phoneticPr fontId="2"/>
  </si>
  <si>
    <t>山梨県内事業所一覧</t>
    <rPh sb="0" eb="2">
      <t>ヤマナシ</t>
    </rPh>
    <rPh sb="2" eb="4">
      <t>ケンナイ</t>
    </rPh>
    <rPh sb="4" eb="7">
      <t>ジギョウショ</t>
    </rPh>
    <rPh sb="7" eb="9">
      <t>イチラン</t>
    </rPh>
    <phoneticPr fontId="2"/>
  </si>
  <si>
    <t>区分</t>
  </si>
  <si>
    <t>目標年度</t>
  </si>
  <si>
    <t>原単位に用いた指標の設定方法</t>
  </si>
  <si>
    <t>特記事項</t>
  </si>
  <si>
    <t>t-CO2</t>
  </si>
  <si>
    <t>年度</t>
    <phoneticPr fontId="2"/>
  </si>
  <si>
    <t>基準年度</t>
    <phoneticPr fontId="2"/>
  </si>
  <si>
    <t>（指標の単位：</t>
    <phoneticPr fontId="2"/>
  </si>
  <si>
    <t>）</t>
    <phoneticPr fontId="2"/>
  </si>
  <si>
    <t>別紙１</t>
    <rPh sb="0" eb="2">
      <t>ベッシ</t>
    </rPh>
    <phoneticPr fontId="2"/>
  </si>
  <si>
    <t>法人名</t>
    <rPh sb="0" eb="2">
      <t>ホウジン</t>
    </rPh>
    <phoneticPr fontId="2"/>
  </si>
  <si>
    <t>代表者名</t>
    <rPh sb="0" eb="3">
      <t>ダイヒョウシャ</t>
    </rPh>
    <rPh sb="3" eb="4">
      <t>メイ</t>
    </rPh>
    <phoneticPr fontId="2"/>
  </si>
  <si>
    <t>事業所の名称</t>
    <rPh sb="0" eb="3">
      <t>ジギョウショ</t>
    </rPh>
    <rPh sb="4" eb="5">
      <t>メイ</t>
    </rPh>
    <rPh sb="5" eb="6">
      <t>ショウ</t>
    </rPh>
    <phoneticPr fontId="2"/>
  </si>
  <si>
    <t>別紙２</t>
    <rPh sb="0" eb="2">
      <t>ベッシ</t>
    </rPh>
    <phoneticPr fontId="2"/>
  </si>
  <si>
    <t>山梨県知事　殿</t>
    <phoneticPr fontId="2"/>
  </si>
  <si>
    <t>住所</t>
    <phoneticPr fontId="2"/>
  </si>
  <si>
    <t xml:space="preserve">（法人にあっては、主たる事務所の
所在地、名称及び代表者の氏名）
</t>
    <phoneticPr fontId="2"/>
  </si>
  <si>
    <t>担当者連絡先</t>
    <phoneticPr fontId="2"/>
  </si>
  <si>
    <t>部署名</t>
    <phoneticPr fontId="2"/>
  </si>
  <si>
    <t>氏名</t>
    <phoneticPr fontId="2"/>
  </si>
  <si>
    <t>電話番号</t>
    <phoneticPr fontId="2"/>
  </si>
  <si>
    <t>E-mail</t>
    <phoneticPr fontId="2"/>
  </si>
  <si>
    <t>　</t>
    <phoneticPr fontId="2"/>
  </si>
  <si>
    <t>№.</t>
    <phoneticPr fontId="2"/>
  </si>
  <si>
    <t>年度</t>
    <rPh sb="0" eb="2">
      <t>ネンド</t>
    </rPh>
    <phoneticPr fontId="2"/>
  </si>
  <si>
    <t>排出係数の実績年度</t>
    <rPh sb="0" eb="2">
      <t>ハイシュツ</t>
    </rPh>
    <rPh sb="2" eb="4">
      <t>ケイスウ</t>
    </rPh>
    <rPh sb="5" eb="7">
      <t>ジッセキ</t>
    </rPh>
    <rPh sb="7" eb="9">
      <t>ネンド</t>
    </rPh>
    <phoneticPr fontId="2"/>
  </si>
  <si>
    <t>第２号様式（第５条関係）</t>
    <phoneticPr fontId="2"/>
  </si>
  <si>
    <t>　山梨県地球温暖化対策条例第１１条第５項の規定により、別紙１及び別紙２のとおり報告します。</t>
    <phoneticPr fontId="2"/>
  </si>
  <si>
    <t>事業活動に伴う温室効果ガスの排出の抑制等を図るために実施した措置</t>
    <phoneticPr fontId="2"/>
  </si>
  <si>
    <t>摘要</t>
    <rPh sb="0" eb="2">
      <t>テキヨウ</t>
    </rPh>
    <phoneticPr fontId="2"/>
  </si>
  <si>
    <t>条例第１６条の規定による温室効果ガスの吸収の量の知事の認証</t>
    <phoneticPr fontId="2"/>
  </si>
  <si>
    <t>再生可能エネルギーを変換して得られた電気の利用</t>
    <phoneticPr fontId="2"/>
  </si>
  <si>
    <t>対基準年度比</t>
  </si>
  <si>
    <t>％</t>
    <phoneticPr fontId="2"/>
  </si>
  <si>
    <t>実施（報告）年度</t>
    <rPh sb="0" eb="2">
      <t>ジッシ</t>
    </rPh>
    <rPh sb="3" eb="5">
      <t>ホウコク</t>
    </rPh>
    <rPh sb="6" eb="8">
      <t>ネンド</t>
    </rPh>
    <phoneticPr fontId="2"/>
  </si>
  <si>
    <t>その他</t>
    <phoneticPr fontId="2"/>
  </si>
  <si>
    <t>（</t>
    <phoneticPr fontId="2"/>
  </si>
  <si>
    <t>温室効果ガス排出抑制計画実施状況報告書</t>
    <phoneticPr fontId="2"/>
  </si>
  <si>
    <r>
      <t>温室効果ガス
排出量　</t>
    </r>
    <r>
      <rPr>
        <b/>
        <sz val="10.5"/>
        <rFont val="ＭＳ Ｐゴシック"/>
        <family val="3"/>
        <charset val="128"/>
      </rPr>
      <t>Ａ</t>
    </r>
    <phoneticPr fontId="2"/>
  </si>
  <si>
    <r>
      <t>差引排出量 　</t>
    </r>
    <r>
      <rPr>
        <b/>
        <sz val="10.5"/>
        <rFont val="ＭＳ Ｐゴシック"/>
        <family val="3"/>
        <charset val="128"/>
      </rPr>
      <t>Ａ－Ｃ</t>
    </r>
    <phoneticPr fontId="2"/>
  </si>
  <si>
    <t>○水色のセルに記入してください。</t>
    <rPh sb="1" eb="3">
      <t>ミズイロ</t>
    </rPh>
    <rPh sb="7" eb="9">
      <t>キニュウ</t>
    </rPh>
    <phoneticPr fontId="2"/>
  </si>
  <si>
    <t>○それ以外の欄は自動的に数値が出力されるようになっています。</t>
    <rPh sb="3" eb="5">
      <t>イガイ</t>
    </rPh>
    <rPh sb="6" eb="7">
      <t>ラン</t>
    </rPh>
    <rPh sb="8" eb="11">
      <t>ジドウテキ</t>
    </rPh>
    <rPh sb="12" eb="14">
      <t>スウチ</t>
    </rPh>
    <rPh sb="15" eb="17">
      <t>シュツリョク</t>
    </rPh>
    <phoneticPr fontId="2"/>
  </si>
  <si>
    <t>【別表２】二酸化炭素排出量計算表（山梨県内事業所合計）</t>
    <rPh sb="1" eb="3">
      <t>ベッピョウ</t>
    </rPh>
    <rPh sb="13" eb="15">
      <t>ケイサン</t>
    </rPh>
    <rPh sb="15" eb="16">
      <t>ヒョウ</t>
    </rPh>
    <rPh sb="17" eb="19">
      <t>ヤマナシ</t>
    </rPh>
    <rPh sb="19" eb="21">
      <t>ケンナイ</t>
    </rPh>
    <rPh sb="21" eb="24">
      <t>ジギョウショ</t>
    </rPh>
    <rPh sb="24" eb="26">
      <t>ゴウケイ</t>
    </rPh>
    <phoneticPr fontId="2"/>
  </si>
  <si>
    <t>都市ガス</t>
    <rPh sb="0" eb="2">
      <t>トシ</t>
    </rPh>
    <phoneticPr fontId="2"/>
  </si>
  <si>
    <t>事業者が行う主たる事業</t>
    <phoneticPr fontId="2"/>
  </si>
  <si>
    <t>温室効果ガスの排出の量の実績</t>
    <phoneticPr fontId="2"/>
  </si>
  <si>
    <r>
      <t xml:space="preserve">原単位排出量
</t>
    </r>
    <r>
      <rPr>
        <b/>
        <sz val="10.5"/>
        <rFont val="ＭＳ Ｐゴシック"/>
        <family val="3"/>
        <charset val="128"/>
      </rPr>
      <t>Ａ／Ｂ</t>
    </r>
    <phoneticPr fontId="2"/>
  </si>
  <si>
    <r>
      <t>原単位に用いた指標　</t>
    </r>
    <r>
      <rPr>
        <b/>
        <sz val="10.5"/>
        <rFont val="ＭＳ Ｐゴシック"/>
        <family val="3"/>
        <charset val="128"/>
      </rPr>
      <t>Ｂ</t>
    </r>
    <phoneticPr fontId="2"/>
  </si>
  <si>
    <r>
      <t xml:space="preserve">事業活動に伴う温室効果ガスの排出の量から減じて報告することができる量
</t>
    </r>
    <r>
      <rPr>
        <b/>
        <sz val="10.5"/>
        <rFont val="ＭＳ Ｐゴシック"/>
        <family val="3"/>
        <charset val="128"/>
      </rPr>
      <t>Ｃ</t>
    </r>
    <phoneticPr fontId="2"/>
  </si>
  <si>
    <t>令和</t>
    <rPh sb="0" eb="2">
      <t>レイワ</t>
    </rPh>
    <phoneticPr fontId="2"/>
  </si>
  <si>
    <t>電気の排出係数</t>
    <rPh sb="0" eb="2">
      <t>デンキ</t>
    </rPh>
    <rPh sb="3" eb="5">
      <t>ハイシュツ</t>
    </rPh>
    <rPh sb="5" eb="7">
      <t>ケイスウ</t>
    </rPh>
    <phoneticPr fontId="2"/>
  </si>
  <si>
    <t>ｋｌ</t>
    <phoneticPr fontId="2"/>
  </si>
  <si>
    <t>※　参考：原油換算値</t>
    <rPh sb="5" eb="7">
      <t>ゲンユ</t>
    </rPh>
    <rPh sb="7" eb="9">
      <t>カンサン</t>
    </rPh>
    <rPh sb="9" eb="10">
      <t>チ</t>
    </rPh>
    <phoneticPr fontId="2"/>
  </si>
  <si>
    <r>
      <t>二酸化炭素排出量（t-CO2）</t>
    </r>
    <r>
      <rPr>
        <sz val="11"/>
        <rFont val="ＭＳ Ｐゴシック"/>
        <family val="3"/>
        <charset val="128"/>
      </rPr>
      <t xml:space="preserve">
Ⅰ</t>
    </r>
    <rPh sb="0" eb="3">
      <t>ニサンカ</t>
    </rPh>
    <rPh sb="3" eb="5">
      <t>タンソ</t>
    </rPh>
    <rPh sb="5" eb="7">
      <t>ハイシュツ</t>
    </rPh>
    <rPh sb="7" eb="8">
      <t>リョウ</t>
    </rPh>
    <phoneticPr fontId="2"/>
  </si>
  <si>
    <t>GJ</t>
    <phoneticPr fontId="2"/>
  </si>
  <si>
    <t>t</t>
    <phoneticPr fontId="2"/>
  </si>
  <si>
    <t>コールタール</t>
    <phoneticPr fontId="2"/>
  </si>
  <si>
    <t>kl</t>
    <phoneticPr fontId="2"/>
  </si>
  <si>
    <t>kl</t>
    <phoneticPr fontId="2"/>
  </si>
  <si>
    <t>kl</t>
    <phoneticPr fontId="2"/>
  </si>
  <si>
    <t>ナフサ</t>
    <phoneticPr fontId="2"/>
  </si>
  <si>
    <t>熱量（GJ）
H＝Ｅ－Ｇ</t>
    <phoneticPr fontId="2"/>
  </si>
  <si>
    <t>t-CO2/kWh</t>
    <phoneticPr fontId="2"/>
  </si>
  <si>
    <t>電気の使用に伴う小売電気事業者ごとの二酸化炭素の排出係数</t>
    <phoneticPr fontId="2"/>
  </si>
  <si>
    <r>
      <t>t-CO</t>
    </r>
    <r>
      <rPr>
        <vertAlign val="subscript"/>
        <sz val="10.5"/>
        <rFont val="ＭＳ 明朝"/>
        <family val="1"/>
        <charset val="128"/>
      </rPr>
      <t>2</t>
    </r>
    <r>
      <rPr>
        <sz val="10.5"/>
        <rFont val="ＭＳ 明朝"/>
        <family val="1"/>
        <charset val="128"/>
      </rPr>
      <t>/kWh</t>
    </r>
    <phoneticPr fontId="2"/>
  </si>
  <si>
    <t>小売電気事業者の名称</t>
    <rPh sb="0" eb="2">
      <t>コウリ</t>
    </rPh>
    <rPh sb="2" eb="4">
      <t>デンキ</t>
    </rPh>
    <rPh sb="4" eb="7">
      <t>ジギョウシャ</t>
    </rPh>
    <rPh sb="8" eb="10">
      <t>メイショウ</t>
    </rPh>
    <phoneticPr fontId="2"/>
  </si>
  <si>
    <t>注　１　記入欄が不足する場合は、適宜欄を追加すること。
　　 ２　事業所の名称及び所在地が掲載されたパンフレット等の資料をもって、本紙に代えることができる。</t>
    <phoneticPr fontId="2"/>
  </si>
  <si>
    <t>※　都市ガスの換算係数（GJ/千m3）は、ガス供給事業者ごとのを用いること。</t>
    <rPh sb="2" eb="4">
      <t>トシ</t>
    </rPh>
    <rPh sb="7" eb="9">
      <t>カンサン</t>
    </rPh>
    <rPh sb="9" eb="11">
      <t>ケイスウ</t>
    </rPh>
    <rPh sb="15" eb="16">
      <t>セン</t>
    </rPh>
    <rPh sb="23" eb="25">
      <t>キョウキュウ</t>
    </rPh>
    <rPh sb="25" eb="28">
      <t>ジギョウシャ</t>
    </rPh>
    <rPh sb="32" eb="33">
      <t>モチ</t>
    </rPh>
    <phoneticPr fontId="2"/>
  </si>
  <si>
    <t>年　　月　　日</t>
    <rPh sb="0" eb="1">
      <t>ネン</t>
    </rPh>
    <rPh sb="3" eb="4">
      <t>ゲツ</t>
    </rPh>
    <rPh sb="6" eb="7">
      <t>ヒ</t>
    </rPh>
    <phoneticPr fontId="2"/>
  </si>
  <si>
    <t>例：東京電力エナジーパートナー(株)</t>
    <rPh sb="0" eb="1">
      <t>レイ</t>
    </rPh>
    <rPh sb="2" eb="4">
      <t>トウキョウ</t>
    </rPh>
    <rPh sb="4" eb="6">
      <t>デンリョク</t>
    </rPh>
    <rPh sb="15" eb="18">
      <t>カブ</t>
    </rPh>
    <phoneticPr fontId="2"/>
  </si>
  <si>
    <t>本社</t>
    <rPh sb="0" eb="2">
      <t>ホンシャ</t>
    </rPh>
    <phoneticPr fontId="2"/>
  </si>
  <si>
    <t>実施年度における排出係数</t>
    <rPh sb="0" eb="2">
      <t>ジッシ</t>
    </rPh>
    <rPh sb="2" eb="4">
      <t>ネンド</t>
    </rPh>
    <rPh sb="8" eb="10">
      <t>ハイシュツ</t>
    </rPh>
    <rPh sb="10" eb="12">
      <t>ケイスウ</t>
    </rPh>
    <phoneticPr fontId="2"/>
  </si>
  <si>
    <t>排出係数の実績年度</t>
    <phoneticPr fontId="2"/>
  </si>
  <si>
    <t>年度</t>
    <phoneticPr fontId="2"/>
  </si>
  <si>
    <t>対基準年度比</t>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</si>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</sst>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Red]\-#,##0.0\ "/>
    <numFmt numFmtId="177" formatCode="0.00;&quot;▲ &quot;0.00"/>
    <numFmt numFmtId="178" formatCode="[$-411]ggge&quot;年&quot;m&quot;月&quot;d&quot;日&quot;;@"/>
    <numFmt numFmtId="179" formatCode="\(General\)"/>
    <numFmt numFmtId="180" formatCode="0.000000"/>
    <numFmt numFmtId="181" formatCode="#,##0_);[Red]\(#,##0\)"/>
    <numFmt numFmtId="182" formatCode="0_);[Red]\(0\)"/>
    <numFmt numFmtId="183" formatCode="#,##0_ ;[Red]\-#,##0\ "/>
    <numFmt numFmtId="184" formatCode="0.000_ "/>
    <numFmt numFmtId="185" formatCode="#,##0.0;[Red]\-#,##0.0"/>
  </numFmts>
  <fonts count="2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HGS創英角ｺﾞｼｯｸUB"/>
      <family val="3"/>
      <charset val="128"/>
    </font>
    <font>
      <sz val="14"/>
      <name val="HGS創英角ｺﾞｼｯｸUB"/>
      <family val="3"/>
      <charset val="128"/>
    </font>
    <font>
      <sz val="9"/>
      <name val="ＭＳ Ｐゴシック"/>
      <family val="3"/>
      <charset val="128"/>
    </font>
    <font>
      <sz val="10"/>
      <name val="ＭＳ 明朝"/>
      <family val="1"/>
      <charset val="128"/>
    </font>
    <font>
      <sz val="12"/>
      <name val="HGS創英角ｺﾞｼｯｸUB"/>
      <family val="3"/>
      <charset val="128"/>
    </font>
    <font>
      <b/>
      <sz val="10.5"/>
      <name val="ＭＳ Ｐゴシック"/>
      <family val="3"/>
      <charset val="128"/>
    </font>
    <font>
      <sz val="20"/>
      <name val="ＭＳ Ｐゴシック"/>
      <family val="3"/>
      <charset val="128"/>
    </font>
    <font>
      <sz val="10"/>
      <color indexed="81"/>
      <name val="ＭＳ Ｐゴシック"/>
      <family val="3"/>
      <charset val="128"/>
    </font>
    <font>
      <b/>
      <sz val="11"/>
      <name val="ＭＳ 明朝"/>
      <family val="1"/>
      <charset val="128"/>
    </font>
    <font>
      <b/>
      <sz val="11"/>
      <name val="ＭＳ Ｐゴシック"/>
      <family val="3"/>
      <charset val="128"/>
    </font>
    <font>
      <vertAlign val="subscript"/>
      <sz val="10.5"/>
      <name val="ＭＳ 明朝"/>
      <family val="1"/>
      <charset val="128"/>
    </font>
    <font>
      <u/>
      <sz val="11"/>
      <color theme="10"/>
      <name val="ＭＳ Ｐゴシック"/>
      <family val="3"/>
      <charset val="128"/>
    </font>
    <font>
      <sz val="9"/>
      <color indexed="81"/>
      <name val="ＭＳ Ｐゴシック"/>
      <family val="3"/>
      <charset val="128"/>
    </font>
    <font>
      <sz val="9"/>
      <color indexed="81"/>
      <name val="MS P ゴシック"/>
      <family val="3"/>
      <charset val="128"/>
    </font>
    <font>
      <sz val="10"/>
      <color indexed="81"/>
      <name val="MS P 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indexed="64"/>
      </right>
      <top/>
      <bottom style="medium">
        <color indexed="64"/>
      </bottom>
      <diagonal/>
    </border>
    <border>
      <left/>
      <right style="thin">
        <color indexed="64"/>
      </right>
      <top style="medium">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diagonalUp="1">
      <left style="thin">
        <color indexed="64"/>
      </left>
      <right/>
      <top/>
      <bottom style="thin">
        <color indexed="64"/>
      </bottom>
      <diagonal style="thin">
        <color indexed="64"/>
      </diagonal>
    </border>
    <border>
      <left/>
      <right style="thin">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dotted">
        <color indexed="64"/>
      </bottom>
      <diagonal/>
    </border>
    <border>
      <left style="medium">
        <color indexed="64"/>
      </left>
      <right style="medium">
        <color indexed="64"/>
      </right>
      <top/>
      <bottom style="thin">
        <color indexed="64"/>
      </bottom>
      <diagonal/>
    </border>
    <border diagonalUp="1">
      <left style="thin">
        <color indexed="64"/>
      </left>
      <right style="thin">
        <color indexed="64"/>
      </right>
      <top/>
      <bottom/>
      <diagonal style="thin">
        <color indexed="64"/>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diagonalUp="1">
      <left style="thin">
        <color indexed="64"/>
      </left>
      <right style="thin">
        <color indexed="64"/>
      </right>
      <top/>
      <bottom style="dotted">
        <color indexed="64"/>
      </bottom>
      <diagonal style="thin">
        <color indexed="64"/>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41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3" fillId="0" borderId="0" xfId="0" applyFont="1" applyBorder="1">
      <alignment vertical="center"/>
    </xf>
    <xf numFmtId="0" fontId="0" fillId="0" borderId="0" xfId="0" applyFont="1">
      <alignment vertical="center"/>
    </xf>
    <xf numFmtId="0" fontId="5" fillId="0" borderId="0" xfId="0" applyFont="1">
      <alignment vertical="center"/>
    </xf>
    <xf numFmtId="0" fontId="0" fillId="0" borderId="3" xfId="0" applyFont="1" applyBorder="1" applyAlignment="1">
      <alignment horizontal="center" vertical="center"/>
    </xf>
    <xf numFmtId="0" fontId="0" fillId="0" borderId="3" xfId="0" applyFont="1" applyBorder="1" applyAlignment="1">
      <alignment horizontal="center" vertical="center" shrinkToFit="1"/>
    </xf>
    <xf numFmtId="0" fontId="4" fillId="0" borderId="0" xfId="0" applyFont="1" applyProtection="1">
      <alignment vertical="center"/>
      <protection hidden="1"/>
    </xf>
    <xf numFmtId="0" fontId="4" fillId="0" borderId="0" xfId="0" applyFont="1" applyBorder="1" applyProtection="1">
      <alignment vertical="center"/>
      <protection hidden="1"/>
    </xf>
    <xf numFmtId="0" fontId="4" fillId="0" borderId="5" xfId="0" applyFont="1" applyBorder="1" applyProtection="1">
      <alignment vertical="center"/>
      <protection hidden="1"/>
    </xf>
    <xf numFmtId="0" fontId="4" fillId="0" borderId="6" xfId="0" applyFont="1" applyBorder="1" applyProtection="1">
      <alignment vertical="center"/>
      <protection hidden="1"/>
    </xf>
    <xf numFmtId="0" fontId="4" fillId="0" borderId="0" xfId="0" applyFont="1" applyAlignment="1" applyProtection="1">
      <alignment vertical="center"/>
      <protection hidden="1"/>
    </xf>
    <xf numFmtId="0" fontId="4" fillId="0" borderId="7" xfId="0" applyFont="1" applyFill="1" applyBorder="1" applyProtection="1">
      <alignment vertical="center"/>
      <protection hidden="1"/>
    </xf>
    <xf numFmtId="0" fontId="4" fillId="0" borderId="8" xfId="0" applyFont="1" applyFill="1" applyBorder="1" applyProtection="1">
      <alignment vertical="center"/>
      <protection hidden="1"/>
    </xf>
    <xf numFmtId="0" fontId="4" fillId="0" borderId="0" xfId="0" applyFont="1" applyFill="1" applyBorder="1" applyProtection="1">
      <alignment vertical="center"/>
      <protection hidden="1"/>
    </xf>
    <xf numFmtId="0" fontId="4" fillId="0" borderId="5" xfId="0" applyFont="1" applyFill="1" applyBorder="1" applyProtection="1">
      <alignment vertical="center"/>
      <protection hidden="1"/>
    </xf>
    <xf numFmtId="0" fontId="4" fillId="0" borderId="0" xfId="0"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6" fillId="0" borderId="0" xfId="0" applyFont="1" applyAlignment="1">
      <alignment vertical="center"/>
    </xf>
    <xf numFmtId="0" fontId="4" fillId="0" borderId="10" xfId="0" applyFont="1" applyBorder="1" applyAlignment="1" applyProtection="1">
      <alignment vertical="center" wrapText="1"/>
      <protection hidden="1"/>
    </xf>
    <xf numFmtId="0" fontId="4" fillId="0" borderId="11" xfId="0" applyFont="1" applyBorder="1" applyAlignment="1" applyProtection="1">
      <alignment vertical="center" wrapText="1"/>
      <protection hidden="1"/>
    </xf>
    <xf numFmtId="0" fontId="4" fillId="2" borderId="12" xfId="0" applyFont="1" applyFill="1" applyBorder="1" applyProtection="1">
      <alignment vertical="center"/>
      <protection hidden="1"/>
    </xf>
    <xf numFmtId="0" fontId="4" fillId="2" borderId="13" xfId="0" applyFont="1" applyFill="1" applyBorder="1" applyProtection="1">
      <alignment vertical="center"/>
      <protection hidden="1"/>
    </xf>
    <xf numFmtId="0" fontId="4" fillId="2" borderId="0" xfId="0" applyFont="1" applyFill="1" applyBorder="1" applyProtection="1">
      <alignment vertical="center"/>
      <protection hidden="1"/>
    </xf>
    <xf numFmtId="0" fontId="4" fillId="2" borderId="14" xfId="0" applyFont="1" applyFill="1" applyBorder="1" applyProtection="1">
      <alignment vertical="center"/>
      <protection hidden="1"/>
    </xf>
    <xf numFmtId="0" fontId="4" fillId="0" borderId="15" xfId="0" applyFont="1" applyBorder="1" applyProtection="1">
      <alignment vertical="center"/>
      <protection hidden="1"/>
    </xf>
    <xf numFmtId="0" fontId="4" fillId="0" borderId="16" xfId="0" applyFont="1" applyBorder="1" applyProtection="1">
      <alignment vertical="center"/>
      <protection hidden="1"/>
    </xf>
    <xf numFmtId="0" fontId="3" fillId="2" borderId="0" xfId="0" applyFont="1" applyFill="1">
      <alignment vertical="center"/>
    </xf>
    <xf numFmtId="0" fontId="4" fillId="0" borderId="5" xfId="0" applyFont="1" applyFill="1" applyBorder="1" applyAlignment="1" applyProtection="1">
      <alignment horizontal="left" vertical="center" shrinkToFit="1"/>
      <protection hidden="1"/>
    </xf>
    <xf numFmtId="0" fontId="4" fillId="0" borderId="16" xfId="0" applyFont="1" applyBorder="1" applyAlignment="1" applyProtection="1">
      <alignment horizontal="left" vertical="center" shrinkToFit="1"/>
      <protection hidden="1"/>
    </xf>
    <xf numFmtId="0" fontId="4" fillId="0" borderId="26" xfId="0" applyFont="1" applyBorder="1" applyProtection="1">
      <alignment vertical="center"/>
      <protection hidden="1"/>
    </xf>
    <xf numFmtId="0" fontId="4" fillId="0" borderId="12" xfId="0" applyFont="1" applyFill="1" applyBorder="1" applyAlignment="1" applyProtection="1">
      <alignment horizontal="center" vertical="center"/>
      <protection locked="0" hidden="1"/>
    </xf>
    <xf numFmtId="0" fontId="4" fillId="0" borderId="12" xfId="0" applyFont="1" applyFill="1" applyBorder="1" applyAlignment="1" applyProtection="1">
      <alignment horizontal="left" vertical="center"/>
      <protection locked="0" hidden="1"/>
    </xf>
    <xf numFmtId="0" fontId="4" fillId="0" borderId="12" xfId="0" applyFont="1" applyFill="1" applyBorder="1" applyAlignment="1" applyProtection="1">
      <alignment horizontal="center" vertical="center"/>
      <protection hidden="1"/>
    </xf>
    <xf numFmtId="0" fontId="4" fillId="0" borderId="27" xfId="0" applyFont="1" applyFill="1" applyBorder="1" applyAlignment="1" applyProtection="1">
      <alignment horizontal="center" vertical="center"/>
      <protection hidden="1"/>
    </xf>
    <xf numFmtId="0" fontId="4" fillId="0" borderId="28" xfId="0" applyFont="1" applyBorder="1" applyProtection="1">
      <alignment vertical="center"/>
      <protection hidden="1"/>
    </xf>
    <xf numFmtId="0" fontId="4" fillId="0" borderId="28" xfId="0" applyFont="1" applyFill="1" applyBorder="1" applyAlignment="1" applyProtection="1">
      <alignment horizontal="left" vertical="center"/>
      <protection locked="0" hidden="1"/>
    </xf>
    <xf numFmtId="0" fontId="4" fillId="0" borderId="28" xfId="0" applyFont="1" applyFill="1" applyBorder="1" applyAlignment="1" applyProtection="1">
      <alignment horizontal="center" vertical="center"/>
      <protection locked="0" hidden="1"/>
    </xf>
    <xf numFmtId="0" fontId="4" fillId="0" borderId="28" xfId="0" applyFont="1" applyFill="1" applyBorder="1" applyAlignment="1" applyProtection="1">
      <alignment horizontal="center" vertical="center"/>
      <protection hidden="1"/>
    </xf>
    <xf numFmtId="0" fontId="4" fillId="0" borderId="29" xfId="0" applyFont="1" applyFill="1" applyBorder="1" applyAlignment="1" applyProtection="1">
      <alignment horizontal="center" vertical="center"/>
      <protection hidden="1"/>
    </xf>
    <xf numFmtId="0" fontId="4" fillId="0" borderId="30" xfId="0" applyFont="1" applyBorder="1" applyProtection="1">
      <alignment vertical="center"/>
      <protection hidden="1"/>
    </xf>
    <xf numFmtId="0" fontId="4" fillId="0" borderId="31" xfId="0" applyFont="1" applyBorder="1" applyProtection="1">
      <alignment vertical="center"/>
      <protection hidden="1"/>
    </xf>
    <xf numFmtId="0" fontId="4" fillId="0" borderId="32" xfId="0" applyFont="1" applyBorder="1" applyProtection="1">
      <alignment vertical="center"/>
      <protection hidden="1"/>
    </xf>
    <xf numFmtId="0" fontId="4" fillId="0" borderId="33" xfId="0" applyFont="1" applyBorder="1" applyProtection="1">
      <alignment vertical="center"/>
      <protection hidden="1"/>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3" borderId="34" xfId="0" applyFill="1" applyBorder="1">
      <alignment vertical="center"/>
    </xf>
    <xf numFmtId="0" fontId="0" fillId="3" borderId="12" xfId="0" applyFill="1" applyBorder="1">
      <alignment vertical="center"/>
    </xf>
    <xf numFmtId="0" fontId="0" fillId="3" borderId="13" xfId="0" applyFill="1" applyBorder="1">
      <alignment vertical="center"/>
    </xf>
    <xf numFmtId="0" fontId="11" fillId="3" borderId="35" xfId="0" applyFont="1" applyFill="1" applyBorder="1">
      <alignment vertical="center"/>
    </xf>
    <xf numFmtId="0" fontId="0" fillId="3" borderId="0" xfId="0" applyFill="1" applyBorder="1">
      <alignment vertical="center"/>
    </xf>
    <xf numFmtId="0" fontId="0" fillId="3" borderId="14" xfId="0" applyFill="1" applyBorder="1">
      <alignment vertical="center"/>
    </xf>
    <xf numFmtId="0" fontId="0" fillId="3" borderId="35" xfId="0" applyFill="1" applyBorder="1">
      <alignment vertical="center"/>
    </xf>
    <xf numFmtId="0" fontId="0" fillId="3" borderId="15" xfId="0" applyFill="1" applyBorder="1">
      <alignment vertical="center"/>
    </xf>
    <xf numFmtId="0" fontId="0" fillId="3" borderId="16" xfId="0" applyFill="1" applyBorder="1">
      <alignment vertical="center"/>
    </xf>
    <xf numFmtId="0" fontId="0" fillId="3" borderId="26" xfId="0" applyFill="1" applyBorder="1">
      <alignment vertical="center"/>
    </xf>
    <xf numFmtId="0" fontId="3" fillId="0" borderId="0" xfId="0" applyFont="1" applyAlignment="1">
      <alignment vertical="center" shrinkToFit="1"/>
    </xf>
    <xf numFmtId="0" fontId="0" fillId="0" borderId="0" xfId="0" applyFont="1" applyAlignment="1">
      <alignment vertical="center" shrinkToFit="1"/>
    </xf>
    <xf numFmtId="0" fontId="0" fillId="0" borderId="1" xfId="0" applyFont="1" applyFill="1" applyBorder="1" applyAlignment="1">
      <alignment vertical="center" shrinkToFit="1"/>
    </xf>
    <xf numFmtId="0" fontId="0" fillId="0" borderId="0" xfId="0" applyFont="1" applyAlignment="1">
      <alignment vertical="center"/>
    </xf>
    <xf numFmtId="0" fontId="4" fillId="0" borderId="10" xfId="0" applyFont="1" applyBorder="1" applyProtection="1">
      <alignment vertical="center"/>
      <protection hidden="1"/>
    </xf>
    <xf numFmtId="0" fontId="0" fillId="0" borderId="1" xfId="0" applyFont="1" applyBorder="1" applyAlignment="1">
      <alignment horizontal="center" vertical="center"/>
    </xf>
    <xf numFmtId="0" fontId="4" fillId="0" borderId="0" xfId="0" applyFont="1" applyFill="1" applyBorder="1" applyAlignment="1" applyProtection="1">
      <alignment horizontal="center" vertical="center"/>
      <protection hidden="1"/>
    </xf>
    <xf numFmtId="0" fontId="4" fillId="0" borderId="7" xfId="0" applyFont="1" applyBorder="1" applyAlignment="1" applyProtection="1">
      <alignment vertical="center" shrinkToFit="1"/>
      <protection hidden="1"/>
    </xf>
    <xf numFmtId="0" fontId="4" fillId="0" borderId="8" xfId="0" applyFont="1" applyBorder="1" applyAlignment="1" applyProtection="1">
      <alignment vertical="center" shrinkToFit="1"/>
      <protection hidden="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0" fillId="0" borderId="1" xfId="0" applyFont="1" applyBorder="1" applyAlignment="1">
      <alignment horizontal="center" vertical="center"/>
    </xf>
    <xf numFmtId="0" fontId="0" fillId="0" borderId="9" xfId="0" applyFont="1" applyBorder="1" applyAlignment="1">
      <alignment horizontal="center" vertical="center" wrapText="1"/>
    </xf>
    <xf numFmtId="0" fontId="0" fillId="0" borderId="1" xfId="0" applyFont="1" applyBorder="1" applyAlignment="1">
      <alignment horizontal="center" vertical="center" wrapText="1"/>
    </xf>
    <xf numFmtId="0" fontId="3" fillId="0" borderId="0" xfId="0" applyFont="1" applyProtection="1">
      <alignment vertical="center"/>
      <protection hidden="1"/>
    </xf>
    <xf numFmtId="0" fontId="0" fillId="0" borderId="18" xfId="0" applyFont="1" applyBorder="1" applyAlignment="1">
      <alignment horizontal="center" vertical="center"/>
    </xf>
    <xf numFmtId="0" fontId="0" fillId="0" borderId="20" xfId="0" applyFont="1" applyBorder="1" applyAlignment="1">
      <alignment horizontal="center" vertical="center"/>
    </xf>
    <xf numFmtId="179" fontId="0" fillId="0" borderId="20" xfId="0" applyNumberFormat="1" applyFont="1" applyBorder="1" applyAlignment="1">
      <alignment horizontal="center" vertical="center"/>
    </xf>
    <xf numFmtId="0" fontId="0" fillId="0" borderId="2" xfId="0" applyFont="1" applyBorder="1" applyAlignment="1">
      <alignment horizontal="center" vertical="center"/>
    </xf>
    <xf numFmtId="0" fontId="0" fillId="0" borderId="20" xfId="0" applyFont="1" applyBorder="1" applyAlignment="1">
      <alignment horizontal="left" vertical="center"/>
    </xf>
    <xf numFmtId="0" fontId="0" fillId="0" borderId="2" xfId="0" applyFont="1" applyBorder="1" applyAlignment="1">
      <alignment horizontal="left" vertical="center"/>
    </xf>
    <xf numFmtId="176" fontId="0" fillId="2" borderId="21" xfId="2" applyNumberFormat="1" applyFont="1" applyFill="1" applyBorder="1" applyProtection="1">
      <alignment vertical="center"/>
      <protection locked="0"/>
    </xf>
    <xf numFmtId="38" fontId="0" fillId="0" borderId="2" xfId="2" applyFont="1" applyBorder="1" applyAlignment="1">
      <alignment horizontal="center" vertical="center"/>
    </xf>
    <xf numFmtId="181" fontId="0" fillId="0" borderId="18" xfId="2" applyNumberFormat="1" applyFont="1" applyBorder="1">
      <alignment vertical="center"/>
    </xf>
    <xf numFmtId="181" fontId="0" fillId="0" borderId="1" xfId="2" applyNumberFormat="1" applyFont="1" applyBorder="1">
      <alignment vertical="center"/>
    </xf>
    <xf numFmtId="176" fontId="0" fillId="2" borderId="22" xfId="2" applyNumberFormat="1" applyFont="1" applyFill="1" applyBorder="1" applyProtection="1">
      <alignment vertical="center"/>
      <protection locked="0"/>
    </xf>
    <xf numFmtId="0" fontId="0" fillId="0" borderId="20" xfId="0" applyFont="1" applyBorder="1" applyAlignment="1">
      <alignment vertical="center" shrinkToFit="1"/>
    </xf>
    <xf numFmtId="177" fontId="0" fillId="0" borderId="20" xfId="0" applyNumberFormat="1" applyFont="1" applyFill="1" applyBorder="1" applyAlignment="1">
      <alignment vertical="center" shrinkToFit="1"/>
    </xf>
    <xf numFmtId="176" fontId="0" fillId="2" borderId="23" xfId="2" applyNumberFormat="1" applyFont="1" applyFill="1" applyBorder="1" applyProtection="1">
      <alignment vertical="center"/>
      <protection locked="0"/>
    </xf>
    <xf numFmtId="38" fontId="0" fillId="0" borderId="47" xfId="2" applyFont="1" applyBorder="1" applyAlignment="1">
      <alignment horizontal="center" vertical="center"/>
    </xf>
    <xf numFmtId="181" fontId="0" fillId="0" borderId="1" xfId="2" applyNumberFormat="1" applyFont="1" applyFill="1" applyBorder="1">
      <alignment vertical="center"/>
    </xf>
    <xf numFmtId="0" fontId="0" fillId="0" borderId="77" xfId="0" applyFont="1" applyBorder="1" applyAlignment="1">
      <alignment vertical="center" shrinkToFit="1"/>
    </xf>
    <xf numFmtId="38" fontId="0" fillId="0" borderId="78" xfId="2" applyFont="1" applyBorder="1" applyAlignment="1">
      <alignment horizontal="center" vertical="center"/>
    </xf>
    <xf numFmtId="176" fontId="0" fillId="0" borderId="79" xfId="2" applyNumberFormat="1" applyFont="1" applyFill="1" applyBorder="1" applyProtection="1">
      <alignment vertical="center"/>
    </xf>
    <xf numFmtId="38" fontId="0" fillId="0" borderId="65" xfId="2" applyFont="1" applyBorder="1" applyAlignment="1">
      <alignment horizontal="center" vertical="center"/>
    </xf>
    <xf numFmtId="182" fontId="0" fillId="0" borderId="79" xfId="2" applyNumberFormat="1" applyFont="1" applyFill="1" applyBorder="1" applyProtection="1">
      <alignment vertical="center"/>
    </xf>
    <xf numFmtId="181" fontId="0" fillId="0" borderId="65" xfId="2" applyNumberFormat="1" applyFont="1" applyBorder="1">
      <alignment vertical="center"/>
    </xf>
    <xf numFmtId="0" fontId="0" fillId="0" borderId="11" xfId="0" applyFont="1" applyBorder="1" applyAlignment="1">
      <alignment vertical="center" shrinkToFit="1"/>
    </xf>
    <xf numFmtId="176" fontId="0" fillId="0" borderId="25" xfId="2" applyNumberFormat="1" applyFont="1" applyFill="1" applyBorder="1" applyProtection="1">
      <alignment vertical="center"/>
    </xf>
    <xf numFmtId="38" fontId="0" fillId="0" borderId="4" xfId="2" applyFont="1" applyBorder="1" applyAlignment="1">
      <alignment horizontal="center" vertical="center"/>
    </xf>
    <xf numFmtId="182" fontId="0" fillId="0" borderId="25" xfId="2" applyNumberFormat="1" applyFont="1" applyFill="1" applyBorder="1" applyProtection="1">
      <alignment vertical="center"/>
    </xf>
    <xf numFmtId="181" fontId="0" fillId="0" borderId="4" xfId="2" applyNumberFormat="1" applyFont="1" applyBorder="1">
      <alignment vertical="center"/>
    </xf>
    <xf numFmtId="0" fontId="0" fillId="0" borderId="68" xfId="0" applyFont="1" applyBorder="1" applyAlignment="1">
      <alignment vertical="center" shrinkToFit="1"/>
    </xf>
    <xf numFmtId="38" fontId="0" fillId="0" borderId="70" xfId="2" applyFont="1" applyBorder="1" applyAlignment="1">
      <alignment horizontal="center" vertical="center"/>
    </xf>
    <xf numFmtId="176" fontId="0" fillId="0" borderId="71" xfId="2" applyNumberFormat="1" applyFont="1" applyFill="1" applyBorder="1" applyProtection="1">
      <alignment vertical="center"/>
    </xf>
    <xf numFmtId="38" fontId="0" fillId="0" borderId="72" xfId="2" applyFont="1" applyBorder="1" applyAlignment="1">
      <alignment horizontal="center" vertical="center"/>
    </xf>
    <xf numFmtId="182" fontId="0" fillId="0" borderId="71" xfId="2" applyNumberFormat="1" applyFont="1" applyFill="1" applyBorder="1" applyProtection="1">
      <alignment vertical="center"/>
    </xf>
    <xf numFmtId="181" fontId="0" fillId="0" borderId="72" xfId="2" applyNumberFormat="1" applyFont="1" applyBorder="1">
      <alignment vertical="center"/>
    </xf>
    <xf numFmtId="176" fontId="0" fillId="0" borderId="67" xfId="2" applyNumberFormat="1" applyFont="1" applyFill="1" applyBorder="1" applyProtection="1">
      <alignment vertical="center"/>
    </xf>
    <xf numFmtId="182" fontId="0" fillId="0" borderId="67" xfId="2" applyNumberFormat="1" applyFont="1" applyFill="1" applyBorder="1" applyProtection="1">
      <alignment vertical="center"/>
    </xf>
    <xf numFmtId="176" fontId="0" fillId="0" borderId="24" xfId="2" applyNumberFormat="1" applyFont="1" applyFill="1" applyBorder="1" applyProtection="1">
      <alignment vertical="center"/>
    </xf>
    <xf numFmtId="182" fontId="0" fillId="0" borderId="24" xfId="2" applyNumberFormat="1" applyFont="1" applyFill="1" applyBorder="1" applyProtection="1">
      <alignment vertical="center"/>
    </xf>
    <xf numFmtId="0" fontId="0" fillId="0" borderId="47" xfId="0" applyFont="1" applyBorder="1" applyAlignment="1">
      <alignment vertical="center" shrinkToFit="1"/>
    </xf>
    <xf numFmtId="182" fontId="0" fillId="0" borderId="54" xfId="2" applyNumberFormat="1" applyFont="1" applyBorder="1">
      <alignment vertical="center"/>
    </xf>
    <xf numFmtId="176" fontId="0" fillId="2" borderId="19" xfId="2" applyNumberFormat="1" applyFont="1" applyFill="1" applyBorder="1" applyProtection="1">
      <alignment vertical="center"/>
      <protection locked="0"/>
    </xf>
    <xf numFmtId="182" fontId="0" fillId="0" borderId="25" xfId="2" applyNumberFormat="1" applyFont="1" applyBorder="1">
      <alignment vertical="center"/>
    </xf>
    <xf numFmtId="181" fontId="0" fillId="0" borderId="25" xfId="2" applyNumberFormat="1" applyFont="1" applyBorder="1">
      <alignment vertical="center"/>
    </xf>
    <xf numFmtId="181" fontId="0" fillId="0" borderId="3" xfId="2" applyNumberFormat="1" applyFont="1" applyFill="1" applyBorder="1">
      <alignment vertical="center"/>
    </xf>
    <xf numFmtId="181" fontId="0" fillId="0" borderId="80" xfId="2" applyNumberFormat="1" applyFont="1" applyFill="1" applyBorder="1">
      <alignment vertical="center"/>
    </xf>
    <xf numFmtId="183" fontId="1" fillId="2" borderId="21" xfId="2" applyNumberFormat="1" applyFont="1" applyFill="1" applyBorder="1" applyProtection="1">
      <alignment vertical="center"/>
      <protection locked="0"/>
    </xf>
    <xf numFmtId="183" fontId="1" fillId="2" borderId="22" xfId="2" applyNumberFormat="1" applyFont="1" applyFill="1" applyBorder="1" applyProtection="1">
      <alignment vertical="center"/>
      <protection locked="0"/>
    </xf>
    <xf numFmtId="183" fontId="1" fillId="2" borderId="23" xfId="2" applyNumberFormat="1" applyFont="1" applyFill="1" applyBorder="1" applyProtection="1">
      <alignment vertical="center"/>
      <protection locked="0"/>
    </xf>
    <xf numFmtId="183" fontId="0" fillId="2" borderId="21" xfId="2" applyNumberFormat="1" applyFont="1" applyFill="1" applyBorder="1" applyProtection="1">
      <alignment vertical="center"/>
      <protection locked="0"/>
    </xf>
    <xf numFmtId="183" fontId="0" fillId="2" borderId="22" xfId="2" applyNumberFormat="1" applyFont="1" applyFill="1" applyBorder="1" applyProtection="1">
      <alignment vertical="center"/>
      <protection locked="0"/>
    </xf>
    <xf numFmtId="183" fontId="0" fillId="2" borderId="23" xfId="2" applyNumberFormat="1" applyFont="1" applyFill="1" applyBorder="1" applyProtection="1">
      <alignment vertical="center"/>
      <protection locked="0"/>
    </xf>
    <xf numFmtId="183" fontId="1" fillId="2" borderId="69" xfId="2" applyNumberFormat="1" applyFont="1" applyFill="1" applyBorder="1" applyProtection="1">
      <alignment vertical="center"/>
      <protection locked="0"/>
    </xf>
    <xf numFmtId="183" fontId="1" fillId="2" borderId="66" xfId="2" applyNumberFormat="1" applyFont="1" applyFill="1" applyBorder="1" applyProtection="1">
      <alignment vertical="center"/>
      <protection locked="0"/>
    </xf>
    <xf numFmtId="183" fontId="0" fillId="2" borderId="73" xfId="2" applyNumberFormat="1" applyFont="1" applyFill="1" applyBorder="1" applyProtection="1">
      <alignment vertical="center"/>
      <protection locked="0"/>
    </xf>
    <xf numFmtId="183" fontId="0" fillId="2" borderId="66" xfId="2" applyNumberFormat="1" applyFont="1" applyFill="1" applyBorder="1" applyProtection="1">
      <alignment vertical="center"/>
      <protection locked="0"/>
    </xf>
    <xf numFmtId="183" fontId="0" fillId="2" borderId="17" xfId="2" applyNumberFormat="1" applyFont="1" applyFill="1" applyBorder="1" applyProtection="1">
      <alignment vertical="center"/>
      <protection locked="0"/>
    </xf>
    <xf numFmtId="0" fontId="3" fillId="2" borderId="17" xfId="0" applyFont="1" applyFill="1" applyBorder="1" applyAlignment="1">
      <alignment vertical="center" shrinkToFit="1"/>
    </xf>
    <xf numFmtId="0" fontId="3" fillId="2" borderId="17" xfId="0" applyFont="1" applyFill="1" applyBorder="1" applyAlignment="1">
      <alignment horizontal="left" vertical="center" shrinkToFit="1"/>
    </xf>
    <xf numFmtId="0" fontId="3" fillId="2" borderId="19" xfId="0" applyFont="1" applyFill="1" applyBorder="1" applyAlignment="1">
      <alignment vertical="center" shrinkToFit="1"/>
    </xf>
    <xf numFmtId="0" fontId="3" fillId="2" borderId="19" xfId="0" applyFont="1" applyFill="1" applyBorder="1" applyAlignment="1">
      <alignment horizontal="left" vertical="center" shrinkToFit="1"/>
    </xf>
    <xf numFmtId="183" fontId="0" fillId="0" borderId="18" xfId="2" applyNumberFormat="1" applyFont="1" applyBorder="1">
      <alignment vertical="center"/>
    </xf>
    <xf numFmtId="183" fontId="0" fillId="0" borderId="65" xfId="2" applyNumberFormat="1" applyFont="1" applyBorder="1">
      <alignment vertical="center"/>
    </xf>
    <xf numFmtId="183" fontId="0" fillId="0" borderId="4" xfId="2" applyNumberFormat="1" applyFont="1" applyBorder="1">
      <alignment vertical="center"/>
    </xf>
    <xf numFmtId="181" fontId="0" fillId="0" borderId="1" xfId="2" applyNumberFormat="1" applyFont="1" applyBorder="1" applyAlignment="1">
      <alignment vertical="center"/>
    </xf>
    <xf numFmtId="181" fontId="0" fillId="0" borderId="4" xfId="2" applyNumberFormat="1" applyFont="1" applyBorder="1" applyAlignment="1">
      <alignment vertical="center"/>
    </xf>
    <xf numFmtId="181" fontId="0" fillId="0" borderId="65" xfId="2" applyNumberFormat="1" applyFont="1" applyFill="1" applyBorder="1" applyAlignment="1">
      <alignment vertical="center"/>
    </xf>
    <xf numFmtId="181" fontId="0" fillId="0" borderId="4" xfId="2" applyNumberFormat="1" applyFont="1" applyFill="1" applyBorder="1" applyAlignment="1">
      <alignment vertical="center"/>
    </xf>
    <xf numFmtId="181" fontId="0" fillId="0" borderId="72" xfId="2" applyNumberFormat="1" applyFont="1" applyFill="1" applyBorder="1" applyAlignment="1">
      <alignment vertical="center"/>
    </xf>
    <xf numFmtId="181" fontId="14" fillId="0" borderId="80" xfId="2" applyNumberFormat="1" applyFont="1" applyFill="1" applyBorder="1">
      <alignment vertical="center"/>
    </xf>
    <xf numFmtId="181" fontId="0" fillId="0" borderId="0" xfId="2" applyNumberFormat="1" applyFont="1">
      <alignment vertical="center"/>
    </xf>
    <xf numFmtId="178" fontId="3" fillId="2" borderId="0" xfId="0" applyNumberFormat="1" applyFont="1" applyFill="1" applyAlignment="1">
      <alignment horizontal="right" vertical="center"/>
    </xf>
    <xf numFmtId="0" fontId="3" fillId="2"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0" borderId="1" xfId="0" applyFont="1" applyBorder="1" applyAlignment="1">
      <alignment horizontal="distributed" vertical="center" indent="1"/>
    </xf>
    <xf numFmtId="0" fontId="3" fillId="0" borderId="18" xfId="0" applyFont="1" applyBorder="1" applyAlignment="1">
      <alignment horizontal="distributed" vertical="center" indent="1"/>
    </xf>
    <xf numFmtId="0" fontId="16" fillId="2" borderId="42" xfId="3"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0" xfId="0" applyFont="1" applyAlignment="1">
      <alignment horizontal="center" vertical="center" shrinkToFit="1"/>
    </xf>
    <xf numFmtId="0" fontId="13" fillId="0" borderId="0" xfId="0" applyFont="1" applyAlignment="1">
      <alignment horizontal="center" vertical="center"/>
    </xf>
    <xf numFmtId="0" fontId="3" fillId="0" borderId="0" xfId="0" applyFont="1" applyAlignment="1">
      <alignment horizontal="left" vertical="center" wrapText="1"/>
    </xf>
    <xf numFmtId="0" fontId="3" fillId="2" borderId="44"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0" borderId="4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47" xfId="0" applyFont="1" applyBorder="1" applyAlignment="1">
      <alignment horizontal="distributed" vertical="center" indent="1"/>
    </xf>
    <xf numFmtId="0" fontId="3" fillId="0" borderId="48" xfId="0" applyFont="1" applyBorder="1" applyAlignment="1">
      <alignment horizontal="distributed" vertical="center" indent="1"/>
    </xf>
    <xf numFmtId="0" fontId="3" fillId="0" borderId="49" xfId="0" applyFont="1" applyBorder="1" applyAlignment="1">
      <alignment horizontal="distributed" vertical="center" indent="1"/>
    </xf>
    <xf numFmtId="0" fontId="4" fillId="0" borderId="46" xfId="0" applyFont="1" applyBorder="1" applyAlignment="1" applyProtection="1">
      <alignment vertical="center" wrapText="1"/>
      <protection hidden="1"/>
    </xf>
    <xf numFmtId="0" fontId="4" fillId="0" borderId="7" xfId="0" applyFont="1" applyBorder="1" applyAlignment="1" applyProtection="1">
      <alignment vertical="center" wrapText="1"/>
      <protection hidden="1"/>
    </xf>
    <xf numFmtId="0" fontId="4" fillId="0" borderId="8"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38" fontId="3" fillId="2" borderId="34" xfId="2" applyFont="1" applyFill="1" applyBorder="1" applyAlignment="1" applyProtection="1">
      <alignment horizontal="center" vertical="center"/>
      <protection locked="0" hidden="1"/>
    </xf>
    <xf numFmtId="38" fontId="3" fillId="2" borderId="12" xfId="2" applyFont="1" applyFill="1" applyBorder="1" applyAlignment="1" applyProtection="1">
      <alignment horizontal="center" vertical="center"/>
      <protection locked="0" hidden="1"/>
    </xf>
    <xf numFmtId="38" fontId="3" fillId="2" borderId="15" xfId="2" applyFont="1" applyFill="1" applyBorder="1" applyAlignment="1" applyProtection="1">
      <alignment horizontal="center" vertical="center"/>
      <protection locked="0" hidden="1"/>
    </xf>
    <xf numFmtId="38" fontId="3" fillId="2" borderId="16" xfId="2" applyFont="1" applyFill="1" applyBorder="1" applyAlignment="1" applyProtection="1">
      <alignment horizontal="center" vertical="center"/>
      <protection locked="0" hidden="1"/>
    </xf>
    <xf numFmtId="0" fontId="4" fillId="0" borderId="0"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185" fontId="4" fillId="0" borderId="11" xfId="2" applyNumberFormat="1" applyFont="1" applyBorder="1" applyAlignment="1" applyProtection="1">
      <alignment horizontal="center" vertical="center"/>
      <protection hidden="1"/>
    </xf>
    <xf numFmtId="9" fontId="4" fillId="0" borderId="33" xfId="1" applyFont="1" applyBorder="1" applyAlignment="1" applyProtection="1">
      <alignment horizontal="center" vertical="center"/>
      <protection hidden="1"/>
    </xf>
    <xf numFmtId="9" fontId="4" fillId="0" borderId="55" xfId="1" applyFont="1" applyBorder="1" applyAlignment="1" applyProtection="1">
      <alignment horizontal="center" vertical="center"/>
      <protection hidden="1"/>
    </xf>
    <xf numFmtId="0" fontId="4" fillId="0" borderId="0" xfId="0" applyFont="1" applyBorder="1" applyAlignment="1" applyProtection="1">
      <alignment horizontal="right" vertical="center"/>
      <protection hidden="1"/>
    </xf>
    <xf numFmtId="0" fontId="4" fillId="0" borderId="4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46" xfId="0" applyFont="1" applyBorder="1" applyAlignment="1" applyProtection="1">
      <alignment horizontal="left" vertical="center" wrapText="1"/>
      <protection hidden="1"/>
    </xf>
    <xf numFmtId="0" fontId="4" fillId="0" borderId="7"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4" borderId="0"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hidden="1"/>
    </xf>
    <xf numFmtId="179" fontId="4" fillId="0" borderId="0" xfId="0" applyNumberFormat="1" applyFont="1" applyBorder="1" applyAlignment="1" applyProtection="1">
      <alignment horizontal="center" vertical="center" shrinkToFit="1"/>
      <protection hidden="1"/>
    </xf>
    <xf numFmtId="179" fontId="4" fillId="0" borderId="11" xfId="0" applyNumberFormat="1" applyFont="1" applyBorder="1" applyAlignment="1" applyProtection="1">
      <alignment horizontal="center" vertical="center" shrinkToFit="1"/>
      <protection hidden="1"/>
    </xf>
    <xf numFmtId="0" fontId="4" fillId="0" borderId="14" xfId="0" applyFont="1" applyBorder="1" applyAlignment="1" applyProtection="1">
      <alignment horizontal="center" vertical="center"/>
      <protection hidden="1"/>
    </xf>
    <xf numFmtId="0" fontId="4" fillId="0" borderId="49" xfId="0" applyFont="1" applyBorder="1" applyAlignment="1" applyProtection="1">
      <alignment horizontal="center" vertical="center"/>
      <protection hidden="1"/>
    </xf>
    <xf numFmtId="0" fontId="4" fillId="0" borderId="4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2" borderId="3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6" xfId="0" applyFont="1" applyFill="1" applyBorder="1" applyAlignment="1">
      <alignment horizontal="center" vertical="center" wrapText="1"/>
    </xf>
    <xf numFmtId="180" fontId="4" fillId="2" borderId="34" xfId="0" applyNumberFormat="1" applyFont="1" applyFill="1" applyBorder="1" applyAlignment="1" applyProtection="1">
      <alignment horizontal="center" vertical="center" shrinkToFit="1"/>
      <protection hidden="1"/>
    </xf>
    <xf numFmtId="180" fontId="4" fillId="2" borderId="12" xfId="0" applyNumberFormat="1" applyFont="1" applyFill="1" applyBorder="1" applyAlignment="1" applyProtection="1">
      <alignment horizontal="center" vertical="center" shrinkToFit="1"/>
      <protection hidden="1"/>
    </xf>
    <xf numFmtId="180" fontId="4" fillId="2" borderId="15" xfId="0" applyNumberFormat="1" applyFont="1" applyFill="1" applyBorder="1" applyAlignment="1" applyProtection="1">
      <alignment horizontal="center" vertical="center" shrinkToFit="1"/>
      <protection hidden="1"/>
    </xf>
    <xf numFmtId="180" fontId="4" fillId="2" borderId="16" xfId="0" applyNumberFormat="1" applyFont="1" applyFill="1" applyBorder="1" applyAlignment="1" applyProtection="1">
      <alignment horizontal="center" vertical="center" shrinkToFit="1"/>
      <protection hidden="1"/>
    </xf>
    <xf numFmtId="0" fontId="4" fillId="2" borderId="12" xfId="0" applyFont="1" applyFill="1" applyBorder="1" applyAlignment="1" applyProtection="1">
      <alignment horizontal="right" vertical="center" shrinkToFit="1"/>
      <protection hidden="1"/>
    </xf>
    <xf numFmtId="0" fontId="4" fillId="2" borderId="13" xfId="0" applyFont="1" applyFill="1" applyBorder="1" applyAlignment="1" applyProtection="1">
      <alignment horizontal="right" vertical="center" shrinkToFit="1"/>
      <protection hidden="1"/>
    </xf>
    <xf numFmtId="0" fontId="4" fillId="2" borderId="16" xfId="0" applyFont="1" applyFill="1" applyBorder="1" applyAlignment="1" applyProtection="1">
      <alignment horizontal="right" vertical="center" shrinkToFit="1"/>
      <protection hidden="1"/>
    </xf>
    <xf numFmtId="0" fontId="4" fillId="2" borderId="26" xfId="0" applyFont="1" applyFill="1" applyBorder="1" applyAlignment="1" applyProtection="1">
      <alignment horizontal="right" vertical="center" shrinkToFit="1"/>
      <protection hidden="1"/>
    </xf>
    <xf numFmtId="0" fontId="4" fillId="0" borderId="1" xfId="0" applyFont="1" applyBorder="1" applyAlignment="1" applyProtection="1">
      <alignment horizontal="left" vertical="center" wrapText="1"/>
      <protection hidden="1"/>
    </xf>
    <xf numFmtId="0" fontId="4" fillId="0" borderId="18" xfId="0" applyFont="1" applyBorder="1" applyAlignment="1" applyProtection="1">
      <alignment horizontal="left" vertical="center" wrapText="1"/>
      <protection hidden="1"/>
    </xf>
    <xf numFmtId="0" fontId="4" fillId="2" borderId="34" xfId="0" applyFont="1" applyFill="1" applyBorder="1" applyAlignment="1" applyProtection="1">
      <alignment horizontal="left" vertical="center" wrapText="1"/>
      <protection locked="0" hidden="1"/>
    </xf>
    <xf numFmtId="0" fontId="4" fillId="2" borderId="12" xfId="0" applyFont="1" applyFill="1" applyBorder="1" applyAlignment="1" applyProtection="1">
      <alignment horizontal="left" vertical="center" wrapText="1"/>
      <protection locked="0" hidden="1"/>
    </xf>
    <xf numFmtId="0" fontId="4" fillId="2" borderId="13" xfId="0" applyFont="1" applyFill="1" applyBorder="1" applyAlignment="1" applyProtection="1">
      <alignment horizontal="left" vertical="center" wrapText="1"/>
      <protection locked="0" hidden="1"/>
    </xf>
    <xf numFmtId="0" fontId="4" fillId="2" borderId="35" xfId="0" applyFont="1" applyFill="1" applyBorder="1" applyAlignment="1" applyProtection="1">
      <alignment horizontal="left" vertical="center" wrapText="1"/>
      <protection locked="0" hidden="1"/>
    </xf>
    <xf numFmtId="0" fontId="4" fillId="2" borderId="0" xfId="0" applyFont="1" applyFill="1" applyBorder="1" applyAlignment="1" applyProtection="1">
      <alignment horizontal="left" vertical="center" wrapText="1"/>
      <protection locked="0" hidden="1"/>
    </xf>
    <xf numFmtId="0" fontId="4" fillId="2" borderId="14" xfId="0" applyFont="1" applyFill="1" applyBorder="1" applyAlignment="1" applyProtection="1">
      <alignment horizontal="left" vertical="center" wrapText="1"/>
      <protection locked="0" hidden="1"/>
    </xf>
    <xf numFmtId="0" fontId="4" fillId="2" borderId="15" xfId="0" applyFont="1" applyFill="1" applyBorder="1" applyAlignment="1" applyProtection="1">
      <alignment horizontal="left" vertical="center" wrapText="1"/>
      <protection locked="0" hidden="1"/>
    </xf>
    <xf numFmtId="0" fontId="4" fillId="2" borderId="16" xfId="0" applyFont="1" applyFill="1" applyBorder="1" applyAlignment="1" applyProtection="1">
      <alignment horizontal="left" vertical="center" wrapText="1"/>
      <protection locked="0" hidden="1"/>
    </xf>
    <xf numFmtId="0" fontId="4" fillId="2" borderId="26" xfId="0" applyFont="1" applyFill="1" applyBorder="1" applyAlignment="1" applyProtection="1">
      <alignment horizontal="left" vertical="center" wrapText="1"/>
      <protection locked="0" hidden="1"/>
    </xf>
    <xf numFmtId="0" fontId="4" fillId="2" borderId="11" xfId="0" applyFont="1" applyFill="1" applyBorder="1" applyAlignment="1" applyProtection="1">
      <alignment horizontal="left" vertical="center" shrinkToFit="1"/>
      <protection hidden="1"/>
    </xf>
    <xf numFmtId="0" fontId="4" fillId="0" borderId="10" xfId="0" applyFont="1" applyBorder="1" applyAlignment="1" applyProtection="1">
      <alignment vertical="center" wrapText="1"/>
      <protection hidden="1"/>
    </xf>
    <xf numFmtId="0" fontId="4" fillId="0" borderId="11" xfId="0" applyFont="1" applyBorder="1" applyAlignment="1" applyProtection="1">
      <alignment vertical="center" wrapText="1"/>
      <protection hidden="1"/>
    </xf>
    <xf numFmtId="38" fontId="3" fillId="0" borderId="0" xfId="2" applyFont="1" applyFill="1" applyBorder="1" applyAlignment="1" applyProtection="1">
      <alignment horizontal="center" vertical="center"/>
      <protection hidden="1"/>
    </xf>
    <xf numFmtId="38" fontId="3" fillId="0" borderId="11" xfId="2" applyFont="1" applyFill="1" applyBorder="1" applyAlignment="1" applyProtection="1">
      <alignment horizontal="center" vertical="center"/>
      <protection hidden="1"/>
    </xf>
    <xf numFmtId="0" fontId="4" fillId="0" borderId="8"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4" fillId="0" borderId="47" xfId="0" applyFont="1" applyBorder="1" applyAlignment="1" applyProtection="1">
      <alignment horizontal="left" vertical="center" wrapText="1"/>
      <protection hidden="1"/>
    </xf>
    <xf numFmtId="0" fontId="4" fillId="2" borderId="34" xfId="0" applyFont="1" applyFill="1" applyBorder="1" applyAlignment="1" applyProtection="1">
      <alignment horizontal="right" vertical="center"/>
      <protection locked="0" hidden="1"/>
    </xf>
    <xf numFmtId="0" fontId="4" fillId="2" borderId="12" xfId="0" applyFont="1" applyFill="1" applyBorder="1" applyAlignment="1" applyProtection="1">
      <alignment horizontal="right" vertical="center"/>
      <protection locked="0" hidden="1"/>
    </xf>
    <xf numFmtId="0" fontId="4" fillId="2" borderId="35" xfId="0" applyFont="1" applyFill="1" applyBorder="1" applyAlignment="1" applyProtection="1">
      <alignment horizontal="right" vertical="center"/>
      <protection locked="0" hidden="1"/>
    </xf>
    <xf numFmtId="0" fontId="4" fillId="2" borderId="0" xfId="0" applyFont="1" applyFill="1" applyBorder="1" applyAlignment="1" applyProtection="1">
      <alignment horizontal="right" vertical="center"/>
      <protection locked="0" hidden="1"/>
    </xf>
    <xf numFmtId="0" fontId="4" fillId="0" borderId="5" xfId="0" applyFont="1" applyBorder="1" applyAlignment="1" applyProtection="1">
      <alignment horizontal="left" vertical="center" wrapText="1"/>
      <protection hidden="1"/>
    </xf>
    <xf numFmtId="0" fontId="4" fillId="2" borderId="16"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4" fillId="2" borderId="14" xfId="0" applyFont="1" applyFill="1" applyBorder="1" applyAlignment="1" applyProtection="1">
      <alignment horizontal="center" vertical="center"/>
      <protection hidden="1"/>
    </xf>
    <xf numFmtId="0" fontId="4" fillId="0" borderId="11" xfId="0" applyFont="1" applyFill="1" applyBorder="1" applyAlignment="1" applyProtection="1">
      <alignment horizontal="center" vertical="center"/>
      <protection hidden="1"/>
    </xf>
    <xf numFmtId="0" fontId="4" fillId="0" borderId="47" xfId="0" applyFont="1" applyFill="1" applyBorder="1" applyAlignment="1" applyProtection="1">
      <alignment horizontal="center" vertical="center"/>
      <protection hidden="1"/>
    </xf>
    <xf numFmtId="0" fontId="4" fillId="2" borderId="15" xfId="0" applyFont="1" applyFill="1" applyBorder="1" applyAlignment="1" applyProtection="1">
      <alignment horizontal="right" vertical="center"/>
      <protection locked="0" hidden="1"/>
    </xf>
    <xf numFmtId="0" fontId="4" fillId="2" borderId="16" xfId="0" applyFont="1" applyFill="1" applyBorder="1" applyAlignment="1" applyProtection="1">
      <alignment horizontal="right" vertical="center"/>
      <protection locked="0" hidden="1"/>
    </xf>
    <xf numFmtId="0" fontId="3" fillId="2" borderId="16" xfId="0" applyFont="1" applyFill="1" applyBorder="1" applyAlignment="1" applyProtection="1">
      <alignment horizontal="center" vertical="center"/>
      <protection hidden="1"/>
    </xf>
    <xf numFmtId="0" fontId="8" fillId="0" borderId="53" xfId="0" applyFont="1" applyBorder="1" applyAlignment="1" applyProtection="1">
      <alignment horizontal="left" vertical="center" wrapText="1"/>
      <protection hidden="1"/>
    </xf>
    <xf numFmtId="0" fontId="8" fillId="0" borderId="12" xfId="0" applyFont="1" applyBorder="1" applyAlignment="1" applyProtection="1">
      <alignment horizontal="left" vertical="center" wrapText="1"/>
      <protection hidden="1"/>
    </xf>
    <xf numFmtId="0" fontId="8" fillId="0" borderId="10" xfId="0" applyFont="1" applyBorder="1" applyAlignment="1" applyProtection="1">
      <alignment horizontal="left" vertical="center" wrapText="1"/>
      <protection hidden="1"/>
    </xf>
    <xf numFmtId="0" fontId="8" fillId="0" borderId="11" xfId="0" applyFont="1" applyBorder="1" applyAlignment="1" applyProtection="1">
      <alignment horizontal="left" vertical="center" wrapText="1"/>
      <protection hidden="1"/>
    </xf>
    <xf numFmtId="38" fontId="3" fillId="2" borderId="34" xfId="2" applyFont="1" applyFill="1" applyBorder="1" applyAlignment="1" applyProtection="1">
      <alignment horizontal="center" vertical="center"/>
      <protection hidden="1"/>
    </xf>
    <xf numFmtId="38" fontId="3" fillId="2" borderId="12" xfId="2" applyFont="1" applyFill="1" applyBorder="1" applyAlignment="1" applyProtection="1">
      <alignment horizontal="center" vertical="center"/>
      <protection hidden="1"/>
    </xf>
    <xf numFmtId="38" fontId="3" fillId="2" borderId="13" xfId="2" applyFont="1" applyFill="1" applyBorder="1" applyAlignment="1" applyProtection="1">
      <alignment horizontal="center" vertical="center"/>
      <protection hidden="1"/>
    </xf>
    <xf numFmtId="38" fontId="3" fillId="2" borderId="15" xfId="2" applyFont="1" applyFill="1" applyBorder="1" applyAlignment="1" applyProtection="1">
      <alignment horizontal="center" vertical="center"/>
      <protection hidden="1"/>
    </xf>
    <xf numFmtId="38" fontId="3" fillId="2" borderId="16" xfId="2" applyFont="1" applyFill="1" applyBorder="1" applyAlignment="1" applyProtection="1">
      <alignment horizontal="center" vertical="center"/>
      <protection hidden="1"/>
    </xf>
    <xf numFmtId="38" fontId="3" fillId="2" borderId="26" xfId="2" applyFont="1" applyFill="1" applyBorder="1" applyAlignment="1" applyProtection="1">
      <alignment horizontal="center" vertical="center"/>
      <protection hidden="1"/>
    </xf>
    <xf numFmtId="38" fontId="3" fillId="2" borderId="13" xfId="2" applyFont="1" applyFill="1" applyBorder="1" applyAlignment="1" applyProtection="1">
      <alignment horizontal="center" vertical="center"/>
      <protection locked="0" hidden="1"/>
    </xf>
    <xf numFmtId="38" fontId="3" fillId="2" borderId="26" xfId="2" applyFont="1" applyFill="1" applyBorder="1" applyAlignment="1" applyProtection="1">
      <alignment horizontal="center" vertical="center"/>
      <protection locked="0" hidden="1"/>
    </xf>
    <xf numFmtId="0" fontId="4" fillId="0" borderId="16" xfId="0" applyFont="1" applyBorder="1" applyAlignment="1" applyProtection="1">
      <alignment horizontal="right" vertical="center"/>
      <protection hidden="1"/>
    </xf>
    <xf numFmtId="0" fontId="4" fillId="4" borderId="0" xfId="0" applyFont="1" applyFill="1" applyBorder="1" applyAlignment="1" applyProtection="1">
      <alignment horizontal="center" vertical="center"/>
      <protection locked="0" hidden="1"/>
    </xf>
    <xf numFmtId="179" fontId="4" fillId="0" borderId="0" xfId="0" applyNumberFormat="1" applyFont="1" applyBorder="1" applyAlignment="1" applyProtection="1">
      <alignment horizontal="center" vertical="center"/>
      <protection hidden="1"/>
    </xf>
    <xf numFmtId="0" fontId="3" fillId="2" borderId="34"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5" xfId="0" applyFont="1" applyFill="1" applyBorder="1" applyAlignment="1" applyProtection="1">
      <alignment horizontal="center" vertical="center"/>
      <protection hidden="1"/>
    </xf>
    <xf numFmtId="184" fontId="3" fillId="0" borderId="46" xfId="0" applyNumberFormat="1" applyFont="1" applyFill="1" applyBorder="1" applyAlignment="1" applyProtection="1">
      <alignment horizontal="center" vertical="center"/>
      <protection locked="0" hidden="1"/>
    </xf>
    <xf numFmtId="184" fontId="3" fillId="0" borderId="7" xfId="0" applyNumberFormat="1" applyFont="1" applyFill="1" applyBorder="1" applyAlignment="1" applyProtection="1">
      <alignment horizontal="center" vertical="center"/>
      <protection locked="0" hidden="1"/>
    </xf>
    <xf numFmtId="184" fontId="3" fillId="0" borderId="6" xfId="0" applyNumberFormat="1" applyFont="1" applyFill="1" applyBorder="1" applyAlignment="1" applyProtection="1">
      <alignment horizontal="center" vertical="center"/>
      <protection locked="0" hidden="1"/>
    </xf>
    <xf numFmtId="184" fontId="3" fillId="0" borderId="0" xfId="0" applyNumberFormat="1" applyFont="1" applyFill="1" applyBorder="1" applyAlignment="1" applyProtection="1">
      <alignment horizontal="center" vertical="center"/>
      <protection locked="0" hidden="1"/>
    </xf>
    <xf numFmtId="184" fontId="3" fillId="0" borderId="10" xfId="0" applyNumberFormat="1" applyFont="1" applyFill="1" applyBorder="1" applyAlignment="1" applyProtection="1">
      <alignment horizontal="center" vertical="center"/>
      <protection locked="0" hidden="1"/>
    </xf>
    <xf numFmtId="184" fontId="3" fillId="0" borderId="11" xfId="0" applyNumberFormat="1" applyFont="1" applyFill="1" applyBorder="1" applyAlignment="1" applyProtection="1">
      <alignment horizontal="center" vertical="center"/>
      <protection locked="0" hidden="1"/>
    </xf>
    <xf numFmtId="9" fontId="4" fillId="0" borderId="11" xfId="1" applyFont="1" applyBorder="1" applyAlignment="1" applyProtection="1">
      <alignment horizontal="center" vertical="center"/>
      <protection hidden="1"/>
    </xf>
    <xf numFmtId="9" fontId="4" fillId="0" borderId="47" xfId="1" applyFont="1" applyBorder="1" applyAlignment="1" applyProtection="1">
      <alignment horizontal="center" vertical="center"/>
      <protection hidden="1"/>
    </xf>
    <xf numFmtId="0" fontId="4" fillId="0" borderId="51" xfId="0" applyFont="1" applyFill="1" applyBorder="1" applyAlignment="1" applyProtection="1">
      <alignment horizontal="center" vertical="center"/>
      <protection locked="0" hidden="1"/>
    </xf>
    <xf numFmtId="0" fontId="4" fillId="0" borderId="52" xfId="0" applyFont="1" applyFill="1" applyBorder="1" applyAlignment="1" applyProtection="1">
      <alignment horizontal="center" vertical="center"/>
      <protection locked="0" hidden="1"/>
    </xf>
    <xf numFmtId="185" fontId="9" fillId="0" borderId="33" xfId="2" applyNumberFormat="1" applyFont="1" applyBorder="1" applyAlignment="1" applyProtection="1">
      <alignment horizontal="center" vertical="center"/>
      <protection hidden="1"/>
    </xf>
    <xf numFmtId="38" fontId="3" fillId="2" borderId="35" xfId="2" applyFont="1" applyFill="1" applyBorder="1" applyAlignment="1" applyProtection="1">
      <alignment horizontal="center" vertical="center"/>
      <protection locked="0" hidden="1"/>
    </xf>
    <xf numFmtId="38" fontId="3" fillId="2" borderId="0" xfId="2" applyFont="1" applyFill="1" applyBorder="1" applyAlignment="1" applyProtection="1">
      <alignment horizontal="center" vertical="center"/>
      <protection locked="0" hidden="1"/>
    </xf>
    <xf numFmtId="0" fontId="4" fillId="0" borderId="6"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right" vertical="center"/>
      <protection hidden="1"/>
    </xf>
    <xf numFmtId="0" fontId="0" fillId="0" borderId="1" xfId="0" applyFont="1" applyBorder="1" applyAlignment="1">
      <alignment horizontal="center" vertical="center"/>
    </xf>
    <xf numFmtId="0" fontId="0" fillId="0" borderId="1" xfId="0" applyNumberFormat="1" applyFont="1" applyBorder="1" applyAlignment="1">
      <alignment horizontal="center" vertical="center"/>
    </xf>
    <xf numFmtId="0" fontId="4" fillId="0" borderId="1" xfId="0" applyFont="1" applyBorder="1" applyAlignment="1" applyProtection="1">
      <alignment vertical="center"/>
      <protection hidden="1"/>
    </xf>
    <xf numFmtId="0" fontId="4" fillId="0" borderId="18" xfId="0" applyFont="1" applyBorder="1" applyAlignment="1" applyProtection="1">
      <alignment vertical="center"/>
      <protection hidden="1"/>
    </xf>
    <xf numFmtId="0" fontId="4" fillId="2" borderId="35" xfId="0" applyFont="1" applyFill="1" applyBorder="1" applyAlignment="1" applyProtection="1">
      <alignment horizontal="center" vertical="center"/>
      <protection locked="0" hidden="1"/>
    </xf>
    <xf numFmtId="0" fontId="4" fillId="2" borderId="14" xfId="0" applyFont="1" applyFill="1" applyBorder="1" applyAlignment="1" applyProtection="1">
      <alignment horizontal="center" vertical="center"/>
      <protection locked="0" hidden="1"/>
    </xf>
    <xf numFmtId="0" fontId="4" fillId="2" borderId="15" xfId="0" applyFont="1" applyFill="1" applyBorder="1" applyAlignment="1" applyProtection="1">
      <alignment horizontal="center" vertical="center"/>
      <protection locked="0" hidden="1"/>
    </xf>
    <xf numFmtId="0" fontId="4" fillId="2" borderId="26" xfId="0" applyFont="1" applyFill="1" applyBorder="1" applyAlignment="1" applyProtection="1">
      <alignment horizontal="center" vertical="center"/>
      <protection locked="0" hidden="1"/>
    </xf>
    <xf numFmtId="0" fontId="4" fillId="0" borderId="4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47" xfId="0" applyFont="1" applyBorder="1" applyAlignment="1">
      <alignment vertical="center" wrapText="1"/>
    </xf>
    <xf numFmtId="0" fontId="4" fillId="0" borderId="6"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47" xfId="0" applyFont="1" applyBorder="1" applyAlignment="1" applyProtection="1">
      <alignment vertical="center"/>
      <protection hidden="1"/>
    </xf>
    <xf numFmtId="0" fontId="4" fillId="0" borderId="56" xfId="0" applyFont="1" applyFill="1" applyBorder="1" applyAlignment="1" applyProtection="1">
      <alignment horizontal="center" vertical="center"/>
      <protection locked="0" hidden="1"/>
    </xf>
    <xf numFmtId="0" fontId="4" fillId="0" borderId="57" xfId="0" applyFont="1" applyFill="1" applyBorder="1" applyAlignment="1" applyProtection="1">
      <alignment horizontal="center" vertical="center"/>
      <protection locked="0" hidden="1"/>
    </xf>
    <xf numFmtId="0" fontId="4" fillId="2" borderId="34" xfId="0" applyFont="1" applyFill="1" applyBorder="1" applyAlignment="1" applyProtection="1">
      <alignment horizontal="center" vertical="center"/>
      <protection hidden="1"/>
    </xf>
    <xf numFmtId="0" fontId="4" fillId="2" borderId="13" xfId="0" applyFont="1" applyFill="1" applyBorder="1" applyAlignment="1" applyProtection="1">
      <alignment horizontal="center" vertical="center"/>
      <protection hidden="1"/>
    </xf>
    <xf numFmtId="0" fontId="4" fillId="2" borderId="15" xfId="0" applyFont="1" applyFill="1" applyBorder="1" applyAlignment="1" applyProtection="1">
      <alignment horizontal="center" vertical="center"/>
      <protection hidden="1"/>
    </xf>
    <xf numFmtId="0" fontId="4" fillId="2" borderId="34" xfId="0" applyFont="1" applyFill="1" applyBorder="1" applyAlignment="1" applyProtection="1">
      <alignment horizontal="left" vertical="center"/>
      <protection hidden="1"/>
    </xf>
    <xf numFmtId="0" fontId="4" fillId="2" borderId="12" xfId="0" applyFont="1" applyFill="1" applyBorder="1" applyAlignment="1" applyProtection="1">
      <alignment horizontal="left" vertical="center"/>
      <protection hidden="1"/>
    </xf>
    <xf numFmtId="0" fontId="4" fillId="2" borderId="13" xfId="0" applyFont="1" applyFill="1" applyBorder="1" applyAlignment="1" applyProtection="1">
      <alignment horizontal="left" vertical="center"/>
      <protection hidden="1"/>
    </xf>
    <xf numFmtId="0" fontId="4" fillId="2" borderId="15" xfId="0" applyFont="1" applyFill="1" applyBorder="1" applyAlignment="1" applyProtection="1">
      <alignment horizontal="left" vertical="center"/>
      <protection hidden="1"/>
    </xf>
    <xf numFmtId="0" fontId="4" fillId="2" borderId="16" xfId="0" applyFont="1" applyFill="1" applyBorder="1" applyAlignment="1" applyProtection="1">
      <alignment horizontal="left" vertical="center"/>
      <protection hidden="1"/>
    </xf>
    <xf numFmtId="0" fontId="4" fillId="2" borderId="26" xfId="0" applyFont="1" applyFill="1" applyBorder="1" applyAlignment="1" applyProtection="1">
      <alignment horizontal="left" vertical="center"/>
      <protection hidden="1"/>
    </xf>
    <xf numFmtId="0" fontId="8" fillId="0" borderId="46" xfId="0" applyFont="1" applyBorder="1" applyAlignment="1" applyProtection="1">
      <alignment vertical="center" wrapText="1"/>
      <protection hidden="1"/>
    </xf>
    <xf numFmtId="0" fontId="8" fillId="0" borderId="7" xfId="0" applyFont="1" applyBorder="1" applyAlignment="1" applyProtection="1">
      <alignment vertical="center" wrapText="1"/>
      <protection hidden="1"/>
    </xf>
    <xf numFmtId="0" fontId="8" fillId="0" borderId="8" xfId="0" applyFont="1" applyBorder="1" applyAlignment="1" applyProtection="1">
      <alignment vertical="center" wrapText="1"/>
      <protection hidden="1"/>
    </xf>
    <xf numFmtId="0" fontId="8" fillId="0" borderId="6" xfId="0" applyFont="1" applyBorder="1" applyAlignment="1" applyProtection="1">
      <alignment vertical="center" wrapText="1"/>
      <protection hidden="1"/>
    </xf>
    <xf numFmtId="0" fontId="8" fillId="0" borderId="0" xfId="0" applyFont="1" applyBorder="1" applyAlignment="1" applyProtection="1">
      <alignment vertical="center" wrapText="1"/>
      <protection hidden="1"/>
    </xf>
    <xf numFmtId="0" fontId="8" fillId="0" borderId="5" xfId="0" applyFont="1" applyBorder="1" applyAlignment="1" applyProtection="1">
      <alignment vertical="center" wrapText="1"/>
      <protection hidden="1"/>
    </xf>
    <xf numFmtId="0" fontId="8" fillId="0" borderId="10" xfId="0" applyFont="1" applyBorder="1" applyAlignment="1" applyProtection="1">
      <alignment vertical="center" wrapText="1"/>
      <protection hidden="1"/>
    </xf>
    <xf numFmtId="0" fontId="8" fillId="0" borderId="11" xfId="0" applyFont="1" applyBorder="1" applyAlignment="1" applyProtection="1">
      <alignment vertical="center" wrapText="1"/>
      <protection hidden="1"/>
    </xf>
    <xf numFmtId="0" fontId="8" fillId="0" borderId="47" xfId="0" applyFont="1" applyBorder="1" applyAlignment="1" applyProtection="1">
      <alignment vertical="center" wrapText="1"/>
      <protection hidden="1"/>
    </xf>
    <xf numFmtId="0" fontId="4" fillId="0" borderId="50"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4" borderId="16" xfId="0" applyFont="1" applyFill="1" applyBorder="1" applyAlignment="1" applyProtection="1">
      <alignment horizontal="center" vertical="center"/>
      <protection hidden="1"/>
    </xf>
    <xf numFmtId="38" fontId="9" fillId="0" borderId="61" xfId="2" applyFont="1" applyBorder="1" applyAlignment="1" applyProtection="1">
      <alignment horizontal="center" vertical="center"/>
      <protection hidden="1"/>
    </xf>
    <xf numFmtId="38" fontId="9" fillId="0" borderId="7" xfId="2" applyFont="1" applyBorder="1" applyAlignment="1" applyProtection="1">
      <alignment horizontal="center" vertical="center"/>
      <protection hidden="1"/>
    </xf>
    <xf numFmtId="38" fontId="9" fillId="0" borderId="35" xfId="2" applyFont="1" applyBorder="1" applyAlignment="1" applyProtection="1">
      <alignment horizontal="center" vertical="center"/>
      <protection hidden="1"/>
    </xf>
    <xf numFmtId="38" fontId="9" fillId="0" borderId="0" xfId="2" applyFont="1" applyBorder="1" applyAlignment="1" applyProtection="1">
      <alignment horizontal="center" vertical="center"/>
      <protection hidden="1"/>
    </xf>
    <xf numFmtId="184" fontId="9" fillId="0" borderId="46" xfId="0" applyNumberFormat="1" applyFont="1" applyBorder="1" applyAlignment="1" applyProtection="1">
      <alignment horizontal="center" vertical="center"/>
      <protection hidden="1"/>
    </xf>
    <xf numFmtId="184" fontId="9" fillId="0" borderId="7" xfId="0" applyNumberFormat="1" applyFont="1" applyBorder="1" applyAlignment="1" applyProtection="1">
      <alignment horizontal="center" vertical="center"/>
      <protection hidden="1"/>
    </xf>
    <xf numFmtId="184" fontId="9" fillId="0" borderId="6" xfId="0" applyNumberFormat="1" applyFont="1" applyBorder="1" applyAlignment="1" applyProtection="1">
      <alignment horizontal="center" vertical="center"/>
      <protection hidden="1"/>
    </xf>
    <xf numFmtId="184" fontId="9" fillId="0" borderId="0" xfId="0" applyNumberFormat="1" applyFont="1" applyBorder="1" applyAlignment="1" applyProtection="1">
      <alignment horizontal="center" vertical="center"/>
      <protection hidden="1"/>
    </xf>
    <xf numFmtId="0" fontId="4" fillId="0" borderId="53" xfId="0" applyFont="1" applyBorder="1" applyAlignment="1" applyProtection="1">
      <alignment horizontal="center"/>
      <protection hidden="1"/>
    </xf>
    <xf numFmtId="0" fontId="4" fillId="0" borderId="12" xfId="0" applyFont="1" applyBorder="1" applyAlignment="1" applyProtection="1">
      <alignment horizontal="center"/>
      <protection hidden="1"/>
    </xf>
    <xf numFmtId="0" fontId="4" fillId="0" borderId="27" xfId="0" applyFont="1" applyBorder="1" applyAlignment="1" applyProtection="1">
      <alignment horizontal="center"/>
      <protection hidden="1"/>
    </xf>
    <xf numFmtId="0" fontId="6" fillId="0" borderId="0" xfId="0" applyFont="1" applyAlignment="1">
      <alignment horizontal="center" vertical="center"/>
    </xf>
    <xf numFmtId="0" fontId="7" fillId="0" borderId="0" xfId="0" applyFont="1" applyBorder="1" applyAlignment="1">
      <alignment horizontal="left"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58" xfId="0" applyFont="1" applyBorder="1" applyAlignment="1">
      <alignment vertical="center" wrapText="1" shrinkToFit="1"/>
    </xf>
    <xf numFmtId="0" fontId="0" fillId="0" borderId="4" xfId="0" applyFont="1" applyBorder="1" applyAlignment="1">
      <alignment vertical="center" wrapText="1" shrinkToFit="1"/>
    </xf>
    <xf numFmtId="0" fontId="0" fillId="0" borderId="58" xfId="0" applyFont="1" applyBorder="1" applyAlignment="1">
      <alignment horizontal="center" vertical="center" textRotation="255" shrinkToFit="1"/>
    </xf>
    <xf numFmtId="0" fontId="0" fillId="0" borderId="4" xfId="0" applyFont="1" applyBorder="1" applyAlignment="1">
      <alignment horizontal="center" vertical="center" textRotation="255" shrinkToFit="1"/>
    </xf>
    <xf numFmtId="0" fontId="0" fillId="0" borderId="10" xfId="0" applyFont="1" applyBorder="1" applyAlignment="1">
      <alignment vertical="center"/>
    </xf>
    <xf numFmtId="0" fontId="0" fillId="0" borderId="11" xfId="0" applyFont="1" applyBorder="1" applyAlignment="1">
      <alignment vertical="center"/>
    </xf>
    <xf numFmtId="0" fontId="0" fillId="0" borderId="18" xfId="0" applyFont="1" applyBorder="1" applyAlignment="1">
      <alignment vertical="center"/>
    </xf>
    <xf numFmtId="0" fontId="0" fillId="0" borderId="20" xfId="0" applyFont="1" applyBorder="1" applyAlignment="1">
      <alignment vertical="center"/>
    </xf>
    <xf numFmtId="0" fontId="0" fillId="0" borderId="59" xfId="0" applyFont="1" applyBorder="1" applyAlignment="1">
      <alignment horizontal="center" vertical="center" textRotation="255" shrinkToFit="1"/>
    </xf>
    <xf numFmtId="0" fontId="0" fillId="0" borderId="74" xfId="0" applyFont="1" applyBorder="1" applyAlignment="1">
      <alignment horizontal="center" vertical="center"/>
    </xf>
    <xf numFmtId="0" fontId="0" fillId="0" borderId="60" xfId="0" applyFont="1" applyBorder="1" applyAlignment="1">
      <alignment horizontal="center" vertical="center"/>
    </xf>
    <xf numFmtId="0" fontId="0" fillId="0" borderId="9" xfId="0" applyFont="1" applyBorder="1" applyAlignment="1">
      <alignment vertical="center" wrapText="1"/>
    </xf>
    <xf numFmtId="0" fontId="0" fillId="0" borderId="4" xfId="0" applyFont="1" applyBorder="1" applyAlignment="1">
      <alignment vertical="center" wrapText="1"/>
    </xf>
    <xf numFmtId="0" fontId="0" fillId="0" borderId="18" xfId="0" applyFont="1" applyBorder="1" applyAlignment="1">
      <alignment vertical="center" shrinkToFit="1"/>
    </xf>
    <xf numFmtId="0" fontId="0" fillId="0" borderId="20" xfId="0" applyFont="1" applyBorder="1" applyAlignment="1">
      <alignment vertical="center" shrinkToFit="1"/>
    </xf>
    <xf numFmtId="0" fontId="0" fillId="0" borderId="9" xfId="0" applyFont="1" applyBorder="1" applyAlignment="1">
      <alignment vertical="center"/>
    </xf>
    <xf numFmtId="0" fontId="0" fillId="0" borderId="58" xfId="0" applyFont="1" applyBorder="1" applyAlignment="1">
      <alignment vertical="center"/>
    </xf>
    <xf numFmtId="0" fontId="0" fillId="0" borderId="4" xfId="0" applyFont="1" applyBorder="1" applyAlignment="1">
      <alignment vertical="center"/>
    </xf>
    <xf numFmtId="0" fontId="0" fillId="0" borderId="9" xfId="0" applyFont="1" applyBorder="1" applyAlignment="1">
      <alignment vertical="center" shrinkToFit="1"/>
    </xf>
    <xf numFmtId="0" fontId="0" fillId="0" borderId="4" xfId="0" applyFont="1" applyBorder="1" applyAlignment="1">
      <alignment vertical="center" shrinkToFit="1"/>
    </xf>
    <xf numFmtId="0" fontId="0" fillId="0" borderId="9" xfId="0" applyFont="1" applyBorder="1" applyAlignment="1">
      <alignment horizontal="center" vertical="center" textRotation="255" shrinkToFit="1"/>
    </xf>
    <xf numFmtId="0" fontId="6" fillId="0" borderId="11" xfId="0" applyFont="1" applyBorder="1" applyAlignment="1">
      <alignment horizontal="center" vertical="center"/>
    </xf>
    <xf numFmtId="0" fontId="0" fillId="0" borderId="4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47" xfId="0" applyFont="1" applyBorder="1" applyAlignment="1">
      <alignment horizontal="center" vertical="center"/>
    </xf>
    <xf numFmtId="0" fontId="0" fillId="0" borderId="18" xfId="0" applyFont="1" applyBorder="1" applyAlignment="1">
      <alignment horizontal="center" vertical="center"/>
    </xf>
    <xf numFmtId="0" fontId="0" fillId="0" borderId="20" xfId="0" applyFont="1" applyBorder="1" applyAlignment="1">
      <alignment horizontal="center" vertical="center"/>
    </xf>
    <xf numFmtId="0" fontId="0" fillId="0" borderId="2" xfId="0" applyFont="1" applyBorder="1" applyAlignment="1">
      <alignment horizontal="center" vertical="center"/>
    </xf>
    <xf numFmtId="0" fontId="0" fillId="0" borderId="9"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5" xfId="0" applyFont="1" applyBorder="1" applyAlignment="1">
      <alignment horizontal="center" vertical="center"/>
    </xf>
    <xf numFmtId="0" fontId="0" fillId="0" borderId="76" xfId="0" applyFont="1" applyBorder="1" applyAlignment="1">
      <alignment horizontal="center" vertical="center"/>
    </xf>
    <xf numFmtId="180" fontId="0" fillId="0" borderId="18" xfId="0" applyNumberFormat="1" applyFont="1" applyBorder="1" applyAlignment="1">
      <alignment horizontal="center" vertical="center"/>
    </xf>
    <xf numFmtId="180" fontId="0" fillId="0" borderId="20" xfId="0" applyNumberFormat="1" applyFont="1" applyBorder="1" applyAlignment="1">
      <alignment horizontal="center" vertical="center"/>
    </xf>
    <xf numFmtId="0" fontId="0" fillId="0" borderId="46"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 xfId="0" applyFont="1" applyBorder="1" applyAlignment="1">
      <alignment horizontal="center" vertical="center" shrinkToFit="1"/>
    </xf>
  </cellXfs>
  <cellStyles count="4">
    <cellStyle name="パーセント" xfId="1" builtinId="5"/>
    <cellStyle name="ハイパーリンク" xfId="3"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11430</xdr:colOff>
      <xdr:row>57</xdr:row>
      <xdr:rowOff>1</xdr:rowOff>
    </xdr:from>
    <xdr:to>
      <xdr:col>43</xdr:col>
      <xdr:colOff>125730</xdr:colOff>
      <xdr:row>72</xdr:row>
      <xdr:rowOff>38100</xdr:rowOff>
    </xdr:to>
    <xdr:sp macro="" textlink="">
      <xdr:nvSpPr>
        <xdr:cNvPr id="2" name="テキスト ボックス 1"/>
        <xdr:cNvSpPr txBox="1"/>
      </xdr:nvSpPr>
      <xdr:spPr>
        <a:xfrm>
          <a:off x="11430" y="10584181"/>
          <a:ext cx="6057900" cy="2552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en-US" sz="1000"/>
            <a:t>注　１　「基準年度」欄及び「目標年度」欄には、温室効果ガス排出抑制計画書（当該温室効果ガス排出抑制計画を変更した場合にあっては、変更後の温室効果ガス排出抑制計画書）に記入した数値を転記すること。</a:t>
          </a:r>
          <a:endParaRPr kumimoji="1" lang="en-US" altLang="ja-JP" sz="1000"/>
        </a:p>
        <a:p>
          <a:pPr>
            <a:lnSpc>
              <a:spcPts val="1200"/>
            </a:lnSpc>
          </a:pPr>
          <a:r>
            <a:rPr kumimoji="1" lang="ja-JP" altLang="en-US" sz="1000"/>
            <a:t> </a:t>
          </a:r>
        </a:p>
        <a:p>
          <a:pPr>
            <a:lnSpc>
              <a:spcPts val="1200"/>
            </a:lnSpc>
          </a:pPr>
          <a:r>
            <a:rPr kumimoji="1" lang="ja-JP" altLang="en-US" sz="1000"/>
            <a:t>２　「事業活動に伴う温室効果ガスの排出の量から減じて報告することができる量Ｃ」欄には、該当する措置により事業活動に伴う温室効果ガスの排出の量から減じて報告することができる量を記入し、当該措置の内容を証する書類を添付すること。</a:t>
          </a:r>
          <a:endParaRPr kumimoji="1" lang="en-US" altLang="ja-JP" sz="1000"/>
        </a:p>
        <a:p>
          <a:pPr>
            <a:lnSpc>
              <a:spcPts val="1200"/>
            </a:lnSpc>
          </a:pPr>
          <a:endParaRPr kumimoji="1" lang="ja-JP" altLang="en-US" sz="1000"/>
        </a:p>
        <a:p>
          <a:pPr>
            <a:lnSpc>
              <a:spcPts val="1200"/>
            </a:lnSpc>
          </a:pPr>
          <a:r>
            <a:rPr kumimoji="1" lang="ja-JP" altLang="en-US" sz="1000"/>
            <a:t>３　「電気の使用に伴う小売電気事業者ごとの二酸化炭素の排出係数」欄には、排出係数の実績年度、小売電気事業者の名称及び実施年度における排出係数で県が公表するものを記入すること。</a:t>
          </a:r>
          <a:endParaRPr kumimoji="1" lang="en-US" altLang="ja-JP" sz="1000"/>
        </a:p>
        <a:p>
          <a:pPr>
            <a:lnSpc>
              <a:spcPts val="1200"/>
            </a:lnSpc>
          </a:pPr>
          <a:endParaRPr kumimoji="1" lang="ja-JP" altLang="en-US" sz="1000"/>
        </a:p>
        <a:p>
          <a:pPr>
            <a:lnSpc>
              <a:spcPts val="1200"/>
            </a:lnSpc>
          </a:pPr>
          <a:r>
            <a:rPr kumimoji="1" lang="ja-JP" altLang="en-US" sz="1000"/>
            <a:t>４　「摘要」欄には、温室効果ガスの排出の量について、実施年度の数値が基準年度の数値よりも増加した場合又は削減目標を達成することができなかった場合に、その理由を記入すること。</a:t>
          </a:r>
          <a:endParaRPr kumimoji="1" lang="en-US" altLang="ja-JP" sz="1000"/>
        </a:p>
        <a:p>
          <a:pPr>
            <a:lnSpc>
              <a:spcPts val="1200"/>
            </a:lnSpc>
          </a:pPr>
          <a:endParaRPr kumimoji="1" lang="ja-JP" altLang="en-US" sz="1000"/>
        </a:p>
        <a:p>
          <a:pPr>
            <a:lnSpc>
              <a:spcPts val="1200"/>
            </a:lnSpc>
          </a:pPr>
          <a:r>
            <a:rPr kumimoji="1" lang="ja-JP" altLang="en-US" sz="1000"/>
            <a:t>５　「特記事項」欄には、「事業活動に伴う温室効果ガスの排出の抑制等を図るために実施した措置」欄に記入したもののほかに、地球温暖化の防止のために取り組んだこと等を記入すること。</a:t>
          </a:r>
          <a:br>
            <a:rPr kumimoji="1" lang="ja-JP" altLang="en-US" sz="1000"/>
          </a:b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19879</xdr:colOff>
      <xdr:row>35</xdr:row>
      <xdr:rowOff>6626</xdr:rowOff>
    </xdr:from>
    <xdr:to>
      <xdr:col>2</xdr:col>
      <xdr:colOff>397565</xdr:colOff>
      <xdr:row>36</xdr:row>
      <xdr:rowOff>33131</xdr:rowOff>
    </xdr:to>
    <xdr:sp macro="" textlink="">
      <xdr:nvSpPr>
        <xdr:cNvPr id="2" name="Rectangle 1"/>
        <xdr:cNvSpPr>
          <a:spLocks noChangeArrowheads="1"/>
        </xdr:cNvSpPr>
      </xdr:nvSpPr>
      <xdr:spPr bwMode="auto">
        <a:xfrm>
          <a:off x="1391479" y="6007376"/>
          <a:ext cx="377686" cy="19795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3:M9"/>
  <sheetViews>
    <sheetView showGridLines="0" showZeros="0" tabSelected="1" zoomScale="80" zoomScaleNormal="80" workbookViewId="0">
      <selection activeCell="O27" sqref="O27"/>
    </sheetView>
  </sheetViews>
  <sheetFormatPr defaultRowHeight="13.5"/>
  <sheetData>
    <row r="3" spans="2:13" ht="14.25" thickBot="1"/>
    <row r="4" spans="2:13">
      <c r="B4" s="48"/>
      <c r="C4" s="49"/>
      <c r="D4" s="49"/>
      <c r="E4" s="49"/>
      <c r="F4" s="49"/>
      <c r="G4" s="49"/>
      <c r="H4" s="49"/>
      <c r="I4" s="49"/>
      <c r="J4" s="49"/>
      <c r="K4" s="49"/>
      <c r="L4" s="49"/>
      <c r="M4" s="50"/>
    </row>
    <row r="5" spans="2:13" ht="24">
      <c r="B5" s="51" t="s">
        <v>90</v>
      </c>
      <c r="C5" s="52"/>
      <c r="D5" s="52"/>
      <c r="E5" s="52"/>
      <c r="F5" s="52"/>
      <c r="G5" s="52"/>
      <c r="H5" s="52"/>
      <c r="I5" s="52"/>
      <c r="J5" s="52"/>
      <c r="K5" s="52"/>
      <c r="L5" s="52"/>
      <c r="M5" s="53"/>
    </row>
    <row r="6" spans="2:13">
      <c r="B6" s="54"/>
      <c r="C6" s="52"/>
      <c r="D6" s="52"/>
      <c r="E6" s="52"/>
      <c r="F6" s="52"/>
      <c r="G6" s="52"/>
      <c r="H6" s="52"/>
      <c r="I6" s="52"/>
      <c r="J6" s="52"/>
      <c r="K6" s="52"/>
      <c r="L6" s="52"/>
      <c r="M6" s="53"/>
    </row>
    <row r="7" spans="2:13">
      <c r="B7" s="54"/>
      <c r="C7" s="52"/>
      <c r="D7" s="52"/>
      <c r="E7" s="52"/>
      <c r="F7" s="52"/>
      <c r="G7" s="52"/>
      <c r="H7" s="52"/>
      <c r="I7" s="52"/>
      <c r="J7" s="52"/>
      <c r="K7" s="52"/>
      <c r="L7" s="52"/>
      <c r="M7" s="53"/>
    </row>
    <row r="8" spans="2:13" ht="24">
      <c r="B8" s="51" t="s">
        <v>91</v>
      </c>
      <c r="C8" s="52"/>
      <c r="D8" s="52"/>
      <c r="E8" s="52"/>
      <c r="F8" s="52"/>
      <c r="G8" s="52"/>
      <c r="H8" s="52"/>
      <c r="I8" s="52"/>
      <c r="J8" s="52"/>
      <c r="K8" s="52"/>
      <c r="L8" s="52"/>
      <c r="M8" s="53"/>
    </row>
    <row r="9" spans="2:13" ht="14.25" thickBot="1">
      <c r="B9" s="55"/>
      <c r="C9" s="56"/>
      <c r="D9" s="56"/>
      <c r="E9" s="56"/>
      <c r="F9" s="56"/>
      <c r="G9" s="56"/>
      <c r="H9" s="56"/>
      <c r="I9" s="56"/>
      <c r="J9" s="56"/>
      <c r="K9" s="56"/>
      <c r="L9" s="56"/>
      <c r="M9" s="57"/>
    </row>
  </sheetData>
  <phoneticPr fontId="2"/>
  <pageMargins left="0.59055118110236227" right="0.59055118110236227" top="0.78740157480314965" bottom="0.59055118110236227" header="0.31496062992125984" footer="0.31496062992125984"/>
  <pageSetup paperSize="9"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AN52"/>
  <sheetViews>
    <sheetView showGridLines="0" view="pageBreakPreview" zoomScaleNormal="100" zoomScaleSheetLayoutView="100" workbookViewId="0">
      <selection activeCell="AL31" sqref="AL31"/>
    </sheetView>
  </sheetViews>
  <sheetFormatPr defaultColWidth="2.875" defaultRowHeight="13.5"/>
  <cols>
    <col min="1" max="16384" width="2.875" style="1"/>
  </cols>
  <sheetData>
    <row r="1" spans="1:31">
      <c r="A1" s="2" t="s">
        <v>76</v>
      </c>
    </row>
    <row r="2" spans="1:31">
      <c r="X2" s="143" t="s">
        <v>118</v>
      </c>
      <c r="Y2" s="143"/>
      <c r="Z2" s="143"/>
      <c r="AA2" s="143"/>
      <c r="AB2" s="143"/>
      <c r="AC2" s="143"/>
      <c r="AD2" s="143"/>
      <c r="AE2" s="143"/>
    </row>
    <row r="3" spans="1:31">
      <c r="A3" s="3"/>
    </row>
    <row r="4" spans="1:31">
      <c r="B4" s="1" t="s">
        <v>64</v>
      </c>
    </row>
    <row r="5" spans="1:31" ht="14.25" thickBot="1"/>
    <row r="6" spans="1:31" ht="13.15" customHeight="1">
      <c r="L6" s="156" t="s">
        <v>65</v>
      </c>
      <c r="M6" s="156"/>
      <c r="N6" s="156"/>
      <c r="O6" s="156"/>
      <c r="P6" s="157"/>
      <c r="Q6" s="144"/>
      <c r="R6" s="145"/>
      <c r="S6" s="145"/>
      <c r="T6" s="145"/>
      <c r="U6" s="145"/>
      <c r="V6" s="145"/>
      <c r="W6" s="145"/>
      <c r="X6" s="145"/>
      <c r="Y6" s="145"/>
      <c r="Z6" s="145"/>
      <c r="AA6" s="145"/>
      <c r="AB6" s="145"/>
      <c r="AC6" s="145"/>
      <c r="AD6" s="145"/>
      <c r="AE6" s="146"/>
    </row>
    <row r="7" spans="1:31" ht="14.25" thickBot="1">
      <c r="L7" s="156"/>
      <c r="M7" s="156"/>
      <c r="N7" s="156"/>
      <c r="O7" s="156"/>
      <c r="P7" s="157"/>
      <c r="Q7" s="147"/>
      <c r="R7" s="148"/>
      <c r="S7" s="148"/>
      <c r="T7" s="148"/>
      <c r="U7" s="148"/>
      <c r="V7" s="148"/>
      <c r="W7" s="148"/>
      <c r="X7" s="148"/>
      <c r="Y7" s="148"/>
      <c r="Z7" s="148"/>
      <c r="AA7" s="148"/>
      <c r="AB7" s="148"/>
      <c r="AC7" s="148"/>
      <c r="AD7" s="148"/>
      <c r="AE7" s="149"/>
    </row>
    <row r="8" spans="1:31" ht="13.15" customHeight="1">
      <c r="L8" s="156" t="s">
        <v>60</v>
      </c>
      <c r="M8" s="156"/>
      <c r="N8" s="156"/>
      <c r="O8" s="156"/>
      <c r="P8" s="157"/>
      <c r="Q8" s="144"/>
      <c r="R8" s="145"/>
      <c r="S8" s="145"/>
      <c r="T8" s="145"/>
      <c r="U8" s="145"/>
      <c r="V8" s="145"/>
      <c r="W8" s="145"/>
      <c r="X8" s="145"/>
      <c r="Y8" s="145"/>
      <c r="Z8" s="145"/>
      <c r="AA8" s="145"/>
      <c r="AB8" s="145"/>
      <c r="AC8" s="145"/>
      <c r="AD8" s="145"/>
      <c r="AE8" s="146"/>
    </row>
    <row r="9" spans="1:31" ht="14.25" thickBot="1">
      <c r="L9" s="156"/>
      <c r="M9" s="156"/>
      <c r="N9" s="156"/>
      <c r="O9" s="156"/>
      <c r="P9" s="157"/>
      <c r="Q9" s="147"/>
      <c r="R9" s="148"/>
      <c r="S9" s="148"/>
      <c r="T9" s="148"/>
      <c r="U9" s="148"/>
      <c r="V9" s="148"/>
      <c r="W9" s="148"/>
      <c r="X9" s="148"/>
      <c r="Y9" s="148"/>
      <c r="Z9" s="148"/>
      <c r="AA9" s="148"/>
      <c r="AB9" s="148"/>
      <c r="AC9" s="148"/>
      <c r="AD9" s="148"/>
      <c r="AE9" s="149"/>
    </row>
    <row r="10" spans="1:31" ht="13.15" customHeight="1">
      <c r="L10" s="156" t="s">
        <v>61</v>
      </c>
      <c r="M10" s="156"/>
      <c r="N10" s="156"/>
      <c r="O10" s="156"/>
      <c r="P10" s="157"/>
      <c r="Q10" s="150"/>
      <c r="R10" s="151"/>
      <c r="S10" s="151"/>
      <c r="T10" s="151"/>
      <c r="U10" s="151"/>
      <c r="V10" s="151"/>
      <c r="W10" s="151"/>
      <c r="X10" s="151"/>
      <c r="Y10" s="151"/>
      <c r="Z10" s="151"/>
      <c r="AA10" s="151"/>
      <c r="AB10" s="151"/>
      <c r="AC10" s="151"/>
      <c r="AD10" s="151"/>
      <c r="AE10" s="152"/>
    </row>
    <row r="11" spans="1:31" ht="14.25" thickBot="1">
      <c r="L11" s="156"/>
      <c r="M11" s="156"/>
      <c r="N11" s="156"/>
      <c r="O11" s="156"/>
      <c r="P11" s="157"/>
      <c r="Q11" s="153"/>
      <c r="R11" s="154"/>
      <c r="S11" s="154"/>
      <c r="T11" s="154"/>
      <c r="U11" s="154"/>
      <c r="V11" s="154"/>
      <c r="W11" s="154"/>
      <c r="X11" s="154"/>
      <c r="Y11" s="154"/>
      <c r="Z11" s="154"/>
      <c r="AA11" s="154"/>
      <c r="AB11" s="154"/>
      <c r="AC11" s="154"/>
      <c r="AD11" s="154"/>
      <c r="AE11" s="155"/>
    </row>
    <row r="12" spans="1:31">
      <c r="O12" s="161" t="s">
        <v>66</v>
      </c>
      <c r="P12" s="161"/>
      <c r="Q12" s="161"/>
      <c r="R12" s="161"/>
      <c r="S12" s="161"/>
      <c r="T12" s="161"/>
      <c r="U12" s="161"/>
      <c r="V12" s="161"/>
      <c r="W12" s="161"/>
      <c r="X12" s="161"/>
      <c r="Y12" s="161"/>
      <c r="Z12" s="161"/>
      <c r="AA12" s="161"/>
      <c r="AB12" s="161"/>
      <c r="AC12" s="161"/>
      <c r="AD12" s="161"/>
      <c r="AE12" s="161"/>
    </row>
    <row r="15" spans="1:31">
      <c r="A15" s="162" t="s">
        <v>87</v>
      </c>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row>
    <row r="17" spans="1:31" ht="13.5" customHeight="1">
      <c r="A17" s="163" t="s">
        <v>77</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row>
    <row r="18" spans="1:31">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row>
    <row r="28" spans="1:31" ht="14.25" thickBot="1"/>
    <row r="29" spans="1:31">
      <c r="A29" s="167" t="s">
        <v>67</v>
      </c>
      <c r="B29" s="168"/>
      <c r="C29" s="168"/>
      <c r="D29" s="168"/>
      <c r="E29" s="168"/>
      <c r="F29" s="168"/>
      <c r="G29" s="169"/>
      <c r="H29" s="167" t="s">
        <v>68</v>
      </c>
      <c r="I29" s="168"/>
      <c r="J29" s="168"/>
      <c r="K29" s="168"/>
      <c r="L29" s="176"/>
      <c r="M29" s="144"/>
      <c r="N29" s="145"/>
      <c r="O29" s="145"/>
      <c r="P29" s="145"/>
      <c r="Q29" s="145"/>
      <c r="R29" s="145"/>
      <c r="S29" s="145"/>
      <c r="T29" s="145"/>
      <c r="U29" s="145"/>
      <c r="V29" s="145"/>
      <c r="W29" s="145"/>
      <c r="X29" s="145"/>
      <c r="Y29" s="145"/>
      <c r="Z29" s="145"/>
      <c r="AA29" s="145"/>
      <c r="AB29" s="145"/>
      <c r="AC29" s="145"/>
      <c r="AD29" s="145"/>
      <c r="AE29" s="146"/>
    </row>
    <row r="30" spans="1:31" ht="14.25" thickBot="1">
      <c r="A30" s="170"/>
      <c r="B30" s="171"/>
      <c r="C30" s="171"/>
      <c r="D30" s="171"/>
      <c r="E30" s="171"/>
      <c r="F30" s="171"/>
      <c r="G30" s="172"/>
      <c r="H30" s="173"/>
      <c r="I30" s="174"/>
      <c r="J30" s="174"/>
      <c r="K30" s="174"/>
      <c r="L30" s="177"/>
      <c r="M30" s="164"/>
      <c r="N30" s="165"/>
      <c r="O30" s="165"/>
      <c r="P30" s="165"/>
      <c r="Q30" s="165"/>
      <c r="R30" s="165"/>
      <c r="S30" s="165"/>
      <c r="T30" s="165"/>
      <c r="U30" s="165"/>
      <c r="V30" s="165"/>
      <c r="W30" s="165"/>
      <c r="X30" s="165"/>
      <c r="Y30" s="165"/>
      <c r="Z30" s="165"/>
      <c r="AA30" s="165"/>
      <c r="AB30" s="165"/>
      <c r="AC30" s="165"/>
      <c r="AD30" s="165"/>
      <c r="AE30" s="166"/>
    </row>
    <row r="31" spans="1:31">
      <c r="A31" s="170"/>
      <c r="B31" s="171"/>
      <c r="C31" s="171"/>
      <c r="D31" s="171"/>
      <c r="E31" s="171"/>
      <c r="F31" s="171"/>
      <c r="G31" s="172"/>
      <c r="H31" s="167" t="s">
        <v>69</v>
      </c>
      <c r="I31" s="168"/>
      <c r="J31" s="168"/>
      <c r="K31" s="168"/>
      <c r="L31" s="176"/>
      <c r="M31" s="144"/>
      <c r="N31" s="145"/>
      <c r="O31" s="145"/>
      <c r="P31" s="145"/>
      <c r="Q31" s="145"/>
      <c r="R31" s="145"/>
      <c r="S31" s="145"/>
      <c r="T31" s="145"/>
      <c r="U31" s="145"/>
      <c r="V31" s="145"/>
      <c r="W31" s="145"/>
      <c r="X31" s="145"/>
      <c r="Y31" s="145"/>
      <c r="Z31" s="145"/>
      <c r="AA31" s="145"/>
      <c r="AB31" s="145"/>
      <c r="AC31" s="145"/>
      <c r="AD31" s="145"/>
      <c r="AE31" s="146"/>
    </row>
    <row r="32" spans="1:31" ht="14.25" thickBot="1">
      <c r="A32" s="170"/>
      <c r="B32" s="171"/>
      <c r="C32" s="171"/>
      <c r="D32" s="171"/>
      <c r="E32" s="171"/>
      <c r="F32" s="171"/>
      <c r="G32" s="172"/>
      <c r="H32" s="173"/>
      <c r="I32" s="174"/>
      <c r="J32" s="174"/>
      <c r="K32" s="174"/>
      <c r="L32" s="177"/>
      <c r="M32" s="147"/>
      <c r="N32" s="148"/>
      <c r="O32" s="148"/>
      <c r="P32" s="148"/>
      <c r="Q32" s="148"/>
      <c r="R32" s="148"/>
      <c r="S32" s="148"/>
      <c r="T32" s="148"/>
      <c r="U32" s="148"/>
      <c r="V32" s="148"/>
      <c r="W32" s="148"/>
      <c r="X32" s="148"/>
      <c r="Y32" s="148"/>
      <c r="Z32" s="148"/>
      <c r="AA32" s="148"/>
      <c r="AB32" s="148"/>
      <c r="AC32" s="148"/>
      <c r="AD32" s="148"/>
      <c r="AE32" s="149"/>
    </row>
    <row r="33" spans="1:40">
      <c r="A33" s="170"/>
      <c r="B33" s="171"/>
      <c r="C33" s="171"/>
      <c r="D33" s="171"/>
      <c r="E33" s="171"/>
      <c r="F33" s="171"/>
      <c r="G33" s="172"/>
      <c r="H33" s="167" t="s">
        <v>70</v>
      </c>
      <c r="I33" s="168"/>
      <c r="J33" s="168"/>
      <c r="K33" s="168"/>
      <c r="L33" s="176"/>
      <c r="M33" s="144"/>
      <c r="N33" s="145"/>
      <c r="O33" s="145"/>
      <c r="P33" s="145"/>
      <c r="Q33" s="145"/>
      <c r="R33" s="145"/>
      <c r="S33" s="145"/>
      <c r="T33" s="145"/>
      <c r="U33" s="145"/>
      <c r="V33" s="145"/>
      <c r="W33" s="145"/>
      <c r="X33" s="145"/>
      <c r="Y33" s="145"/>
      <c r="Z33" s="145"/>
      <c r="AA33" s="145"/>
      <c r="AB33" s="145"/>
      <c r="AC33" s="145"/>
      <c r="AD33" s="145"/>
      <c r="AE33" s="146"/>
    </row>
    <row r="34" spans="1:40" ht="14.25" thickBot="1">
      <c r="A34" s="170"/>
      <c r="B34" s="171"/>
      <c r="C34" s="171"/>
      <c r="D34" s="171"/>
      <c r="E34" s="171"/>
      <c r="F34" s="171"/>
      <c r="G34" s="172"/>
      <c r="H34" s="173"/>
      <c r="I34" s="174"/>
      <c r="J34" s="174"/>
      <c r="K34" s="174"/>
      <c r="L34" s="177"/>
      <c r="M34" s="147"/>
      <c r="N34" s="148"/>
      <c r="O34" s="148"/>
      <c r="P34" s="148"/>
      <c r="Q34" s="148"/>
      <c r="R34" s="148"/>
      <c r="S34" s="148"/>
      <c r="T34" s="148"/>
      <c r="U34" s="148"/>
      <c r="V34" s="148"/>
      <c r="W34" s="148"/>
      <c r="X34" s="148"/>
      <c r="Y34" s="148"/>
      <c r="Z34" s="148"/>
      <c r="AA34" s="148"/>
      <c r="AB34" s="148"/>
      <c r="AC34" s="148"/>
      <c r="AD34" s="148"/>
      <c r="AE34" s="149"/>
    </row>
    <row r="35" spans="1:40">
      <c r="A35" s="170"/>
      <c r="B35" s="171"/>
      <c r="C35" s="171"/>
      <c r="D35" s="171"/>
      <c r="E35" s="171"/>
      <c r="F35" s="171"/>
      <c r="G35" s="172"/>
      <c r="H35" s="167" t="s">
        <v>71</v>
      </c>
      <c r="I35" s="168"/>
      <c r="J35" s="168"/>
      <c r="K35" s="168"/>
      <c r="L35" s="176"/>
      <c r="M35" s="158"/>
      <c r="N35" s="159"/>
      <c r="O35" s="159"/>
      <c r="P35" s="159"/>
      <c r="Q35" s="159"/>
      <c r="R35" s="159"/>
      <c r="S35" s="159"/>
      <c r="T35" s="159"/>
      <c r="U35" s="159"/>
      <c r="V35" s="159"/>
      <c r="W35" s="159"/>
      <c r="X35" s="159"/>
      <c r="Y35" s="159"/>
      <c r="Z35" s="159"/>
      <c r="AA35" s="159"/>
      <c r="AB35" s="159"/>
      <c r="AC35" s="159"/>
      <c r="AD35" s="159"/>
      <c r="AE35" s="160"/>
    </row>
    <row r="36" spans="1:40" ht="14.25" thickBot="1">
      <c r="A36" s="173"/>
      <c r="B36" s="174"/>
      <c r="C36" s="174"/>
      <c r="D36" s="174"/>
      <c r="E36" s="174"/>
      <c r="F36" s="174"/>
      <c r="G36" s="175"/>
      <c r="H36" s="173"/>
      <c r="I36" s="174"/>
      <c r="J36" s="174"/>
      <c r="K36" s="174"/>
      <c r="L36" s="177"/>
      <c r="M36" s="147"/>
      <c r="N36" s="148"/>
      <c r="O36" s="148"/>
      <c r="P36" s="148"/>
      <c r="Q36" s="148"/>
      <c r="R36" s="148"/>
      <c r="S36" s="148"/>
      <c r="T36" s="148"/>
      <c r="U36" s="148"/>
      <c r="V36" s="148"/>
      <c r="W36" s="148"/>
      <c r="X36" s="148"/>
      <c r="Y36" s="148"/>
      <c r="Z36" s="148"/>
      <c r="AA36" s="148"/>
      <c r="AB36" s="148"/>
      <c r="AC36" s="148"/>
      <c r="AD36" s="148"/>
      <c r="AE36" s="149"/>
    </row>
    <row r="37" spans="1:40">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40">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40">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40">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40">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40">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40">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5" spans="1:40">
      <c r="AL45" s="58"/>
      <c r="AM45" s="58"/>
      <c r="AN45" s="58"/>
    </row>
    <row r="46" spans="1:40">
      <c r="AL46" s="58"/>
      <c r="AM46" s="58"/>
      <c r="AN46" s="58"/>
    </row>
    <row r="51" spans="38:40">
      <c r="AL51" s="58"/>
      <c r="AM51" s="58"/>
      <c r="AN51" s="58"/>
    </row>
    <row r="52" spans="38:40">
      <c r="AL52" s="58"/>
      <c r="AM52" s="58"/>
      <c r="AN52" s="58"/>
    </row>
  </sheetData>
  <mergeCells count="19">
    <mergeCell ref="M35:AE36"/>
    <mergeCell ref="O12:AE12"/>
    <mergeCell ref="A15:AE15"/>
    <mergeCell ref="A17:AE18"/>
    <mergeCell ref="M29:AE30"/>
    <mergeCell ref="A29:G36"/>
    <mergeCell ref="H29:L30"/>
    <mergeCell ref="H31:L32"/>
    <mergeCell ref="H33:L34"/>
    <mergeCell ref="H35:L36"/>
    <mergeCell ref="M33:AE34"/>
    <mergeCell ref="M31:AE32"/>
    <mergeCell ref="X2:AE2"/>
    <mergeCell ref="Q6:AE7"/>
    <mergeCell ref="Q8:AE9"/>
    <mergeCell ref="Q10:AE11"/>
    <mergeCell ref="L6:P7"/>
    <mergeCell ref="L8:P9"/>
    <mergeCell ref="L10:P11"/>
  </mergeCells>
  <phoneticPr fontId="2"/>
  <pageMargins left="0.59055118110236227" right="0.59055118110236227" top="0.78740157480314965" bottom="0.3937007874015748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499984740745262"/>
    <pageSetUpPr fitToPage="1"/>
  </sheetPr>
  <dimension ref="A1:AR61"/>
  <sheetViews>
    <sheetView showGridLines="0" view="pageBreakPreview" topLeftCell="A19" zoomScaleNormal="100" zoomScaleSheetLayoutView="100" workbookViewId="0">
      <selection activeCell="BV24" sqref="BV24"/>
    </sheetView>
  </sheetViews>
  <sheetFormatPr defaultColWidth="2" defaultRowHeight="12.75"/>
  <cols>
    <col min="1" max="1" width="2" style="9"/>
    <col min="2" max="2" width="2.625" style="9" bestFit="1" customWidth="1"/>
    <col min="3" max="3" width="2" style="9" customWidth="1"/>
    <col min="4" max="46" width="2" style="9"/>
    <col min="47" max="55" width="0" style="9" hidden="1" customWidth="1"/>
    <col min="56" max="16384" width="2" style="9"/>
  </cols>
  <sheetData>
    <row r="1" spans="1:44" s="73" customFormat="1" ht="15.75" customHeight="1">
      <c r="A1" s="73" t="s">
        <v>59</v>
      </c>
    </row>
    <row r="2" spans="1:44" s="5" customFormat="1" ht="21" customHeight="1">
      <c r="A2" s="307" t="s">
        <v>47</v>
      </c>
      <c r="B2" s="307"/>
      <c r="C2" s="307"/>
      <c r="D2" s="307"/>
      <c r="E2" s="307"/>
      <c r="F2" s="307"/>
      <c r="G2" s="307"/>
      <c r="H2" s="308">
        <f>報告書鑑!$Q$8</f>
        <v>0</v>
      </c>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row>
    <row r="3" spans="1:44" ht="6.6" customHeight="1" thickBot="1"/>
    <row r="4" spans="1:44" ht="15" customHeight="1">
      <c r="A4" s="309" t="s">
        <v>94</v>
      </c>
      <c r="B4" s="309"/>
      <c r="C4" s="309"/>
      <c r="D4" s="309"/>
      <c r="E4" s="309"/>
      <c r="F4" s="309"/>
      <c r="G4" s="309"/>
      <c r="H4" s="309"/>
      <c r="I4" s="309"/>
      <c r="J4" s="309"/>
      <c r="K4" s="309"/>
      <c r="L4" s="310"/>
      <c r="M4" s="335"/>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7"/>
    </row>
    <row r="5" spans="1:44" ht="15" customHeight="1" thickBot="1">
      <c r="A5" s="309"/>
      <c r="B5" s="309"/>
      <c r="C5" s="309"/>
      <c r="D5" s="309"/>
      <c r="E5" s="309"/>
      <c r="F5" s="309"/>
      <c r="G5" s="309"/>
      <c r="H5" s="309"/>
      <c r="I5" s="309"/>
      <c r="J5" s="309"/>
      <c r="K5" s="309"/>
      <c r="L5" s="310"/>
      <c r="M5" s="338"/>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40"/>
    </row>
    <row r="6" spans="1:44" ht="15" customHeight="1">
      <c r="A6" s="309" t="s">
        <v>84</v>
      </c>
      <c r="B6" s="309"/>
      <c r="C6" s="309"/>
      <c r="D6" s="309"/>
      <c r="E6" s="309"/>
      <c r="F6" s="309"/>
      <c r="G6" s="309"/>
      <c r="H6" s="309"/>
      <c r="I6" s="309"/>
      <c r="J6" s="309"/>
      <c r="K6" s="309"/>
      <c r="L6" s="310"/>
      <c r="M6" s="197" t="s">
        <v>99</v>
      </c>
      <c r="N6" s="198"/>
      <c r="O6" s="198"/>
      <c r="P6" s="311">
        <v>4</v>
      </c>
      <c r="Q6" s="312"/>
      <c r="R6" s="210">
        <f>P6+2018</f>
        <v>2022</v>
      </c>
      <c r="S6" s="210"/>
      <c r="T6" s="210"/>
      <c r="U6" s="198" t="s">
        <v>55</v>
      </c>
      <c r="V6" s="198"/>
      <c r="W6" s="198"/>
      <c r="X6" s="198"/>
      <c r="Y6" s="198"/>
      <c r="Z6" s="198"/>
      <c r="AA6" s="198"/>
      <c r="AB6" s="198"/>
      <c r="AC6" s="281"/>
      <c r="AD6" s="281"/>
      <c r="AE6" s="282"/>
      <c r="AF6" s="282"/>
      <c r="AG6" s="282"/>
      <c r="AH6" s="198"/>
      <c r="AI6" s="198"/>
      <c r="AJ6" s="198"/>
      <c r="AK6" s="10"/>
      <c r="AL6" s="10"/>
      <c r="AM6" s="10"/>
      <c r="AN6" s="10"/>
      <c r="AO6" s="10"/>
      <c r="AP6" s="10"/>
      <c r="AQ6" s="10"/>
      <c r="AR6" s="11"/>
    </row>
    <row r="7" spans="1:44" ht="15" customHeight="1" thickBot="1">
      <c r="A7" s="309"/>
      <c r="B7" s="309"/>
      <c r="C7" s="309"/>
      <c r="D7" s="309"/>
      <c r="E7" s="309"/>
      <c r="F7" s="309"/>
      <c r="G7" s="309"/>
      <c r="H7" s="309"/>
      <c r="I7" s="309"/>
      <c r="J7" s="309"/>
      <c r="K7" s="309"/>
      <c r="L7" s="310"/>
      <c r="M7" s="197"/>
      <c r="N7" s="198"/>
      <c r="O7" s="198"/>
      <c r="P7" s="313"/>
      <c r="Q7" s="314"/>
      <c r="R7" s="210"/>
      <c r="S7" s="210"/>
      <c r="T7" s="210"/>
      <c r="U7" s="198"/>
      <c r="V7" s="198"/>
      <c r="W7" s="198"/>
      <c r="X7" s="198"/>
      <c r="Y7" s="198"/>
      <c r="Z7" s="198"/>
      <c r="AA7" s="198"/>
      <c r="AB7" s="198"/>
      <c r="AC7" s="281"/>
      <c r="AD7" s="281"/>
      <c r="AE7" s="282"/>
      <c r="AF7" s="282"/>
      <c r="AG7" s="282"/>
      <c r="AH7" s="198"/>
      <c r="AI7" s="198"/>
      <c r="AJ7" s="198"/>
      <c r="AK7" s="10"/>
      <c r="AL7" s="10"/>
      <c r="AM7" s="10"/>
      <c r="AN7" s="10"/>
      <c r="AO7" s="10"/>
      <c r="AP7" s="10"/>
      <c r="AQ7" s="10"/>
      <c r="AR7" s="11"/>
    </row>
    <row r="8" spans="1:44" ht="15" customHeight="1">
      <c r="A8" s="341" t="s">
        <v>78</v>
      </c>
      <c r="B8" s="342"/>
      <c r="C8" s="342"/>
      <c r="D8" s="342"/>
      <c r="E8" s="342"/>
      <c r="F8" s="342"/>
      <c r="G8" s="342"/>
      <c r="H8" s="342"/>
      <c r="I8" s="342"/>
      <c r="J8" s="342"/>
      <c r="K8" s="342"/>
      <c r="L8" s="343"/>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8"/>
    </row>
    <row r="9" spans="1:44" ht="15" customHeight="1">
      <c r="A9" s="344"/>
      <c r="B9" s="345"/>
      <c r="C9" s="345"/>
      <c r="D9" s="345"/>
      <c r="E9" s="345"/>
      <c r="F9" s="345"/>
      <c r="G9" s="345"/>
      <c r="H9" s="345"/>
      <c r="I9" s="345"/>
      <c r="J9" s="345"/>
      <c r="K9" s="345"/>
      <c r="L9" s="346"/>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1"/>
    </row>
    <row r="10" spans="1:44" ht="15" customHeight="1" thickBot="1">
      <c r="A10" s="347"/>
      <c r="B10" s="348"/>
      <c r="C10" s="348"/>
      <c r="D10" s="348"/>
      <c r="E10" s="348"/>
      <c r="F10" s="348"/>
      <c r="G10" s="348"/>
      <c r="H10" s="348"/>
      <c r="I10" s="348"/>
      <c r="J10" s="348"/>
      <c r="K10" s="348"/>
      <c r="L10" s="349"/>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4"/>
    </row>
    <row r="11" spans="1:44" ht="15" customHeight="1" thickBot="1">
      <c r="A11" s="315" t="s">
        <v>95</v>
      </c>
      <c r="B11" s="316"/>
      <c r="C11" s="316"/>
      <c r="D11" s="317"/>
      <c r="E11" s="324" t="s">
        <v>50</v>
      </c>
      <c r="F11" s="325"/>
      <c r="G11" s="325"/>
      <c r="H11" s="325"/>
      <c r="I11" s="325"/>
      <c r="J11" s="325"/>
      <c r="K11" s="325"/>
      <c r="L11" s="326"/>
      <c r="M11" s="361" t="s">
        <v>56</v>
      </c>
      <c r="N11" s="362"/>
      <c r="O11" s="362"/>
      <c r="P11" s="362"/>
      <c r="Q11" s="362"/>
      <c r="R11" s="362"/>
      <c r="S11" s="362"/>
      <c r="T11" s="363"/>
      <c r="U11" s="361" t="s">
        <v>51</v>
      </c>
      <c r="V11" s="362"/>
      <c r="W11" s="362"/>
      <c r="X11" s="362"/>
      <c r="Y11" s="362"/>
      <c r="Z11" s="362"/>
      <c r="AA11" s="362"/>
      <c r="AB11" s="363"/>
      <c r="AC11" s="303" t="s">
        <v>84</v>
      </c>
      <c r="AD11" s="304"/>
      <c r="AE11" s="304"/>
      <c r="AF11" s="304"/>
      <c r="AG11" s="304"/>
      <c r="AH11" s="304"/>
      <c r="AI11" s="304"/>
      <c r="AJ11" s="304"/>
      <c r="AK11" s="304"/>
      <c r="AL11" s="304"/>
      <c r="AM11" s="304"/>
      <c r="AN11" s="304"/>
      <c r="AO11" s="304"/>
      <c r="AP11" s="304"/>
      <c r="AQ11" s="304"/>
      <c r="AR11" s="305"/>
    </row>
    <row r="12" spans="1:44" ht="15" customHeight="1">
      <c r="A12" s="318"/>
      <c r="B12" s="319"/>
      <c r="C12" s="319"/>
      <c r="D12" s="320"/>
      <c r="E12" s="324"/>
      <c r="F12" s="325"/>
      <c r="G12" s="325"/>
      <c r="H12" s="325"/>
      <c r="I12" s="325"/>
      <c r="J12" s="325"/>
      <c r="K12" s="325"/>
      <c r="L12" s="326"/>
      <c r="M12" s="306" t="s">
        <v>125</v>
      </c>
      <c r="N12" s="193"/>
      <c r="O12" s="193"/>
      <c r="P12" s="332">
        <v>2</v>
      </c>
      <c r="Q12" s="333"/>
      <c r="R12" s="188" t="s">
        <v>55</v>
      </c>
      <c r="S12" s="188"/>
      <c r="T12" s="189"/>
      <c r="U12" s="197" t="s">
        <v>99</v>
      </c>
      <c r="V12" s="198"/>
      <c r="W12" s="198"/>
      <c r="X12" s="208">
        <f>P12+3</f>
        <v>5</v>
      </c>
      <c r="Y12" s="208"/>
      <c r="Z12" s="188" t="s">
        <v>55</v>
      </c>
      <c r="AA12" s="188"/>
      <c r="AB12" s="189"/>
      <c r="AG12" s="193" t="s">
        <v>99</v>
      </c>
      <c r="AH12" s="193"/>
      <c r="AI12" s="193"/>
      <c r="AJ12" s="208">
        <f>P6</f>
        <v>4</v>
      </c>
      <c r="AK12" s="208"/>
      <c r="AL12" s="188" t="s">
        <v>55</v>
      </c>
      <c r="AM12" s="188"/>
      <c r="AN12" s="188"/>
      <c r="AP12" s="18"/>
      <c r="AQ12" s="18"/>
      <c r="AR12" s="19"/>
    </row>
    <row r="13" spans="1:44" ht="15" customHeight="1" thickBot="1">
      <c r="A13" s="318"/>
      <c r="B13" s="319"/>
      <c r="C13" s="319"/>
      <c r="D13" s="320"/>
      <c r="E13" s="327"/>
      <c r="F13" s="328"/>
      <c r="G13" s="328"/>
      <c r="H13" s="328"/>
      <c r="I13" s="328"/>
      <c r="J13" s="328"/>
      <c r="K13" s="328"/>
      <c r="L13" s="329"/>
      <c r="M13" s="306"/>
      <c r="N13" s="193"/>
      <c r="O13" s="193"/>
      <c r="P13" s="334"/>
      <c r="Q13" s="260"/>
      <c r="R13" s="188"/>
      <c r="S13" s="188"/>
      <c r="T13" s="189"/>
      <c r="U13" s="350"/>
      <c r="V13" s="351"/>
      <c r="W13" s="351"/>
      <c r="X13" s="352"/>
      <c r="Y13" s="352"/>
      <c r="Z13" s="188"/>
      <c r="AA13" s="188"/>
      <c r="AB13" s="189"/>
      <c r="AG13" s="193"/>
      <c r="AH13" s="193"/>
      <c r="AI13" s="193"/>
      <c r="AJ13" s="208"/>
      <c r="AK13" s="208"/>
      <c r="AL13" s="188"/>
      <c r="AM13" s="188"/>
      <c r="AN13" s="188"/>
      <c r="AP13" s="18"/>
      <c r="AQ13" s="18"/>
      <c r="AR13" s="19"/>
    </row>
    <row r="14" spans="1:44" ht="15" customHeight="1">
      <c r="A14" s="318"/>
      <c r="B14" s="319"/>
      <c r="C14" s="319"/>
      <c r="D14" s="320"/>
      <c r="E14" s="178" t="s">
        <v>88</v>
      </c>
      <c r="F14" s="179"/>
      <c r="G14" s="179"/>
      <c r="H14" s="179"/>
      <c r="I14" s="179"/>
      <c r="J14" s="179"/>
      <c r="K14" s="179"/>
      <c r="L14" s="179"/>
      <c r="M14" s="184"/>
      <c r="N14" s="185"/>
      <c r="O14" s="185"/>
      <c r="P14" s="185"/>
      <c r="Q14" s="185"/>
      <c r="R14" s="23"/>
      <c r="S14" s="23"/>
      <c r="T14" s="24"/>
      <c r="U14" s="184"/>
      <c r="V14" s="185"/>
      <c r="W14" s="185"/>
      <c r="X14" s="185"/>
      <c r="Y14" s="185"/>
      <c r="Z14" s="23"/>
      <c r="AA14" s="23"/>
      <c r="AB14" s="24"/>
      <c r="AC14" s="353">
        <f>'報告書別表2(報告年排出量)'!$K$56</f>
        <v>0</v>
      </c>
      <c r="AD14" s="354"/>
      <c r="AE14" s="354"/>
      <c r="AF14" s="354"/>
      <c r="AG14" s="354"/>
      <c r="AH14" s="354"/>
      <c r="AI14" s="354"/>
      <c r="AJ14" s="354"/>
      <c r="AK14" s="354"/>
      <c r="AL14" s="354"/>
      <c r="AM14" s="354"/>
      <c r="AN14" s="354"/>
      <c r="AO14" s="354"/>
      <c r="AP14" s="65"/>
      <c r="AQ14" s="65"/>
      <c r="AR14" s="66"/>
    </row>
    <row r="15" spans="1:44" ht="15" customHeight="1">
      <c r="A15" s="318"/>
      <c r="B15" s="319"/>
      <c r="C15" s="319"/>
      <c r="D15" s="320"/>
      <c r="E15" s="181"/>
      <c r="F15" s="182"/>
      <c r="G15" s="182"/>
      <c r="H15" s="182"/>
      <c r="I15" s="182"/>
      <c r="J15" s="182"/>
      <c r="K15" s="182"/>
      <c r="L15" s="182"/>
      <c r="M15" s="301"/>
      <c r="N15" s="302"/>
      <c r="O15" s="302"/>
      <c r="P15" s="302"/>
      <c r="Q15" s="302"/>
      <c r="R15" s="25"/>
      <c r="S15" s="25"/>
      <c r="T15" s="26"/>
      <c r="U15" s="301"/>
      <c r="V15" s="302"/>
      <c r="W15" s="302"/>
      <c r="X15" s="302"/>
      <c r="Y15" s="302"/>
      <c r="Z15" s="25"/>
      <c r="AA15" s="25"/>
      <c r="AB15" s="26"/>
      <c r="AC15" s="355"/>
      <c r="AD15" s="356"/>
      <c r="AE15" s="356"/>
      <c r="AF15" s="356"/>
      <c r="AG15" s="356"/>
      <c r="AH15" s="356"/>
      <c r="AI15" s="356"/>
      <c r="AJ15" s="356"/>
      <c r="AK15" s="356"/>
      <c r="AL15" s="356"/>
      <c r="AM15" s="356"/>
      <c r="AN15" s="356"/>
      <c r="AO15" s="356"/>
      <c r="AP15" s="16"/>
      <c r="AQ15" s="16"/>
      <c r="AR15" s="17"/>
    </row>
    <row r="16" spans="1:44" ht="15" customHeight="1" thickBot="1">
      <c r="A16" s="318"/>
      <c r="B16" s="319"/>
      <c r="C16" s="319"/>
      <c r="D16" s="320"/>
      <c r="E16" s="181"/>
      <c r="F16" s="182"/>
      <c r="G16" s="182"/>
      <c r="H16" s="182"/>
      <c r="I16" s="182"/>
      <c r="J16" s="182"/>
      <c r="K16" s="182"/>
      <c r="L16" s="182"/>
      <c r="M16" s="301"/>
      <c r="N16" s="302"/>
      <c r="O16" s="302"/>
      <c r="P16" s="302"/>
      <c r="Q16" s="302"/>
      <c r="R16" s="25"/>
      <c r="S16" s="25"/>
      <c r="T16" s="26"/>
      <c r="U16" s="301"/>
      <c r="V16" s="187"/>
      <c r="W16" s="187"/>
      <c r="X16" s="187"/>
      <c r="Y16" s="187"/>
      <c r="Z16" s="259" t="s">
        <v>54</v>
      </c>
      <c r="AA16" s="259"/>
      <c r="AB16" s="260"/>
      <c r="AC16" s="355"/>
      <c r="AD16" s="356"/>
      <c r="AE16" s="356"/>
      <c r="AF16" s="356"/>
      <c r="AG16" s="356"/>
      <c r="AH16" s="356"/>
      <c r="AI16" s="356"/>
      <c r="AJ16" s="356"/>
      <c r="AK16" s="356"/>
      <c r="AL16" s="356"/>
      <c r="AM16" s="356"/>
      <c r="AN16" s="356"/>
      <c r="AO16" s="356"/>
      <c r="AP16" s="288" t="s">
        <v>54</v>
      </c>
      <c r="AQ16" s="288"/>
      <c r="AR16" s="289"/>
    </row>
    <row r="17" spans="1:44" ht="15" customHeight="1">
      <c r="A17" s="318"/>
      <c r="B17" s="319"/>
      <c r="C17" s="319"/>
      <c r="D17" s="320"/>
      <c r="E17" s="181"/>
      <c r="F17" s="182"/>
      <c r="G17" s="182"/>
      <c r="H17" s="182"/>
      <c r="I17" s="182"/>
      <c r="J17" s="182"/>
      <c r="K17" s="182"/>
      <c r="L17" s="182"/>
      <c r="M17" s="301"/>
      <c r="N17" s="302"/>
      <c r="O17" s="302"/>
      <c r="P17" s="302"/>
      <c r="Q17" s="302"/>
      <c r="R17" s="25"/>
      <c r="S17" s="25"/>
      <c r="T17" s="26"/>
      <c r="U17" s="330"/>
      <c r="V17" s="34" t="s">
        <v>82</v>
      </c>
      <c r="W17" s="34"/>
      <c r="X17" s="33"/>
      <c r="Y17" s="33"/>
      <c r="Z17" s="35"/>
      <c r="AA17" s="35"/>
      <c r="AB17" s="36"/>
      <c r="AC17" s="12"/>
      <c r="AD17" s="42"/>
      <c r="AE17" s="37"/>
      <c r="AF17" s="37"/>
      <c r="AG17" s="38" t="s">
        <v>82</v>
      </c>
      <c r="AH17" s="37"/>
      <c r="AI17" s="37"/>
      <c r="AJ17" s="37"/>
      <c r="AK17" s="37"/>
      <c r="AL17" s="39"/>
      <c r="AM17" s="37"/>
      <c r="AN17" s="39"/>
      <c r="AO17" s="39"/>
      <c r="AP17" s="40"/>
      <c r="AQ17" s="40"/>
      <c r="AR17" s="41"/>
    </row>
    <row r="18" spans="1:44" ht="15" customHeight="1" thickBot="1">
      <c r="A18" s="318"/>
      <c r="B18" s="319"/>
      <c r="C18" s="319"/>
      <c r="D18" s="320"/>
      <c r="E18" s="181"/>
      <c r="F18" s="182"/>
      <c r="G18" s="182"/>
      <c r="H18" s="182"/>
      <c r="I18" s="182"/>
      <c r="J18" s="182"/>
      <c r="K18" s="182"/>
      <c r="L18" s="182"/>
      <c r="M18" s="186"/>
      <c r="N18" s="187"/>
      <c r="O18" s="187"/>
      <c r="P18" s="187"/>
      <c r="Q18" s="187"/>
      <c r="R18" s="259" t="s">
        <v>54</v>
      </c>
      <c r="S18" s="259"/>
      <c r="T18" s="260"/>
      <c r="U18" s="331"/>
      <c r="V18" s="190" t="str">
        <f>IF(M14=0," ",U14/M14*100)</f>
        <v xml:space="preserve"> </v>
      </c>
      <c r="W18" s="190"/>
      <c r="X18" s="190"/>
      <c r="Y18" s="190"/>
      <c r="Z18" s="190"/>
      <c r="AA18" s="296" t="s">
        <v>83</v>
      </c>
      <c r="AB18" s="297"/>
      <c r="AC18" s="43"/>
      <c r="AD18" s="44"/>
      <c r="AE18" s="45"/>
      <c r="AF18" s="45"/>
      <c r="AG18" s="45"/>
      <c r="AH18" s="45"/>
      <c r="AI18" s="300" t="str">
        <f>IF(M14=0," ",AC14/M14*100)</f>
        <v xml:space="preserve"> </v>
      </c>
      <c r="AJ18" s="300"/>
      <c r="AK18" s="300"/>
      <c r="AL18" s="300"/>
      <c r="AM18" s="300"/>
      <c r="AN18" s="300"/>
      <c r="AO18" s="300"/>
      <c r="AP18" s="300"/>
      <c r="AQ18" s="191" t="s">
        <v>83</v>
      </c>
      <c r="AR18" s="192"/>
    </row>
    <row r="19" spans="1:44" ht="15" customHeight="1">
      <c r="A19" s="318"/>
      <c r="B19" s="319"/>
      <c r="C19" s="319"/>
      <c r="D19" s="320"/>
      <c r="E19" s="178" t="s">
        <v>96</v>
      </c>
      <c r="F19" s="179"/>
      <c r="G19" s="179"/>
      <c r="H19" s="179"/>
      <c r="I19" s="179"/>
      <c r="J19" s="179"/>
      <c r="K19" s="179"/>
      <c r="L19" s="180"/>
      <c r="M19" s="290" t="str">
        <f>IF(M14=0," ",M14/M24)</f>
        <v xml:space="preserve"> </v>
      </c>
      <c r="N19" s="291"/>
      <c r="O19" s="291"/>
      <c r="P19" s="291"/>
      <c r="Q19" s="291"/>
      <c r="R19" s="14"/>
      <c r="S19" s="14"/>
      <c r="T19" s="15"/>
      <c r="U19" s="290" t="str">
        <f>IF(M14=0," ",U14/U24)</f>
        <v xml:space="preserve"> </v>
      </c>
      <c r="V19" s="291"/>
      <c r="W19" s="291"/>
      <c r="X19" s="291"/>
      <c r="Y19" s="291"/>
      <c r="Z19" s="14"/>
      <c r="AA19" s="14"/>
      <c r="AB19" s="15"/>
      <c r="AC19" s="357" t="str">
        <f>IF(AC24=0," ",AC14/AC24)</f>
        <v xml:space="preserve"> </v>
      </c>
      <c r="AD19" s="358"/>
      <c r="AE19" s="358"/>
      <c r="AF19" s="358"/>
      <c r="AG19" s="358"/>
      <c r="AH19" s="358"/>
      <c r="AI19" s="358"/>
      <c r="AJ19" s="358"/>
      <c r="AK19" s="358"/>
      <c r="AL19" s="358"/>
      <c r="AM19" s="358"/>
      <c r="AN19" s="358"/>
      <c r="AO19" s="358"/>
      <c r="AP19" s="65"/>
      <c r="AQ19" s="65"/>
      <c r="AR19" s="66"/>
    </row>
    <row r="20" spans="1:44" ht="15" customHeight="1">
      <c r="A20" s="318"/>
      <c r="B20" s="319"/>
      <c r="C20" s="319"/>
      <c r="D20" s="320"/>
      <c r="E20" s="181"/>
      <c r="F20" s="182"/>
      <c r="G20" s="182"/>
      <c r="H20" s="182"/>
      <c r="I20" s="182"/>
      <c r="J20" s="182"/>
      <c r="K20" s="182"/>
      <c r="L20" s="183"/>
      <c r="M20" s="292"/>
      <c r="N20" s="293"/>
      <c r="O20" s="293"/>
      <c r="P20" s="293"/>
      <c r="Q20" s="293"/>
      <c r="R20" s="16"/>
      <c r="S20" s="16"/>
      <c r="T20" s="17"/>
      <c r="U20" s="292"/>
      <c r="V20" s="293"/>
      <c r="W20" s="293"/>
      <c r="X20" s="293"/>
      <c r="Y20" s="293"/>
      <c r="Z20" s="16"/>
      <c r="AA20" s="16"/>
      <c r="AB20" s="17"/>
      <c r="AC20" s="359"/>
      <c r="AD20" s="360"/>
      <c r="AE20" s="360"/>
      <c r="AF20" s="360"/>
      <c r="AG20" s="360"/>
      <c r="AH20" s="360"/>
      <c r="AI20" s="360"/>
      <c r="AJ20" s="360"/>
      <c r="AK20" s="360"/>
      <c r="AL20" s="360"/>
      <c r="AM20" s="360"/>
      <c r="AN20" s="360"/>
      <c r="AO20" s="360"/>
      <c r="AP20" s="16"/>
      <c r="AQ20" s="16"/>
      <c r="AR20" s="17"/>
    </row>
    <row r="21" spans="1:44" ht="15" customHeight="1">
      <c r="A21" s="318"/>
      <c r="B21" s="319"/>
      <c r="C21" s="319"/>
      <c r="D21" s="320"/>
      <c r="E21" s="181"/>
      <c r="F21" s="182"/>
      <c r="G21" s="182"/>
      <c r="H21" s="182"/>
      <c r="I21" s="182"/>
      <c r="J21" s="182"/>
      <c r="K21" s="182"/>
      <c r="L21" s="183"/>
      <c r="M21" s="292"/>
      <c r="N21" s="293"/>
      <c r="O21" s="293"/>
      <c r="P21" s="293"/>
      <c r="Q21" s="293"/>
      <c r="R21" s="16"/>
      <c r="S21" s="16"/>
      <c r="T21" s="17"/>
      <c r="U21" s="292"/>
      <c r="V21" s="293"/>
      <c r="W21" s="293"/>
      <c r="X21" s="293"/>
      <c r="Y21" s="293"/>
      <c r="Z21" s="288" t="s">
        <v>54</v>
      </c>
      <c r="AA21" s="288"/>
      <c r="AB21" s="289"/>
      <c r="AC21" s="359"/>
      <c r="AD21" s="360"/>
      <c r="AE21" s="360"/>
      <c r="AF21" s="360"/>
      <c r="AG21" s="360"/>
      <c r="AH21" s="360"/>
      <c r="AI21" s="360"/>
      <c r="AJ21" s="360"/>
      <c r="AK21" s="360"/>
      <c r="AL21" s="360"/>
      <c r="AM21" s="360"/>
      <c r="AN21" s="360"/>
      <c r="AO21" s="360"/>
      <c r="AP21" s="288" t="s">
        <v>54</v>
      </c>
      <c r="AQ21" s="288"/>
      <c r="AR21" s="289"/>
    </row>
    <row r="22" spans="1:44" ht="15" customHeight="1">
      <c r="A22" s="318"/>
      <c r="B22" s="319"/>
      <c r="C22" s="319"/>
      <c r="D22" s="320"/>
      <c r="E22" s="181"/>
      <c r="F22" s="182"/>
      <c r="G22" s="182"/>
      <c r="H22" s="182"/>
      <c r="I22" s="182"/>
      <c r="J22" s="182"/>
      <c r="K22" s="182"/>
      <c r="L22" s="183"/>
      <c r="M22" s="292"/>
      <c r="N22" s="293"/>
      <c r="O22" s="293"/>
      <c r="P22" s="293"/>
      <c r="Q22" s="293"/>
      <c r="R22" s="16"/>
      <c r="S22" s="16"/>
      <c r="T22" s="17"/>
      <c r="U22" s="298"/>
      <c r="V22" s="38" t="s">
        <v>124</v>
      </c>
      <c r="W22" s="38"/>
      <c r="X22" s="39"/>
      <c r="Y22" s="39"/>
      <c r="Z22" s="40"/>
      <c r="AA22" s="40"/>
      <c r="AB22" s="41"/>
      <c r="AC22" s="12"/>
      <c r="AD22" s="42"/>
      <c r="AE22" s="37"/>
      <c r="AF22" s="37"/>
      <c r="AG22" s="38" t="s">
        <v>82</v>
      </c>
      <c r="AH22" s="38"/>
      <c r="AI22" s="38"/>
      <c r="AJ22" s="38"/>
      <c r="AK22" s="38"/>
      <c r="AL22" s="39"/>
      <c r="AM22" s="37"/>
      <c r="AN22" s="39"/>
      <c r="AO22" s="39"/>
      <c r="AP22" s="40"/>
      <c r="AQ22" s="40"/>
      <c r="AR22" s="41"/>
    </row>
    <row r="23" spans="1:44" ht="15" customHeight="1" thickBot="1">
      <c r="A23" s="318"/>
      <c r="B23" s="319"/>
      <c r="C23" s="319"/>
      <c r="D23" s="320"/>
      <c r="E23" s="181"/>
      <c r="F23" s="182"/>
      <c r="G23" s="182"/>
      <c r="H23" s="182"/>
      <c r="I23" s="182"/>
      <c r="J23" s="182"/>
      <c r="K23" s="182"/>
      <c r="L23" s="183"/>
      <c r="M23" s="294"/>
      <c r="N23" s="295"/>
      <c r="O23" s="295"/>
      <c r="P23" s="295"/>
      <c r="Q23" s="295"/>
      <c r="R23" s="263" t="s">
        <v>54</v>
      </c>
      <c r="S23" s="263"/>
      <c r="T23" s="264"/>
      <c r="U23" s="299"/>
      <c r="V23" s="190" t="str">
        <f>IF(M14=0," ",U19/M19*100)</f>
        <v xml:space="preserve"> </v>
      </c>
      <c r="W23" s="190"/>
      <c r="X23" s="190"/>
      <c r="Y23" s="190"/>
      <c r="Z23" s="190"/>
      <c r="AA23" s="296" t="s">
        <v>83</v>
      </c>
      <c r="AB23" s="297"/>
      <c r="AC23" s="43"/>
      <c r="AD23" s="44"/>
      <c r="AE23" s="45"/>
      <c r="AF23" s="45"/>
      <c r="AG23" s="45"/>
      <c r="AH23" s="45"/>
      <c r="AI23" s="300" t="str">
        <f>IF(M14=0," ",AC19/M19*100)</f>
        <v xml:space="preserve"> </v>
      </c>
      <c r="AJ23" s="300"/>
      <c r="AK23" s="300"/>
      <c r="AL23" s="300"/>
      <c r="AM23" s="300"/>
      <c r="AN23" s="300"/>
      <c r="AO23" s="300"/>
      <c r="AP23" s="300"/>
      <c r="AQ23" s="191" t="s">
        <v>83</v>
      </c>
      <c r="AR23" s="192"/>
    </row>
    <row r="24" spans="1:44" ht="15" customHeight="1">
      <c r="A24" s="318"/>
      <c r="B24" s="319"/>
      <c r="C24" s="319"/>
      <c r="D24" s="320"/>
      <c r="E24" s="12"/>
      <c r="F24" s="178" t="s">
        <v>97</v>
      </c>
      <c r="G24" s="179"/>
      <c r="H24" s="179"/>
      <c r="I24" s="179"/>
      <c r="J24" s="179"/>
      <c r="K24" s="179"/>
      <c r="L24" s="179"/>
      <c r="M24" s="184"/>
      <c r="N24" s="185"/>
      <c r="O24" s="185"/>
      <c r="P24" s="185"/>
      <c r="Q24" s="185"/>
      <c r="R24" s="185"/>
      <c r="S24" s="185"/>
      <c r="T24" s="278"/>
      <c r="U24" s="184"/>
      <c r="V24" s="185"/>
      <c r="W24" s="185"/>
      <c r="X24" s="185"/>
      <c r="Y24" s="185"/>
      <c r="Z24" s="185"/>
      <c r="AA24" s="185"/>
      <c r="AB24" s="185"/>
      <c r="AC24" s="272"/>
      <c r="AD24" s="273"/>
      <c r="AE24" s="273"/>
      <c r="AF24" s="273"/>
      <c r="AG24" s="273"/>
      <c r="AH24" s="273"/>
      <c r="AI24" s="273"/>
      <c r="AJ24" s="273"/>
      <c r="AK24" s="273"/>
      <c r="AL24" s="273"/>
      <c r="AM24" s="273"/>
      <c r="AN24" s="273"/>
      <c r="AO24" s="273"/>
      <c r="AP24" s="273"/>
      <c r="AQ24" s="273"/>
      <c r="AR24" s="274"/>
    </row>
    <row r="25" spans="1:44" ht="15" customHeight="1" thickBot="1">
      <c r="A25" s="318"/>
      <c r="B25" s="319"/>
      <c r="C25" s="319"/>
      <c r="D25" s="320"/>
      <c r="E25" s="12"/>
      <c r="F25" s="246"/>
      <c r="G25" s="247"/>
      <c r="H25" s="247"/>
      <c r="I25" s="247"/>
      <c r="J25" s="247"/>
      <c r="K25" s="247"/>
      <c r="L25" s="247"/>
      <c r="M25" s="186"/>
      <c r="N25" s="187"/>
      <c r="O25" s="187"/>
      <c r="P25" s="187"/>
      <c r="Q25" s="187"/>
      <c r="R25" s="187"/>
      <c r="S25" s="187"/>
      <c r="T25" s="279"/>
      <c r="U25" s="186"/>
      <c r="V25" s="187"/>
      <c r="W25" s="187"/>
      <c r="X25" s="187"/>
      <c r="Y25" s="187"/>
      <c r="Z25" s="187"/>
      <c r="AA25" s="187"/>
      <c r="AB25" s="187"/>
      <c r="AC25" s="275"/>
      <c r="AD25" s="276"/>
      <c r="AE25" s="276"/>
      <c r="AF25" s="276"/>
      <c r="AG25" s="276"/>
      <c r="AH25" s="276"/>
      <c r="AI25" s="276"/>
      <c r="AJ25" s="276"/>
      <c r="AK25" s="276"/>
      <c r="AL25" s="276"/>
      <c r="AM25" s="276"/>
      <c r="AN25" s="276"/>
      <c r="AO25" s="276"/>
      <c r="AP25" s="276"/>
      <c r="AQ25" s="276"/>
      <c r="AR25" s="277"/>
    </row>
    <row r="26" spans="1:44" ht="15" customHeight="1">
      <c r="A26" s="318"/>
      <c r="B26" s="319"/>
      <c r="C26" s="319"/>
      <c r="D26" s="320"/>
      <c r="E26" s="12"/>
      <c r="F26" s="178" t="s">
        <v>52</v>
      </c>
      <c r="G26" s="179"/>
      <c r="H26" s="179"/>
      <c r="I26" s="179"/>
      <c r="J26" s="179"/>
      <c r="K26" s="179"/>
      <c r="L26" s="179"/>
      <c r="M26" s="283"/>
      <c r="N26" s="284"/>
      <c r="O26" s="284"/>
      <c r="P26" s="284"/>
      <c r="Q26" s="284"/>
      <c r="R26" s="284"/>
      <c r="S26" s="284"/>
      <c r="T26" s="284"/>
      <c r="U26" s="284"/>
      <c r="V26" s="284"/>
      <c r="W26" s="284"/>
      <c r="X26" s="284"/>
      <c r="Y26" s="284"/>
      <c r="Z26" s="284"/>
      <c r="AA26" s="284"/>
      <c r="AB26" s="284"/>
      <c r="AC26" s="285"/>
      <c r="AD26" s="285"/>
      <c r="AE26" s="285"/>
      <c r="AF26" s="285"/>
      <c r="AG26" s="285"/>
      <c r="AH26" s="285"/>
      <c r="AI26" s="285"/>
      <c r="AJ26" s="285"/>
      <c r="AK26" s="285"/>
      <c r="AL26" s="285"/>
      <c r="AM26" s="285"/>
      <c r="AN26" s="285"/>
      <c r="AO26" s="285"/>
      <c r="AP26" s="285"/>
      <c r="AQ26" s="285"/>
      <c r="AR26" s="286"/>
    </row>
    <row r="27" spans="1:44" ht="15" customHeight="1">
      <c r="A27" s="318"/>
      <c r="B27" s="319"/>
      <c r="C27" s="319"/>
      <c r="D27" s="320"/>
      <c r="E27" s="12"/>
      <c r="F27" s="181"/>
      <c r="G27" s="182"/>
      <c r="H27" s="182"/>
      <c r="I27" s="182"/>
      <c r="J27" s="182"/>
      <c r="K27" s="182"/>
      <c r="L27" s="182"/>
      <c r="M27" s="287"/>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6"/>
    </row>
    <row r="28" spans="1:44" ht="15" customHeight="1" thickBot="1">
      <c r="A28" s="318"/>
      <c r="B28" s="319"/>
      <c r="C28" s="319"/>
      <c r="D28" s="320"/>
      <c r="E28" s="62"/>
      <c r="F28" s="246"/>
      <c r="G28" s="247"/>
      <c r="H28" s="247"/>
      <c r="I28" s="247"/>
      <c r="J28" s="247"/>
      <c r="K28" s="247"/>
      <c r="L28" s="247"/>
      <c r="M28" s="27"/>
      <c r="N28" s="28"/>
      <c r="O28" s="28"/>
      <c r="P28" s="28"/>
      <c r="Q28" s="28"/>
      <c r="R28" s="28"/>
      <c r="S28" s="280" t="s">
        <v>57</v>
      </c>
      <c r="T28" s="280"/>
      <c r="U28" s="280"/>
      <c r="V28" s="280"/>
      <c r="W28" s="280"/>
      <c r="X28" s="280"/>
      <c r="Y28" s="280"/>
      <c r="Z28" s="267"/>
      <c r="AA28" s="267"/>
      <c r="AB28" s="267"/>
      <c r="AC28" s="267"/>
      <c r="AD28" s="267"/>
      <c r="AE28" s="267"/>
      <c r="AF28" s="267"/>
      <c r="AG28" s="267"/>
      <c r="AH28" s="267"/>
      <c r="AI28" s="31" t="s">
        <v>58</v>
      </c>
      <c r="AJ28" s="28"/>
      <c r="AK28" s="28"/>
      <c r="AL28" s="28"/>
      <c r="AM28" s="28"/>
      <c r="AN28" s="28"/>
      <c r="AO28" s="28"/>
      <c r="AP28" s="28"/>
      <c r="AQ28" s="28"/>
      <c r="AR28" s="32"/>
    </row>
    <row r="29" spans="1:44" ht="15" customHeight="1">
      <c r="A29" s="318"/>
      <c r="B29" s="319"/>
      <c r="C29" s="319"/>
      <c r="D29" s="320"/>
      <c r="E29" s="200" t="s">
        <v>98</v>
      </c>
      <c r="F29" s="201"/>
      <c r="G29" s="201"/>
      <c r="H29" s="201"/>
      <c r="I29" s="201"/>
      <c r="J29" s="201"/>
      <c r="K29" s="201"/>
      <c r="L29" s="250"/>
      <c r="M29" s="268" t="s">
        <v>80</v>
      </c>
      <c r="N29" s="269"/>
      <c r="O29" s="269"/>
      <c r="P29" s="269"/>
      <c r="Q29" s="269"/>
      <c r="R29" s="269"/>
      <c r="S29" s="269"/>
      <c r="T29" s="269"/>
      <c r="U29" s="269"/>
      <c r="V29" s="269"/>
      <c r="W29" s="269"/>
      <c r="X29" s="269"/>
      <c r="Y29" s="269"/>
      <c r="Z29" s="269"/>
      <c r="AA29" s="269"/>
      <c r="AB29" s="269"/>
      <c r="AC29" s="254"/>
      <c r="AD29" s="255"/>
      <c r="AE29" s="255"/>
      <c r="AF29" s="255"/>
      <c r="AG29" s="255"/>
      <c r="AH29" s="255"/>
      <c r="AI29" s="255"/>
      <c r="AJ29" s="255"/>
      <c r="AK29" s="255"/>
      <c r="AL29" s="255"/>
      <c r="AM29" s="255"/>
      <c r="AN29" s="255"/>
      <c r="AO29" s="255"/>
      <c r="AP29" s="23"/>
      <c r="AQ29" s="23"/>
      <c r="AR29" s="24"/>
    </row>
    <row r="30" spans="1:44" ht="15" customHeight="1" thickBot="1">
      <c r="A30" s="318"/>
      <c r="B30" s="319"/>
      <c r="C30" s="319"/>
      <c r="D30" s="320"/>
      <c r="E30" s="203"/>
      <c r="F30" s="202"/>
      <c r="G30" s="202"/>
      <c r="H30" s="202"/>
      <c r="I30" s="202"/>
      <c r="J30" s="202"/>
      <c r="K30" s="202"/>
      <c r="L30" s="258"/>
      <c r="M30" s="270"/>
      <c r="N30" s="271"/>
      <c r="O30" s="271"/>
      <c r="P30" s="271"/>
      <c r="Q30" s="271"/>
      <c r="R30" s="271"/>
      <c r="S30" s="271"/>
      <c r="T30" s="271"/>
      <c r="U30" s="271"/>
      <c r="V30" s="271"/>
      <c r="W30" s="271"/>
      <c r="X30" s="271"/>
      <c r="Y30" s="271"/>
      <c r="Z30" s="271"/>
      <c r="AA30" s="271"/>
      <c r="AB30" s="271"/>
      <c r="AC30" s="256"/>
      <c r="AD30" s="257"/>
      <c r="AE30" s="257"/>
      <c r="AF30" s="257"/>
      <c r="AG30" s="257"/>
      <c r="AH30" s="257"/>
      <c r="AI30" s="257"/>
      <c r="AJ30" s="257"/>
      <c r="AK30" s="257"/>
      <c r="AL30" s="257"/>
      <c r="AM30" s="257"/>
      <c r="AN30" s="257"/>
      <c r="AO30" s="257"/>
      <c r="AP30" s="261" t="s">
        <v>54</v>
      </c>
      <c r="AQ30" s="261"/>
      <c r="AR30" s="262"/>
    </row>
    <row r="31" spans="1:44" ht="15" customHeight="1">
      <c r="A31" s="318"/>
      <c r="B31" s="319"/>
      <c r="C31" s="319"/>
      <c r="D31" s="320"/>
      <c r="E31" s="203"/>
      <c r="F31" s="202"/>
      <c r="G31" s="202"/>
      <c r="H31" s="202"/>
      <c r="I31" s="202"/>
      <c r="J31" s="202"/>
      <c r="K31" s="202"/>
      <c r="L31" s="258"/>
      <c r="M31" s="200" t="s">
        <v>81</v>
      </c>
      <c r="N31" s="201"/>
      <c r="O31" s="201"/>
      <c r="P31" s="201"/>
      <c r="Q31" s="201"/>
      <c r="R31" s="201"/>
      <c r="S31" s="201"/>
      <c r="T31" s="201"/>
      <c r="U31" s="201"/>
      <c r="V31" s="201"/>
      <c r="W31" s="201"/>
      <c r="X31" s="201"/>
      <c r="Y31" s="201"/>
      <c r="Z31" s="201"/>
      <c r="AA31" s="201"/>
      <c r="AB31" s="201"/>
      <c r="AC31" s="254"/>
      <c r="AD31" s="255"/>
      <c r="AE31" s="255"/>
      <c r="AF31" s="255"/>
      <c r="AG31" s="255"/>
      <c r="AH31" s="255"/>
      <c r="AI31" s="255"/>
      <c r="AJ31" s="255"/>
      <c r="AK31" s="255"/>
      <c r="AL31" s="255"/>
      <c r="AM31" s="255"/>
      <c r="AN31" s="255"/>
      <c r="AO31" s="255"/>
      <c r="AP31" s="23"/>
      <c r="AQ31" s="23"/>
      <c r="AR31" s="24"/>
    </row>
    <row r="32" spans="1:44" ht="15" customHeight="1" thickBot="1">
      <c r="A32" s="318"/>
      <c r="B32" s="319"/>
      <c r="C32" s="319"/>
      <c r="D32" s="320"/>
      <c r="E32" s="203"/>
      <c r="F32" s="202"/>
      <c r="G32" s="202"/>
      <c r="H32" s="202"/>
      <c r="I32" s="202"/>
      <c r="J32" s="202"/>
      <c r="K32" s="202"/>
      <c r="L32" s="258"/>
      <c r="M32" s="251"/>
      <c r="N32" s="252"/>
      <c r="O32" s="252"/>
      <c r="P32" s="252"/>
      <c r="Q32" s="252"/>
      <c r="R32" s="252"/>
      <c r="S32" s="252"/>
      <c r="T32" s="252"/>
      <c r="U32" s="252"/>
      <c r="V32" s="252"/>
      <c r="W32" s="252"/>
      <c r="X32" s="252"/>
      <c r="Y32" s="252"/>
      <c r="Z32" s="252"/>
      <c r="AA32" s="252"/>
      <c r="AB32" s="252"/>
      <c r="AC32" s="265"/>
      <c r="AD32" s="266"/>
      <c r="AE32" s="266"/>
      <c r="AF32" s="266"/>
      <c r="AG32" s="266"/>
      <c r="AH32" s="266"/>
      <c r="AI32" s="266"/>
      <c r="AJ32" s="266"/>
      <c r="AK32" s="266"/>
      <c r="AL32" s="266"/>
      <c r="AM32" s="266"/>
      <c r="AN32" s="266"/>
      <c r="AO32" s="266"/>
      <c r="AP32" s="259" t="s">
        <v>54</v>
      </c>
      <c r="AQ32" s="259"/>
      <c r="AR32" s="260"/>
    </row>
    <row r="33" spans="1:44" ht="15" customHeight="1">
      <c r="A33" s="318"/>
      <c r="B33" s="319"/>
      <c r="C33" s="319"/>
      <c r="D33" s="320"/>
      <c r="E33" s="203"/>
      <c r="F33" s="202"/>
      <c r="G33" s="202"/>
      <c r="H33" s="202"/>
      <c r="I33" s="202"/>
      <c r="J33" s="202"/>
      <c r="K33" s="202"/>
      <c r="L33" s="258"/>
      <c r="M33" s="200" t="s">
        <v>85</v>
      </c>
      <c r="N33" s="201"/>
      <c r="O33" s="201"/>
      <c r="P33" s="201"/>
      <c r="Q33" s="201"/>
      <c r="R33" s="201"/>
      <c r="S33" s="201"/>
      <c r="T33" s="201"/>
      <c r="U33" s="201"/>
      <c r="V33" s="201"/>
      <c r="W33" s="201"/>
      <c r="X33" s="201"/>
      <c r="Y33" s="201"/>
      <c r="Z33" s="201"/>
      <c r="AA33" s="201"/>
      <c r="AB33" s="201"/>
      <c r="AC33" s="256"/>
      <c r="AD33" s="257"/>
      <c r="AE33" s="257"/>
      <c r="AF33" s="257"/>
      <c r="AG33" s="257"/>
      <c r="AH33" s="257"/>
      <c r="AI33" s="257"/>
      <c r="AJ33" s="257"/>
      <c r="AK33" s="257"/>
      <c r="AL33" s="257"/>
      <c r="AM33" s="257"/>
      <c r="AN33" s="257"/>
      <c r="AO33" s="257"/>
      <c r="AP33" s="25"/>
      <c r="AQ33" s="25"/>
      <c r="AR33" s="26"/>
    </row>
    <row r="34" spans="1:44" ht="15" customHeight="1" thickBot="1">
      <c r="A34" s="318"/>
      <c r="B34" s="319"/>
      <c r="C34" s="319"/>
      <c r="D34" s="320"/>
      <c r="E34" s="251"/>
      <c r="F34" s="252"/>
      <c r="G34" s="252"/>
      <c r="H34" s="252"/>
      <c r="I34" s="252"/>
      <c r="J34" s="252"/>
      <c r="K34" s="252"/>
      <c r="L34" s="253"/>
      <c r="M34" s="21" t="s">
        <v>86</v>
      </c>
      <c r="N34" s="245"/>
      <c r="O34" s="245"/>
      <c r="P34" s="245"/>
      <c r="Q34" s="245"/>
      <c r="R34" s="245"/>
      <c r="S34" s="245"/>
      <c r="T34" s="245"/>
      <c r="U34" s="245"/>
      <c r="V34" s="245"/>
      <c r="W34" s="245"/>
      <c r="X34" s="245"/>
      <c r="Y34" s="245"/>
      <c r="Z34" s="245"/>
      <c r="AA34" s="245"/>
      <c r="AB34" s="22" t="s">
        <v>58</v>
      </c>
      <c r="AC34" s="265"/>
      <c r="AD34" s="266"/>
      <c r="AE34" s="266"/>
      <c r="AF34" s="266"/>
      <c r="AG34" s="266"/>
      <c r="AH34" s="266"/>
      <c r="AI34" s="266"/>
      <c r="AJ34" s="266"/>
      <c r="AK34" s="266"/>
      <c r="AL34" s="266"/>
      <c r="AM34" s="266"/>
      <c r="AN34" s="266"/>
      <c r="AO34" s="266"/>
      <c r="AP34" s="259" t="s">
        <v>54</v>
      </c>
      <c r="AQ34" s="259"/>
      <c r="AR34" s="260"/>
    </row>
    <row r="35" spans="1:44" ht="15" customHeight="1">
      <c r="A35" s="318"/>
      <c r="B35" s="319"/>
      <c r="C35" s="319"/>
      <c r="D35" s="320"/>
      <c r="E35" s="200" t="s">
        <v>89</v>
      </c>
      <c r="F35" s="201"/>
      <c r="G35" s="201"/>
      <c r="H35" s="201"/>
      <c r="I35" s="201"/>
      <c r="J35" s="201"/>
      <c r="K35" s="201"/>
      <c r="L35" s="201"/>
      <c r="M35" s="201"/>
      <c r="N35" s="201"/>
      <c r="O35" s="201"/>
      <c r="P35" s="201"/>
      <c r="Q35" s="201"/>
      <c r="R35" s="201"/>
      <c r="S35" s="201"/>
      <c r="T35" s="201"/>
      <c r="U35" s="201"/>
      <c r="V35" s="201"/>
      <c r="W35" s="201"/>
      <c r="X35" s="201"/>
      <c r="Y35" s="201"/>
      <c r="Z35" s="201"/>
      <c r="AA35" s="201"/>
      <c r="AB35" s="250"/>
      <c r="AC35" s="248">
        <f>AC14-(AC29+AC31+AC33)</f>
        <v>0</v>
      </c>
      <c r="AD35" s="248"/>
      <c r="AE35" s="248"/>
      <c r="AF35" s="248"/>
      <c r="AG35" s="248"/>
      <c r="AH35" s="248"/>
      <c r="AI35" s="248"/>
      <c r="AJ35" s="248"/>
      <c r="AK35" s="248"/>
      <c r="AL35" s="248"/>
      <c r="AM35" s="248"/>
      <c r="AN35" s="248"/>
      <c r="AO35" s="248"/>
      <c r="AP35" s="64"/>
      <c r="AQ35" s="64"/>
      <c r="AR35" s="30"/>
    </row>
    <row r="36" spans="1:44" ht="15" customHeight="1">
      <c r="A36" s="321"/>
      <c r="B36" s="322"/>
      <c r="C36" s="322"/>
      <c r="D36" s="323"/>
      <c r="E36" s="251"/>
      <c r="F36" s="252"/>
      <c r="G36" s="252"/>
      <c r="H36" s="252"/>
      <c r="I36" s="252"/>
      <c r="J36" s="252"/>
      <c r="K36" s="252"/>
      <c r="L36" s="252"/>
      <c r="M36" s="252"/>
      <c r="N36" s="252"/>
      <c r="O36" s="252"/>
      <c r="P36" s="252"/>
      <c r="Q36" s="252"/>
      <c r="R36" s="252"/>
      <c r="S36" s="252"/>
      <c r="T36" s="252"/>
      <c r="U36" s="252"/>
      <c r="V36" s="252"/>
      <c r="W36" s="252"/>
      <c r="X36" s="252"/>
      <c r="Y36" s="252"/>
      <c r="Z36" s="252"/>
      <c r="AA36" s="252"/>
      <c r="AB36" s="253"/>
      <c r="AC36" s="249"/>
      <c r="AD36" s="249"/>
      <c r="AE36" s="249"/>
      <c r="AF36" s="249"/>
      <c r="AG36" s="249"/>
      <c r="AH36" s="249"/>
      <c r="AI36" s="249"/>
      <c r="AJ36" s="249"/>
      <c r="AK36" s="249"/>
      <c r="AL36" s="249"/>
      <c r="AM36" s="249"/>
      <c r="AN36" s="249"/>
      <c r="AO36" s="249"/>
      <c r="AP36" s="263" t="s">
        <v>54</v>
      </c>
      <c r="AQ36" s="263"/>
      <c r="AR36" s="264"/>
    </row>
    <row r="37" spans="1:44" ht="15" customHeight="1">
      <c r="A37" s="200" t="s">
        <v>113</v>
      </c>
      <c r="B37" s="201"/>
      <c r="C37" s="201"/>
      <c r="D37" s="201"/>
      <c r="E37" s="202"/>
      <c r="F37" s="202"/>
      <c r="G37" s="202"/>
      <c r="H37" s="202"/>
      <c r="I37" s="202"/>
      <c r="J37" s="202"/>
      <c r="K37" s="202"/>
      <c r="L37" s="202"/>
      <c r="M37" s="204" t="s">
        <v>122</v>
      </c>
      <c r="N37" s="204"/>
      <c r="O37" s="204"/>
      <c r="P37" s="204"/>
      <c r="Q37" s="204"/>
      <c r="R37" s="204"/>
      <c r="S37" s="204"/>
      <c r="T37" s="204"/>
      <c r="U37" s="204"/>
      <c r="V37" s="204"/>
      <c r="W37" s="204"/>
      <c r="X37" s="204"/>
      <c r="Y37" s="204"/>
      <c r="Z37" s="204"/>
      <c r="AA37" s="204"/>
      <c r="AB37" s="204"/>
      <c r="AC37" s="204"/>
      <c r="AD37" s="204"/>
      <c r="AE37" s="197" t="s">
        <v>99</v>
      </c>
      <c r="AF37" s="198"/>
      <c r="AG37" s="198"/>
      <c r="AH37" s="198"/>
      <c r="AI37" s="208">
        <f>AJ12-1</f>
        <v>3</v>
      </c>
      <c r="AJ37" s="208"/>
      <c r="AK37" s="208"/>
      <c r="AL37" s="210">
        <f>AI37+2018</f>
        <v>2021</v>
      </c>
      <c r="AM37" s="210"/>
      <c r="AN37" s="210"/>
      <c r="AO37" s="210"/>
      <c r="AP37" s="198" t="s">
        <v>123</v>
      </c>
      <c r="AQ37" s="198"/>
      <c r="AR37" s="212"/>
    </row>
    <row r="38" spans="1:44" ht="15" customHeight="1">
      <c r="A38" s="203"/>
      <c r="B38" s="202"/>
      <c r="C38" s="202"/>
      <c r="D38" s="202"/>
      <c r="E38" s="202"/>
      <c r="F38" s="202"/>
      <c r="G38" s="202"/>
      <c r="H38" s="202"/>
      <c r="I38" s="202"/>
      <c r="J38" s="202"/>
      <c r="K38" s="202"/>
      <c r="L38" s="202"/>
      <c r="M38" s="205"/>
      <c r="N38" s="205"/>
      <c r="O38" s="205"/>
      <c r="P38" s="205"/>
      <c r="Q38" s="205"/>
      <c r="R38" s="205"/>
      <c r="S38" s="205"/>
      <c r="T38" s="205"/>
      <c r="U38" s="205"/>
      <c r="V38" s="205"/>
      <c r="W38" s="205"/>
      <c r="X38" s="205"/>
      <c r="Y38" s="205"/>
      <c r="Z38" s="205"/>
      <c r="AA38" s="205"/>
      <c r="AB38" s="205"/>
      <c r="AC38" s="205"/>
      <c r="AD38" s="205"/>
      <c r="AE38" s="206"/>
      <c r="AF38" s="207"/>
      <c r="AG38" s="207"/>
      <c r="AH38" s="207"/>
      <c r="AI38" s="209"/>
      <c r="AJ38" s="209"/>
      <c r="AK38" s="209"/>
      <c r="AL38" s="211"/>
      <c r="AM38" s="211"/>
      <c r="AN38" s="211"/>
      <c r="AO38" s="211"/>
      <c r="AP38" s="207"/>
      <c r="AQ38" s="207"/>
      <c r="AR38" s="213"/>
    </row>
    <row r="39" spans="1:44" ht="15" customHeight="1">
      <c r="A39" s="203"/>
      <c r="B39" s="202"/>
      <c r="C39" s="202"/>
      <c r="D39" s="202"/>
      <c r="E39" s="202"/>
      <c r="F39" s="202"/>
      <c r="G39" s="202"/>
      <c r="H39" s="202"/>
      <c r="I39" s="202"/>
      <c r="J39" s="202"/>
      <c r="K39" s="202"/>
      <c r="L39" s="202"/>
      <c r="M39" s="214" t="s">
        <v>115</v>
      </c>
      <c r="N39" s="215"/>
      <c r="O39" s="215"/>
      <c r="P39" s="215"/>
      <c r="Q39" s="215"/>
      <c r="R39" s="215"/>
      <c r="S39" s="215"/>
      <c r="T39" s="215"/>
      <c r="U39" s="215"/>
      <c r="V39" s="215"/>
      <c r="W39" s="215"/>
      <c r="X39" s="215"/>
      <c r="Y39" s="215"/>
      <c r="Z39" s="215"/>
      <c r="AA39" s="215"/>
      <c r="AB39" s="215"/>
      <c r="AC39" s="215"/>
      <c r="AD39" s="216"/>
      <c r="AE39" s="194" t="s">
        <v>121</v>
      </c>
      <c r="AF39" s="195"/>
      <c r="AG39" s="195"/>
      <c r="AH39" s="195"/>
      <c r="AI39" s="195"/>
      <c r="AJ39" s="195"/>
      <c r="AK39" s="195"/>
      <c r="AL39" s="195"/>
      <c r="AM39" s="195"/>
      <c r="AN39" s="195"/>
      <c r="AO39" s="195"/>
      <c r="AP39" s="195"/>
      <c r="AQ39" s="195"/>
      <c r="AR39" s="196"/>
    </row>
    <row r="40" spans="1:44" ht="15" customHeight="1" thickBot="1">
      <c r="A40" s="203"/>
      <c r="B40" s="202"/>
      <c r="C40" s="202"/>
      <c r="D40" s="202"/>
      <c r="E40" s="202"/>
      <c r="F40" s="202"/>
      <c r="G40" s="202"/>
      <c r="H40" s="202"/>
      <c r="I40" s="202"/>
      <c r="J40" s="202"/>
      <c r="K40" s="202"/>
      <c r="L40" s="202"/>
      <c r="M40" s="217"/>
      <c r="N40" s="218"/>
      <c r="O40" s="218"/>
      <c r="P40" s="218"/>
      <c r="Q40" s="218"/>
      <c r="R40" s="218"/>
      <c r="S40" s="218"/>
      <c r="T40" s="218"/>
      <c r="U40" s="218"/>
      <c r="V40" s="218"/>
      <c r="W40" s="218"/>
      <c r="X40" s="218"/>
      <c r="Y40" s="218"/>
      <c r="Z40" s="218"/>
      <c r="AA40" s="218"/>
      <c r="AB40" s="218"/>
      <c r="AC40" s="218"/>
      <c r="AD40" s="219"/>
      <c r="AE40" s="197"/>
      <c r="AF40" s="198"/>
      <c r="AG40" s="198"/>
      <c r="AH40" s="198"/>
      <c r="AI40" s="198"/>
      <c r="AJ40" s="198"/>
      <c r="AK40" s="198"/>
      <c r="AL40" s="198"/>
      <c r="AM40" s="198"/>
      <c r="AN40" s="198"/>
      <c r="AO40" s="198"/>
      <c r="AP40" s="198"/>
      <c r="AQ40" s="198"/>
      <c r="AR40" s="199"/>
    </row>
    <row r="41" spans="1:44" ht="15" customHeight="1">
      <c r="A41" s="203"/>
      <c r="B41" s="202"/>
      <c r="C41" s="202"/>
      <c r="D41" s="202"/>
      <c r="E41" s="202"/>
      <c r="F41" s="202"/>
      <c r="G41" s="202"/>
      <c r="H41" s="202"/>
      <c r="I41" s="202"/>
      <c r="J41" s="202"/>
      <c r="K41" s="202"/>
      <c r="L41" s="202"/>
      <c r="M41" s="220" t="s">
        <v>119</v>
      </c>
      <c r="N41" s="221"/>
      <c r="O41" s="221"/>
      <c r="P41" s="221"/>
      <c r="Q41" s="221"/>
      <c r="R41" s="221"/>
      <c r="S41" s="221"/>
      <c r="T41" s="221"/>
      <c r="U41" s="221"/>
      <c r="V41" s="221"/>
      <c r="W41" s="221"/>
      <c r="X41" s="221"/>
      <c r="Y41" s="221"/>
      <c r="Z41" s="221"/>
      <c r="AA41" s="221"/>
      <c r="AB41" s="221"/>
      <c r="AC41" s="221"/>
      <c r="AD41" s="222"/>
      <c r="AE41" s="226">
        <v>4.4700000000000002E-4</v>
      </c>
      <c r="AF41" s="227"/>
      <c r="AG41" s="227"/>
      <c r="AH41" s="227"/>
      <c r="AI41" s="227"/>
      <c r="AJ41" s="227"/>
      <c r="AK41" s="227"/>
      <c r="AL41" s="227"/>
      <c r="AM41" s="230" t="s">
        <v>114</v>
      </c>
      <c r="AN41" s="230"/>
      <c r="AO41" s="230"/>
      <c r="AP41" s="230"/>
      <c r="AQ41" s="230"/>
      <c r="AR41" s="231"/>
    </row>
    <row r="42" spans="1:44" ht="15" customHeight="1" thickBot="1">
      <c r="A42" s="203"/>
      <c r="B42" s="202"/>
      <c r="C42" s="202"/>
      <c r="D42" s="202"/>
      <c r="E42" s="202"/>
      <c r="F42" s="202"/>
      <c r="G42" s="202"/>
      <c r="H42" s="202"/>
      <c r="I42" s="202"/>
      <c r="J42" s="202"/>
      <c r="K42" s="202"/>
      <c r="L42" s="202"/>
      <c r="M42" s="223"/>
      <c r="N42" s="224"/>
      <c r="O42" s="224"/>
      <c r="P42" s="224"/>
      <c r="Q42" s="224"/>
      <c r="R42" s="224"/>
      <c r="S42" s="224"/>
      <c r="T42" s="224"/>
      <c r="U42" s="224"/>
      <c r="V42" s="224"/>
      <c r="W42" s="224"/>
      <c r="X42" s="224"/>
      <c r="Y42" s="224"/>
      <c r="Z42" s="224"/>
      <c r="AA42" s="224"/>
      <c r="AB42" s="224"/>
      <c r="AC42" s="224"/>
      <c r="AD42" s="225"/>
      <c r="AE42" s="228"/>
      <c r="AF42" s="229"/>
      <c r="AG42" s="229"/>
      <c r="AH42" s="229"/>
      <c r="AI42" s="229"/>
      <c r="AJ42" s="229"/>
      <c r="AK42" s="229"/>
      <c r="AL42" s="229"/>
      <c r="AM42" s="232"/>
      <c r="AN42" s="232"/>
      <c r="AO42" s="232"/>
      <c r="AP42" s="232"/>
      <c r="AQ42" s="232"/>
      <c r="AR42" s="233"/>
    </row>
    <row r="43" spans="1:44" ht="15" customHeight="1">
      <c r="A43" s="203"/>
      <c r="B43" s="202"/>
      <c r="C43" s="202"/>
      <c r="D43" s="202"/>
      <c r="E43" s="202"/>
      <c r="F43" s="202"/>
      <c r="G43" s="202"/>
      <c r="H43" s="202"/>
      <c r="I43" s="202"/>
      <c r="J43" s="202"/>
      <c r="K43" s="202"/>
      <c r="L43" s="202"/>
      <c r="M43" s="220"/>
      <c r="N43" s="221"/>
      <c r="O43" s="221"/>
      <c r="P43" s="221"/>
      <c r="Q43" s="221"/>
      <c r="R43" s="221"/>
      <c r="S43" s="221"/>
      <c r="T43" s="221"/>
      <c r="U43" s="221"/>
      <c r="V43" s="221"/>
      <c r="W43" s="221"/>
      <c r="X43" s="221"/>
      <c r="Y43" s="221"/>
      <c r="Z43" s="221"/>
      <c r="AA43" s="221"/>
      <c r="AB43" s="221"/>
      <c r="AC43" s="221"/>
      <c r="AD43" s="222"/>
      <c r="AE43" s="226"/>
      <c r="AF43" s="227"/>
      <c r="AG43" s="227"/>
      <c r="AH43" s="227"/>
      <c r="AI43" s="227"/>
      <c r="AJ43" s="227"/>
      <c r="AK43" s="227"/>
      <c r="AL43" s="227"/>
      <c r="AM43" s="230" t="s">
        <v>114</v>
      </c>
      <c r="AN43" s="230"/>
      <c r="AO43" s="230"/>
      <c r="AP43" s="230"/>
      <c r="AQ43" s="230"/>
      <c r="AR43" s="231"/>
    </row>
    <row r="44" spans="1:44" ht="15" customHeight="1" thickBot="1">
      <c r="A44" s="203"/>
      <c r="B44" s="202"/>
      <c r="C44" s="202"/>
      <c r="D44" s="202"/>
      <c r="E44" s="202"/>
      <c r="F44" s="202"/>
      <c r="G44" s="202"/>
      <c r="H44" s="202"/>
      <c r="I44" s="202"/>
      <c r="J44" s="202"/>
      <c r="K44" s="202"/>
      <c r="L44" s="202"/>
      <c r="M44" s="223"/>
      <c r="N44" s="224"/>
      <c r="O44" s="224"/>
      <c r="P44" s="224"/>
      <c r="Q44" s="224"/>
      <c r="R44" s="224"/>
      <c r="S44" s="224"/>
      <c r="T44" s="224"/>
      <c r="U44" s="224"/>
      <c r="V44" s="224"/>
      <c r="W44" s="224"/>
      <c r="X44" s="224"/>
      <c r="Y44" s="224"/>
      <c r="Z44" s="224"/>
      <c r="AA44" s="224"/>
      <c r="AB44" s="224"/>
      <c r="AC44" s="224"/>
      <c r="AD44" s="225"/>
      <c r="AE44" s="228"/>
      <c r="AF44" s="229"/>
      <c r="AG44" s="229"/>
      <c r="AH44" s="229"/>
      <c r="AI44" s="229"/>
      <c r="AJ44" s="229"/>
      <c r="AK44" s="229"/>
      <c r="AL44" s="229"/>
      <c r="AM44" s="232"/>
      <c r="AN44" s="232"/>
      <c r="AO44" s="232"/>
      <c r="AP44" s="232"/>
      <c r="AQ44" s="232"/>
      <c r="AR44" s="233"/>
    </row>
    <row r="45" spans="1:44" ht="15" customHeight="1">
      <c r="A45" s="203"/>
      <c r="B45" s="202"/>
      <c r="C45" s="202"/>
      <c r="D45" s="202"/>
      <c r="E45" s="202"/>
      <c r="F45" s="202"/>
      <c r="G45" s="202"/>
      <c r="H45" s="202"/>
      <c r="I45" s="202"/>
      <c r="J45" s="202"/>
      <c r="K45" s="202"/>
      <c r="L45" s="202"/>
      <c r="M45" s="220"/>
      <c r="N45" s="221"/>
      <c r="O45" s="221"/>
      <c r="P45" s="221"/>
      <c r="Q45" s="221"/>
      <c r="R45" s="221"/>
      <c r="S45" s="221"/>
      <c r="T45" s="221"/>
      <c r="U45" s="221"/>
      <c r="V45" s="221"/>
      <c r="W45" s="221"/>
      <c r="X45" s="221"/>
      <c r="Y45" s="221"/>
      <c r="Z45" s="221"/>
      <c r="AA45" s="221"/>
      <c r="AB45" s="221"/>
      <c r="AC45" s="221"/>
      <c r="AD45" s="222"/>
      <c r="AE45" s="226"/>
      <c r="AF45" s="227"/>
      <c r="AG45" s="227"/>
      <c r="AH45" s="227"/>
      <c r="AI45" s="227"/>
      <c r="AJ45" s="227"/>
      <c r="AK45" s="227"/>
      <c r="AL45" s="227"/>
      <c r="AM45" s="230" t="s">
        <v>114</v>
      </c>
      <c r="AN45" s="230"/>
      <c r="AO45" s="230"/>
      <c r="AP45" s="230"/>
      <c r="AQ45" s="230"/>
      <c r="AR45" s="231"/>
    </row>
    <row r="46" spans="1:44" ht="15" customHeight="1" thickBot="1">
      <c r="A46" s="203"/>
      <c r="B46" s="202"/>
      <c r="C46" s="202"/>
      <c r="D46" s="202"/>
      <c r="E46" s="202"/>
      <c r="F46" s="202"/>
      <c r="G46" s="202"/>
      <c r="H46" s="202"/>
      <c r="I46" s="202"/>
      <c r="J46" s="202"/>
      <c r="K46" s="202"/>
      <c r="L46" s="202"/>
      <c r="M46" s="223"/>
      <c r="N46" s="224"/>
      <c r="O46" s="224"/>
      <c r="P46" s="224"/>
      <c r="Q46" s="224"/>
      <c r="R46" s="224"/>
      <c r="S46" s="224"/>
      <c r="T46" s="224"/>
      <c r="U46" s="224"/>
      <c r="V46" s="224"/>
      <c r="W46" s="224"/>
      <c r="X46" s="224"/>
      <c r="Y46" s="224"/>
      <c r="Z46" s="224"/>
      <c r="AA46" s="224"/>
      <c r="AB46" s="224"/>
      <c r="AC46" s="224"/>
      <c r="AD46" s="225"/>
      <c r="AE46" s="228"/>
      <c r="AF46" s="229"/>
      <c r="AG46" s="229"/>
      <c r="AH46" s="229"/>
      <c r="AI46" s="229"/>
      <c r="AJ46" s="229"/>
      <c r="AK46" s="229"/>
      <c r="AL46" s="229"/>
      <c r="AM46" s="232"/>
      <c r="AN46" s="232"/>
      <c r="AO46" s="232"/>
      <c r="AP46" s="232"/>
      <c r="AQ46" s="232"/>
      <c r="AR46" s="233"/>
    </row>
    <row r="47" spans="1:44" ht="15" customHeight="1">
      <c r="A47" s="203"/>
      <c r="B47" s="202"/>
      <c r="C47" s="202"/>
      <c r="D47" s="202"/>
      <c r="E47" s="202"/>
      <c r="F47" s="202"/>
      <c r="G47" s="202"/>
      <c r="H47" s="202"/>
      <c r="I47" s="202"/>
      <c r="J47" s="202"/>
      <c r="K47" s="202"/>
      <c r="L47" s="202"/>
      <c r="M47" s="220"/>
      <c r="N47" s="221"/>
      <c r="O47" s="221"/>
      <c r="P47" s="221"/>
      <c r="Q47" s="221"/>
      <c r="R47" s="221"/>
      <c r="S47" s="221"/>
      <c r="T47" s="221"/>
      <c r="U47" s="221"/>
      <c r="V47" s="221"/>
      <c r="W47" s="221"/>
      <c r="X47" s="221"/>
      <c r="Y47" s="221"/>
      <c r="Z47" s="221"/>
      <c r="AA47" s="221"/>
      <c r="AB47" s="221"/>
      <c r="AC47" s="221"/>
      <c r="AD47" s="222"/>
      <c r="AE47" s="226"/>
      <c r="AF47" s="227"/>
      <c r="AG47" s="227"/>
      <c r="AH47" s="227"/>
      <c r="AI47" s="227"/>
      <c r="AJ47" s="227"/>
      <c r="AK47" s="227"/>
      <c r="AL47" s="227"/>
      <c r="AM47" s="230" t="s">
        <v>114</v>
      </c>
      <c r="AN47" s="230"/>
      <c r="AO47" s="230"/>
      <c r="AP47" s="230"/>
      <c r="AQ47" s="230"/>
      <c r="AR47" s="231"/>
    </row>
    <row r="48" spans="1:44" ht="15" customHeight="1" thickBot="1">
      <c r="A48" s="203"/>
      <c r="B48" s="202"/>
      <c r="C48" s="202"/>
      <c r="D48" s="202"/>
      <c r="E48" s="202"/>
      <c r="F48" s="202"/>
      <c r="G48" s="202"/>
      <c r="H48" s="202"/>
      <c r="I48" s="202"/>
      <c r="J48" s="202"/>
      <c r="K48" s="202"/>
      <c r="L48" s="202"/>
      <c r="M48" s="223"/>
      <c r="N48" s="224"/>
      <c r="O48" s="224"/>
      <c r="P48" s="224"/>
      <c r="Q48" s="224"/>
      <c r="R48" s="224"/>
      <c r="S48" s="224"/>
      <c r="T48" s="224"/>
      <c r="U48" s="224"/>
      <c r="V48" s="224"/>
      <c r="W48" s="224"/>
      <c r="X48" s="224"/>
      <c r="Y48" s="224"/>
      <c r="Z48" s="224"/>
      <c r="AA48" s="224"/>
      <c r="AB48" s="224"/>
      <c r="AC48" s="224"/>
      <c r="AD48" s="225"/>
      <c r="AE48" s="228"/>
      <c r="AF48" s="229"/>
      <c r="AG48" s="229"/>
      <c r="AH48" s="229"/>
      <c r="AI48" s="229"/>
      <c r="AJ48" s="229"/>
      <c r="AK48" s="229"/>
      <c r="AL48" s="229"/>
      <c r="AM48" s="232"/>
      <c r="AN48" s="232"/>
      <c r="AO48" s="232"/>
      <c r="AP48" s="232"/>
      <c r="AQ48" s="232"/>
      <c r="AR48" s="233"/>
    </row>
    <row r="49" spans="1:44" ht="15" customHeight="1">
      <c r="A49" s="203"/>
      <c r="B49" s="202"/>
      <c r="C49" s="202"/>
      <c r="D49" s="202"/>
      <c r="E49" s="202"/>
      <c r="F49" s="202"/>
      <c r="G49" s="202"/>
      <c r="H49" s="202"/>
      <c r="I49" s="202"/>
      <c r="J49" s="202"/>
      <c r="K49" s="202"/>
      <c r="L49" s="202"/>
      <c r="M49" s="220"/>
      <c r="N49" s="221"/>
      <c r="O49" s="221"/>
      <c r="P49" s="221"/>
      <c r="Q49" s="221"/>
      <c r="R49" s="221"/>
      <c r="S49" s="221"/>
      <c r="T49" s="221"/>
      <c r="U49" s="221"/>
      <c r="V49" s="221"/>
      <c r="W49" s="221"/>
      <c r="X49" s="221"/>
      <c r="Y49" s="221"/>
      <c r="Z49" s="221"/>
      <c r="AA49" s="221"/>
      <c r="AB49" s="221"/>
      <c r="AC49" s="221"/>
      <c r="AD49" s="222"/>
      <c r="AE49" s="226"/>
      <c r="AF49" s="227"/>
      <c r="AG49" s="227"/>
      <c r="AH49" s="227"/>
      <c r="AI49" s="227"/>
      <c r="AJ49" s="227"/>
      <c r="AK49" s="227"/>
      <c r="AL49" s="227"/>
      <c r="AM49" s="230" t="s">
        <v>114</v>
      </c>
      <c r="AN49" s="230"/>
      <c r="AO49" s="230"/>
      <c r="AP49" s="230"/>
      <c r="AQ49" s="230"/>
      <c r="AR49" s="231"/>
    </row>
    <row r="50" spans="1:44" ht="15" customHeight="1" thickBot="1">
      <c r="A50" s="203"/>
      <c r="B50" s="202"/>
      <c r="C50" s="202"/>
      <c r="D50" s="202"/>
      <c r="E50" s="202"/>
      <c r="F50" s="202"/>
      <c r="G50" s="202"/>
      <c r="H50" s="202"/>
      <c r="I50" s="202"/>
      <c r="J50" s="202"/>
      <c r="K50" s="202"/>
      <c r="L50" s="202"/>
      <c r="M50" s="223"/>
      <c r="N50" s="224"/>
      <c r="O50" s="224"/>
      <c r="P50" s="224"/>
      <c r="Q50" s="224"/>
      <c r="R50" s="224"/>
      <c r="S50" s="224"/>
      <c r="T50" s="224"/>
      <c r="U50" s="224"/>
      <c r="V50" s="224"/>
      <c r="W50" s="224"/>
      <c r="X50" s="224"/>
      <c r="Y50" s="224"/>
      <c r="Z50" s="224"/>
      <c r="AA50" s="224"/>
      <c r="AB50" s="224"/>
      <c r="AC50" s="224"/>
      <c r="AD50" s="225"/>
      <c r="AE50" s="228"/>
      <c r="AF50" s="229"/>
      <c r="AG50" s="229"/>
      <c r="AH50" s="229"/>
      <c r="AI50" s="229"/>
      <c r="AJ50" s="229"/>
      <c r="AK50" s="229"/>
      <c r="AL50" s="229"/>
      <c r="AM50" s="232"/>
      <c r="AN50" s="232"/>
      <c r="AO50" s="232"/>
      <c r="AP50" s="232"/>
      <c r="AQ50" s="232"/>
      <c r="AR50" s="233"/>
    </row>
    <row r="51" spans="1:44" ht="12" customHeight="1">
      <c r="A51" s="234" t="s">
        <v>79</v>
      </c>
      <c r="B51" s="234"/>
      <c r="C51" s="234"/>
      <c r="D51" s="234"/>
      <c r="E51" s="234"/>
      <c r="F51" s="234"/>
      <c r="G51" s="234"/>
      <c r="H51" s="234"/>
      <c r="I51" s="234"/>
      <c r="J51" s="234"/>
      <c r="K51" s="234"/>
      <c r="L51" s="234"/>
      <c r="M51" s="236"/>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8"/>
    </row>
    <row r="52" spans="1:44" ht="12" customHeight="1">
      <c r="A52" s="234"/>
      <c r="B52" s="234"/>
      <c r="C52" s="234"/>
      <c r="D52" s="234"/>
      <c r="E52" s="234"/>
      <c r="F52" s="234"/>
      <c r="G52" s="234"/>
      <c r="H52" s="234"/>
      <c r="I52" s="234"/>
      <c r="J52" s="234"/>
      <c r="K52" s="234"/>
      <c r="L52" s="234"/>
      <c r="M52" s="239"/>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1"/>
    </row>
    <row r="53" spans="1:44" ht="12" customHeight="1" thickBot="1">
      <c r="A53" s="234"/>
      <c r="B53" s="234"/>
      <c r="C53" s="234"/>
      <c r="D53" s="234"/>
      <c r="E53" s="234"/>
      <c r="F53" s="234"/>
      <c r="G53" s="234"/>
      <c r="H53" s="234"/>
      <c r="I53" s="234"/>
      <c r="J53" s="234"/>
      <c r="K53" s="234"/>
      <c r="L53" s="234"/>
      <c r="M53" s="242"/>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4"/>
    </row>
    <row r="54" spans="1:44" ht="12" customHeight="1">
      <c r="A54" s="234" t="s">
        <v>53</v>
      </c>
      <c r="B54" s="234"/>
      <c r="C54" s="234"/>
      <c r="D54" s="234"/>
      <c r="E54" s="234"/>
      <c r="F54" s="234"/>
      <c r="G54" s="234"/>
      <c r="H54" s="234"/>
      <c r="I54" s="234"/>
      <c r="J54" s="234"/>
      <c r="K54" s="234"/>
      <c r="L54" s="235"/>
      <c r="M54" s="236"/>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8"/>
    </row>
    <row r="55" spans="1:44" ht="12" customHeight="1">
      <c r="A55" s="234"/>
      <c r="B55" s="234"/>
      <c r="C55" s="234"/>
      <c r="D55" s="234"/>
      <c r="E55" s="234"/>
      <c r="F55" s="234"/>
      <c r="G55" s="234"/>
      <c r="H55" s="234"/>
      <c r="I55" s="234"/>
      <c r="J55" s="234"/>
      <c r="K55" s="234"/>
      <c r="L55" s="235"/>
      <c r="M55" s="239"/>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1"/>
    </row>
    <row r="56" spans="1:44" ht="12" customHeight="1" thickBot="1">
      <c r="A56" s="234"/>
      <c r="B56" s="234"/>
      <c r="C56" s="234"/>
      <c r="D56" s="234"/>
      <c r="E56" s="234"/>
      <c r="F56" s="234"/>
      <c r="G56" s="234"/>
      <c r="H56" s="234"/>
      <c r="I56" s="234"/>
      <c r="J56" s="234"/>
      <c r="K56" s="234"/>
      <c r="L56" s="235"/>
      <c r="M56" s="242"/>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4"/>
    </row>
    <row r="58" spans="1:44">
      <c r="A58" s="13"/>
    </row>
    <row r="61" spans="1:44">
      <c r="H61" s="9" t="s">
        <v>72</v>
      </c>
    </row>
  </sheetData>
  <sheetProtection formatCells="0" selectLockedCells="1"/>
  <dataConsolidate/>
  <mergeCells count="103">
    <mergeCell ref="A2:G2"/>
    <mergeCell ref="H2:AR2"/>
    <mergeCell ref="A6:L7"/>
    <mergeCell ref="M6:O7"/>
    <mergeCell ref="P6:Q7"/>
    <mergeCell ref="R6:T7"/>
    <mergeCell ref="A4:L5"/>
    <mergeCell ref="A11:D36"/>
    <mergeCell ref="M8:AR10"/>
    <mergeCell ref="E11:L13"/>
    <mergeCell ref="U17:U18"/>
    <mergeCell ref="V18:Z18"/>
    <mergeCell ref="P12:Q13"/>
    <mergeCell ref="M4:AR5"/>
    <mergeCell ref="U6:W7"/>
    <mergeCell ref="X6:Y7"/>
    <mergeCell ref="Z6:AB7"/>
    <mergeCell ref="A8:L10"/>
    <mergeCell ref="U12:W13"/>
    <mergeCell ref="X12:Y13"/>
    <mergeCell ref="AC14:AO16"/>
    <mergeCell ref="AC19:AO21"/>
    <mergeCell ref="M11:T11"/>
    <mergeCell ref="U11:AB11"/>
    <mergeCell ref="AC6:AD7"/>
    <mergeCell ref="AH6:AJ7"/>
    <mergeCell ref="AE6:AG7"/>
    <mergeCell ref="AL12:AN13"/>
    <mergeCell ref="M26:AR27"/>
    <mergeCell ref="AP21:AR21"/>
    <mergeCell ref="Z16:AB16"/>
    <mergeCell ref="R18:T18"/>
    <mergeCell ref="Z21:AB21"/>
    <mergeCell ref="U19:Y21"/>
    <mergeCell ref="AP16:AR16"/>
    <mergeCell ref="M19:Q23"/>
    <mergeCell ref="AA23:AB23"/>
    <mergeCell ref="R23:T23"/>
    <mergeCell ref="U22:U23"/>
    <mergeCell ref="AI23:AP23"/>
    <mergeCell ref="AQ18:AR18"/>
    <mergeCell ref="AI18:AP18"/>
    <mergeCell ref="U14:Y16"/>
    <mergeCell ref="M14:Q18"/>
    <mergeCell ref="AA18:AB18"/>
    <mergeCell ref="AC11:AR11"/>
    <mergeCell ref="AJ12:AK13"/>
    <mergeCell ref="M12:O13"/>
    <mergeCell ref="M33:AB33"/>
    <mergeCell ref="N34:AA34"/>
    <mergeCell ref="F26:L28"/>
    <mergeCell ref="F24:L25"/>
    <mergeCell ref="AC35:AO36"/>
    <mergeCell ref="E35:AB36"/>
    <mergeCell ref="AC29:AO30"/>
    <mergeCell ref="E29:L34"/>
    <mergeCell ref="AP34:AR34"/>
    <mergeCell ref="AP30:AR30"/>
    <mergeCell ref="AP36:AR36"/>
    <mergeCell ref="AC33:AO34"/>
    <mergeCell ref="Z28:AH28"/>
    <mergeCell ref="AP32:AR32"/>
    <mergeCell ref="AC31:AO32"/>
    <mergeCell ref="M31:AB32"/>
    <mergeCell ref="M29:AB30"/>
    <mergeCell ref="AC24:AR25"/>
    <mergeCell ref="M24:T25"/>
    <mergeCell ref="S28:Y28"/>
    <mergeCell ref="AM45:AR46"/>
    <mergeCell ref="M47:AD48"/>
    <mergeCell ref="A54:L56"/>
    <mergeCell ref="M54:AR56"/>
    <mergeCell ref="A51:L53"/>
    <mergeCell ref="M51:AR53"/>
    <mergeCell ref="AE47:AL48"/>
    <mergeCell ref="AM47:AR48"/>
    <mergeCell ref="M49:AD50"/>
    <mergeCell ref="AE49:AL50"/>
    <mergeCell ref="AM49:AR50"/>
    <mergeCell ref="E19:L23"/>
    <mergeCell ref="U24:AB25"/>
    <mergeCell ref="R12:T13"/>
    <mergeCell ref="V23:Z23"/>
    <mergeCell ref="AQ23:AR23"/>
    <mergeCell ref="AG12:AI13"/>
    <mergeCell ref="E14:L18"/>
    <mergeCell ref="Z12:AB13"/>
    <mergeCell ref="AE39:AR40"/>
    <mergeCell ref="A37:L50"/>
    <mergeCell ref="M37:AD38"/>
    <mergeCell ref="AE37:AH38"/>
    <mergeCell ref="AI37:AK38"/>
    <mergeCell ref="AL37:AO38"/>
    <mergeCell ref="AP37:AR38"/>
    <mergeCell ref="M39:AD40"/>
    <mergeCell ref="M41:AD42"/>
    <mergeCell ref="AE41:AL42"/>
    <mergeCell ref="AM41:AR42"/>
    <mergeCell ref="M43:AD44"/>
    <mergeCell ref="AE43:AL44"/>
    <mergeCell ref="AM43:AR44"/>
    <mergeCell ref="M45:AD46"/>
    <mergeCell ref="AE45:AL46"/>
  </mergeCells>
  <phoneticPr fontId="2"/>
  <pageMargins left="0.59055118110236227" right="0.59055118110236227" top="0.78740157480314965" bottom="0.39370078740157483" header="0.31496062992125984" footer="0.31496062992125984"/>
  <pageSetup paperSize="9"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AJ107"/>
  <sheetViews>
    <sheetView showGridLines="0" view="pageBreakPreview" zoomScaleNormal="100" zoomScaleSheetLayoutView="100" workbookViewId="0">
      <selection activeCell="B12" sqref="B12"/>
    </sheetView>
  </sheetViews>
  <sheetFormatPr defaultColWidth="9" defaultRowHeight="20.25" customHeight="1"/>
  <cols>
    <col min="1" max="1" width="5.625" style="1" customWidth="1"/>
    <col min="2" max="2" width="30.625" style="1" customWidth="1"/>
    <col min="3" max="3" width="50.75" style="1" customWidth="1"/>
    <col min="4" max="16384" width="9" style="1"/>
  </cols>
  <sheetData>
    <row r="1" spans="1:16" s="6" customFormat="1" ht="17.25">
      <c r="A1" s="1" t="s">
        <v>63</v>
      </c>
      <c r="B1" s="20"/>
      <c r="C1" s="20"/>
    </row>
    <row r="2" spans="1:16" ht="19.899999999999999" customHeight="1">
      <c r="B2" s="364" t="s">
        <v>49</v>
      </c>
      <c r="C2" s="364"/>
    </row>
    <row r="3" spans="1:16" s="5" customFormat="1" ht="19.899999999999999" customHeight="1">
      <c r="A3" s="307" t="s">
        <v>47</v>
      </c>
      <c r="B3" s="307"/>
      <c r="C3" s="63">
        <f>報告書鑑!$Q$8</f>
        <v>0</v>
      </c>
    </row>
    <row r="4" spans="1:16" s="5" customFormat="1" ht="33" customHeight="1">
      <c r="A4" s="365" t="s">
        <v>116</v>
      </c>
      <c r="B4" s="365"/>
      <c r="C4" s="365"/>
    </row>
    <row r="5" spans="1:16" ht="6.75" customHeight="1"/>
    <row r="6" spans="1:16" s="5" customFormat="1" ht="20.25" customHeight="1" thickBot="1">
      <c r="A6" s="8" t="s">
        <v>73</v>
      </c>
      <c r="B6" s="7" t="s">
        <v>62</v>
      </c>
      <c r="C6" s="7" t="s">
        <v>48</v>
      </c>
      <c r="N6" s="59"/>
      <c r="O6" s="59"/>
      <c r="P6" s="59"/>
    </row>
    <row r="7" spans="1:16" ht="20.25" customHeight="1" thickTop="1" thickBot="1">
      <c r="A7" s="68">
        <v>1</v>
      </c>
      <c r="B7" s="129" t="s">
        <v>120</v>
      </c>
      <c r="C7" s="130">
        <f>報告書鑑!Q6</f>
        <v>0</v>
      </c>
      <c r="N7" s="58"/>
      <c r="O7" s="58"/>
      <c r="P7" s="58"/>
    </row>
    <row r="8" spans="1:16" ht="20.25" customHeight="1" thickBot="1">
      <c r="A8" s="67">
        <v>2</v>
      </c>
      <c r="B8" s="131"/>
      <c r="C8" s="132"/>
    </row>
    <row r="9" spans="1:16" ht="20.25" customHeight="1" thickBot="1">
      <c r="A9" s="68">
        <v>3</v>
      </c>
      <c r="B9" s="131"/>
      <c r="C9" s="132"/>
    </row>
    <row r="10" spans="1:16" ht="20.25" customHeight="1" thickBot="1">
      <c r="A10" s="67">
        <v>4</v>
      </c>
      <c r="B10" s="131"/>
      <c r="C10" s="132"/>
    </row>
    <row r="11" spans="1:16" ht="20.25" customHeight="1" thickBot="1">
      <c r="A11" s="68">
        <v>5</v>
      </c>
      <c r="B11" s="131"/>
      <c r="C11" s="132"/>
    </row>
    <row r="12" spans="1:16" ht="20.25" customHeight="1" thickBot="1">
      <c r="A12" s="67">
        <v>6</v>
      </c>
      <c r="B12" s="131"/>
      <c r="C12" s="132"/>
    </row>
    <row r="13" spans="1:16" ht="20.25" customHeight="1" thickBot="1">
      <c r="A13" s="68">
        <v>7</v>
      </c>
      <c r="B13" s="131"/>
      <c r="C13" s="132"/>
    </row>
    <row r="14" spans="1:16" ht="20.25" customHeight="1" thickBot="1">
      <c r="A14" s="67">
        <v>8</v>
      </c>
      <c r="B14" s="131"/>
      <c r="C14" s="132"/>
    </row>
    <row r="15" spans="1:16" ht="20.25" customHeight="1" thickBot="1">
      <c r="A15" s="68">
        <v>9</v>
      </c>
      <c r="B15" s="131"/>
      <c r="C15" s="132"/>
    </row>
    <row r="16" spans="1:16" ht="20.25" customHeight="1" thickBot="1">
      <c r="A16" s="67">
        <v>10</v>
      </c>
      <c r="B16" s="131"/>
      <c r="C16" s="132"/>
    </row>
    <row r="17" spans="1:3" ht="20.25" customHeight="1" thickBot="1">
      <c r="A17" s="68">
        <v>11</v>
      </c>
      <c r="B17" s="131"/>
      <c r="C17" s="132"/>
    </row>
    <row r="18" spans="1:3" ht="20.25" customHeight="1" thickBot="1">
      <c r="A18" s="67">
        <v>12</v>
      </c>
      <c r="B18" s="131"/>
      <c r="C18" s="132"/>
    </row>
    <row r="19" spans="1:3" ht="20.25" customHeight="1" thickBot="1">
      <c r="A19" s="68">
        <v>13</v>
      </c>
      <c r="B19" s="131"/>
      <c r="C19" s="132"/>
    </row>
    <row r="20" spans="1:3" ht="20.25" customHeight="1" thickBot="1">
      <c r="A20" s="67">
        <v>14</v>
      </c>
      <c r="B20" s="131"/>
      <c r="C20" s="132"/>
    </row>
    <row r="21" spans="1:3" ht="20.25" customHeight="1" thickBot="1">
      <c r="A21" s="68">
        <v>15</v>
      </c>
      <c r="B21" s="131"/>
      <c r="C21" s="132"/>
    </row>
    <row r="22" spans="1:3" ht="20.25" customHeight="1" thickBot="1">
      <c r="A22" s="67">
        <v>16</v>
      </c>
      <c r="B22" s="131"/>
      <c r="C22" s="132"/>
    </row>
    <row r="23" spans="1:3" ht="20.25" customHeight="1" thickBot="1">
      <c r="A23" s="68">
        <v>17</v>
      </c>
      <c r="B23" s="131"/>
      <c r="C23" s="132"/>
    </row>
    <row r="24" spans="1:3" ht="20.25" customHeight="1" thickBot="1">
      <c r="A24" s="67">
        <v>18</v>
      </c>
      <c r="B24" s="131"/>
      <c r="C24" s="132"/>
    </row>
    <row r="25" spans="1:3" ht="20.25" customHeight="1" thickBot="1">
      <c r="A25" s="68">
        <v>19</v>
      </c>
      <c r="B25" s="131"/>
      <c r="C25" s="132"/>
    </row>
    <row r="26" spans="1:3" ht="20.25" customHeight="1" thickBot="1">
      <c r="A26" s="67">
        <v>20</v>
      </c>
      <c r="B26" s="131"/>
      <c r="C26" s="132"/>
    </row>
    <row r="27" spans="1:3" ht="20.25" customHeight="1" thickBot="1">
      <c r="A27" s="68">
        <v>21</v>
      </c>
      <c r="B27" s="131"/>
      <c r="C27" s="132"/>
    </row>
    <row r="28" spans="1:3" ht="20.25" customHeight="1" thickBot="1">
      <c r="A28" s="67">
        <v>22</v>
      </c>
      <c r="B28" s="131"/>
      <c r="C28" s="132"/>
    </row>
    <row r="29" spans="1:3" ht="20.25" customHeight="1" thickBot="1">
      <c r="A29" s="68">
        <v>23</v>
      </c>
      <c r="B29" s="131"/>
      <c r="C29" s="132"/>
    </row>
    <row r="30" spans="1:3" ht="20.25" customHeight="1" thickBot="1">
      <c r="A30" s="67">
        <v>24</v>
      </c>
      <c r="B30" s="131"/>
      <c r="C30" s="132"/>
    </row>
    <row r="31" spans="1:3" ht="20.25" customHeight="1" thickBot="1">
      <c r="A31" s="68">
        <v>25</v>
      </c>
      <c r="B31" s="131"/>
      <c r="C31" s="132"/>
    </row>
    <row r="32" spans="1:3" ht="20.25" customHeight="1" thickBot="1">
      <c r="A32" s="67">
        <v>26</v>
      </c>
      <c r="B32" s="131"/>
      <c r="C32" s="132"/>
    </row>
    <row r="33" spans="1:36" ht="20.25" customHeight="1" thickBot="1">
      <c r="A33" s="68">
        <v>27</v>
      </c>
      <c r="B33" s="131"/>
      <c r="C33" s="132"/>
    </row>
    <row r="34" spans="1:36" ht="20.25" customHeight="1" thickBot="1">
      <c r="A34" s="67">
        <v>28</v>
      </c>
      <c r="B34" s="131"/>
      <c r="C34" s="132"/>
    </row>
    <row r="35" spans="1:36" ht="20.25" customHeight="1" thickBot="1">
      <c r="A35" s="68">
        <v>29</v>
      </c>
      <c r="B35" s="131"/>
      <c r="C35" s="132"/>
    </row>
    <row r="36" spans="1:36" ht="20.25" customHeight="1" thickBot="1">
      <c r="A36" s="67">
        <v>30</v>
      </c>
      <c r="B36" s="131"/>
      <c r="C36" s="132"/>
    </row>
    <row r="37" spans="1:36" ht="20.25" customHeight="1" thickBot="1">
      <c r="A37" s="68">
        <v>31</v>
      </c>
      <c r="B37" s="131"/>
      <c r="C37" s="132"/>
    </row>
    <row r="38" spans="1:36" ht="20.25" customHeight="1" thickBot="1">
      <c r="A38" s="67">
        <v>32</v>
      </c>
      <c r="B38" s="131"/>
      <c r="C38" s="132"/>
    </row>
    <row r="39" spans="1:36" ht="20.25" customHeight="1" thickBot="1">
      <c r="A39" s="68">
        <v>33</v>
      </c>
      <c r="B39" s="131"/>
      <c r="C39" s="132"/>
    </row>
    <row r="40" spans="1:36" ht="20.25" customHeight="1" thickBot="1">
      <c r="A40" s="67">
        <v>34</v>
      </c>
      <c r="B40" s="131"/>
      <c r="C40" s="132"/>
    </row>
    <row r="41" spans="1:36" ht="20.25" customHeight="1" thickBot="1">
      <c r="A41" s="68">
        <v>35</v>
      </c>
      <c r="B41" s="131"/>
      <c r="C41" s="132"/>
    </row>
    <row r="42" spans="1:36" ht="20.25" customHeight="1" thickBot="1">
      <c r="A42" s="67">
        <v>36</v>
      </c>
      <c r="B42" s="131"/>
      <c r="C42" s="132"/>
    </row>
    <row r="43" spans="1:36" ht="20.25" customHeight="1" thickBot="1">
      <c r="A43" s="68">
        <v>37</v>
      </c>
      <c r="B43" s="131"/>
      <c r="C43" s="132"/>
    </row>
    <row r="44" spans="1:36" ht="20.25" customHeight="1" thickBot="1">
      <c r="A44" s="67">
        <v>38</v>
      </c>
      <c r="B44" s="131"/>
      <c r="C44" s="132"/>
    </row>
    <row r="45" spans="1:36" ht="20.25" customHeight="1" thickBot="1">
      <c r="A45" s="68">
        <v>39</v>
      </c>
      <c r="B45" s="131"/>
      <c r="C45" s="132"/>
      <c r="AH45" s="58"/>
      <c r="AI45" s="58"/>
      <c r="AJ45" s="58"/>
    </row>
    <row r="46" spans="1:36" ht="20.25" customHeight="1" thickBot="1">
      <c r="A46" s="67">
        <v>40</v>
      </c>
      <c r="B46" s="131"/>
      <c r="C46" s="132"/>
      <c r="AH46" s="58"/>
      <c r="AI46" s="58"/>
      <c r="AJ46" s="58"/>
    </row>
    <row r="47" spans="1:36" ht="20.25" customHeight="1" thickBot="1">
      <c r="A47" s="68">
        <v>41</v>
      </c>
      <c r="B47" s="131"/>
      <c r="C47" s="132"/>
    </row>
    <row r="48" spans="1:36" ht="20.25" customHeight="1" thickBot="1">
      <c r="A48" s="67">
        <v>42</v>
      </c>
      <c r="B48" s="131"/>
      <c r="C48" s="132"/>
    </row>
    <row r="49" spans="1:36" ht="20.25" customHeight="1" thickBot="1">
      <c r="A49" s="68">
        <v>43</v>
      </c>
      <c r="B49" s="131"/>
      <c r="C49" s="132"/>
    </row>
    <row r="50" spans="1:36" ht="20.25" customHeight="1" thickBot="1">
      <c r="A50" s="67">
        <v>44</v>
      </c>
      <c r="B50" s="131"/>
      <c r="C50" s="132"/>
    </row>
    <row r="51" spans="1:36" ht="20.25" customHeight="1" thickBot="1">
      <c r="A51" s="68">
        <v>45</v>
      </c>
      <c r="B51" s="131"/>
      <c r="C51" s="132"/>
      <c r="AH51" s="58"/>
      <c r="AI51" s="58"/>
      <c r="AJ51" s="58"/>
    </row>
    <row r="52" spans="1:36" ht="20.25" customHeight="1" thickBot="1">
      <c r="A52" s="67">
        <v>46</v>
      </c>
      <c r="B52" s="131"/>
      <c r="C52" s="132"/>
      <c r="AH52" s="58"/>
      <c r="AI52" s="58"/>
      <c r="AJ52" s="58"/>
    </row>
    <row r="53" spans="1:36" ht="20.25" customHeight="1" thickBot="1">
      <c r="A53" s="68">
        <v>47</v>
      </c>
      <c r="B53" s="131"/>
      <c r="C53" s="132"/>
    </row>
    <row r="54" spans="1:36" ht="20.25" customHeight="1" thickBot="1">
      <c r="A54" s="67">
        <v>48</v>
      </c>
      <c r="B54" s="131"/>
      <c r="C54" s="132"/>
    </row>
    <row r="55" spans="1:36" ht="20.25" customHeight="1" thickBot="1">
      <c r="A55" s="68">
        <v>49</v>
      </c>
      <c r="B55" s="131"/>
      <c r="C55" s="132"/>
    </row>
    <row r="56" spans="1:36" ht="20.25" customHeight="1" thickBot="1">
      <c r="A56" s="67">
        <v>50</v>
      </c>
      <c r="B56" s="131"/>
      <c r="C56" s="132"/>
    </row>
    <row r="57" spans="1:36" ht="20.25" customHeight="1" thickBot="1">
      <c r="A57" s="68">
        <v>51</v>
      </c>
      <c r="B57" s="131"/>
      <c r="C57" s="132"/>
    </row>
    <row r="58" spans="1:36" ht="20.25" customHeight="1" thickBot="1">
      <c r="A58" s="67">
        <v>52</v>
      </c>
      <c r="B58" s="131"/>
      <c r="C58" s="132"/>
    </row>
    <row r="59" spans="1:36" ht="20.25" customHeight="1" thickBot="1">
      <c r="A59" s="68">
        <v>53</v>
      </c>
      <c r="B59" s="131"/>
      <c r="C59" s="132"/>
    </row>
    <row r="60" spans="1:36" ht="20.25" customHeight="1" thickBot="1">
      <c r="A60" s="67">
        <v>54</v>
      </c>
      <c r="B60" s="131"/>
      <c r="C60" s="132"/>
    </row>
    <row r="61" spans="1:36" ht="20.25" customHeight="1" thickBot="1">
      <c r="A61" s="68">
        <v>55</v>
      </c>
      <c r="B61" s="131"/>
      <c r="C61" s="132"/>
    </row>
    <row r="62" spans="1:36" ht="20.25" customHeight="1" thickBot="1">
      <c r="A62" s="67">
        <v>56</v>
      </c>
      <c r="B62" s="131"/>
      <c r="C62" s="132"/>
    </row>
    <row r="63" spans="1:36" ht="20.25" customHeight="1" thickBot="1">
      <c r="A63" s="68">
        <v>57</v>
      </c>
      <c r="B63" s="131"/>
      <c r="C63" s="132"/>
    </row>
    <row r="64" spans="1:36" ht="20.25" customHeight="1" thickBot="1">
      <c r="A64" s="67">
        <v>58</v>
      </c>
      <c r="B64" s="131"/>
      <c r="C64" s="132"/>
    </row>
    <row r="65" spans="1:3" ht="20.25" customHeight="1" thickBot="1">
      <c r="A65" s="68">
        <v>59</v>
      </c>
      <c r="B65" s="131"/>
      <c r="C65" s="132"/>
    </row>
    <row r="66" spans="1:3" ht="20.25" customHeight="1" thickBot="1">
      <c r="A66" s="67">
        <v>60</v>
      </c>
      <c r="B66" s="131"/>
      <c r="C66" s="132"/>
    </row>
    <row r="67" spans="1:3" ht="20.25" customHeight="1" thickBot="1">
      <c r="A67" s="68">
        <v>61</v>
      </c>
      <c r="B67" s="131"/>
      <c r="C67" s="132"/>
    </row>
    <row r="68" spans="1:3" ht="20.25" customHeight="1" thickBot="1">
      <c r="A68" s="67">
        <v>62</v>
      </c>
      <c r="B68" s="131"/>
      <c r="C68" s="132"/>
    </row>
    <row r="69" spans="1:3" ht="20.25" customHeight="1" thickBot="1">
      <c r="A69" s="68">
        <v>63</v>
      </c>
      <c r="B69" s="131"/>
      <c r="C69" s="132"/>
    </row>
    <row r="70" spans="1:3" ht="20.25" customHeight="1" thickBot="1">
      <c r="A70" s="67">
        <v>64</v>
      </c>
      <c r="B70" s="131"/>
      <c r="C70" s="132"/>
    </row>
    <row r="71" spans="1:3" ht="20.25" customHeight="1" thickBot="1">
      <c r="A71" s="68">
        <v>65</v>
      </c>
      <c r="B71" s="131"/>
      <c r="C71" s="132"/>
    </row>
    <row r="72" spans="1:3" ht="20.25" customHeight="1" thickBot="1">
      <c r="A72" s="67">
        <v>66</v>
      </c>
      <c r="B72" s="131"/>
      <c r="C72" s="132"/>
    </row>
    <row r="73" spans="1:3" ht="20.25" customHeight="1" thickBot="1">
      <c r="A73" s="68">
        <v>67</v>
      </c>
      <c r="B73" s="131"/>
      <c r="C73" s="132"/>
    </row>
    <row r="74" spans="1:3" ht="20.25" customHeight="1" thickBot="1">
      <c r="A74" s="67">
        <v>68</v>
      </c>
      <c r="B74" s="131"/>
      <c r="C74" s="132"/>
    </row>
    <row r="75" spans="1:3" ht="20.25" customHeight="1" thickBot="1">
      <c r="A75" s="68">
        <v>69</v>
      </c>
      <c r="B75" s="131"/>
      <c r="C75" s="132"/>
    </row>
    <row r="76" spans="1:3" ht="20.25" customHeight="1" thickBot="1">
      <c r="A76" s="67">
        <v>70</v>
      </c>
      <c r="B76" s="131"/>
      <c r="C76" s="132"/>
    </row>
    <row r="77" spans="1:3" ht="20.25" customHeight="1" thickBot="1">
      <c r="A77" s="68">
        <v>71</v>
      </c>
      <c r="B77" s="131"/>
      <c r="C77" s="132"/>
    </row>
    <row r="78" spans="1:3" ht="20.25" customHeight="1" thickBot="1">
      <c r="A78" s="67">
        <v>72</v>
      </c>
      <c r="B78" s="131"/>
      <c r="C78" s="132"/>
    </row>
    <row r="79" spans="1:3" ht="20.25" customHeight="1" thickBot="1">
      <c r="A79" s="68">
        <v>73</v>
      </c>
      <c r="B79" s="131"/>
      <c r="C79" s="132"/>
    </row>
    <row r="80" spans="1:3" ht="20.25" customHeight="1" thickBot="1">
      <c r="A80" s="67">
        <v>74</v>
      </c>
      <c r="B80" s="131"/>
      <c r="C80" s="132"/>
    </row>
    <row r="81" spans="1:3" ht="20.25" customHeight="1" thickBot="1">
      <c r="A81" s="68">
        <v>75</v>
      </c>
      <c r="B81" s="131"/>
      <c r="C81" s="132"/>
    </row>
    <row r="82" spans="1:3" ht="20.25" customHeight="1" thickBot="1">
      <c r="A82" s="67">
        <v>76</v>
      </c>
      <c r="B82" s="131"/>
      <c r="C82" s="132"/>
    </row>
    <row r="83" spans="1:3" ht="20.25" customHeight="1" thickBot="1">
      <c r="A83" s="68">
        <v>77</v>
      </c>
      <c r="B83" s="131"/>
      <c r="C83" s="132"/>
    </row>
    <row r="84" spans="1:3" ht="20.25" customHeight="1" thickBot="1">
      <c r="A84" s="67">
        <v>78</v>
      </c>
      <c r="B84" s="131"/>
      <c r="C84" s="132"/>
    </row>
    <row r="85" spans="1:3" ht="20.25" customHeight="1" thickBot="1">
      <c r="A85" s="68">
        <v>79</v>
      </c>
      <c r="B85" s="131"/>
      <c r="C85" s="132"/>
    </row>
    <row r="86" spans="1:3" ht="20.25" customHeight="1" thickBot="1">
      <c r="A86" s="67">
        <v>80</v>
      </c>
      <c r="B86" s="131"/>
      <c r="C86" s="132"/>
    </row>
    <row r="87" spans="1:3" ht="20.25" customHeight="1" thickBot="1">
      <c r="A87" s="68">
        <v>81</v>
      </c>
      <c r="B87" s="131"/>
      <c r="C87" s="132"/>
    </row>
    <row r="88" spans="1:3" ht="20.25" customHeight="1" thickBot="1">
      <c r="A88" s="67">
        <v>82</v>
      </c>
      <c r="B88" s="131"/>
      <c r="C88" s="132"/>
    </row>
    <row r="89" spans="1:3" ht="20.25" customHeight="1" thickBot="1">
      <c r="A89" s="68">
        <v>83</v>
      </c>
      <c r="B89" s="131"/>
      <c r="C89" s="132"/>
    </row>
    <row r="90" spans="1:3" ht="20.25" customHeight="1" thickBot="1">
      <c r="A90" s="67">
        <v>84</v>
      </c>
      <c r="B90" s="131"/>
      <c r="C90" s="132"/>
    </row>
    <row r="91" spans="1:3" ht="20.25" customHeight="1" thickBot="1">
      <c r="A91" s="68">
        <v>85</v>
      </c>
      <c r="B91" s="131"/>
      <c r="C91" s="132"/>
    </row>
    <row r="92" spans="1:3" ht="20.25" customHeight="1" thickBot="1">
      <c r="A92" s="67">
        <v>86</v>
      </c>
      <c r="B92" s="131"/>
      <c r="C92" s="132"/>
    </row>
    <row r="93" spans="1:3" ht="20.25" customHeight="1" thickBot="1">
      <c r="A93" s="68">
        <v>87</v>
      </c>
      <c r="B93" s="131"/>
      <c r="C93" s="132"/>
    </row>
    <row r="94" spans="1:3" ht="20.25" customHeight="1" thickBot="1">
      <c r="A94" s="67">
        <v>88</v>
      </c>
      <c r="B94" s="131"/>
      <c r="C94" s="132"/>
    </row>
    <row r="95" spans="1:3" ht="20.25" customHeight="1" thickBot="1">
      <c r="A95" s="68">
        <v>89</v>
      </c>
      <c r="B95" s="131"/>
      <c r="C95" s="132"/>
    </row>
    <row r="96" spans="1:3" ht="20.25" customHeight="1" thickBot="1">
      <c r="A96" s="67">
        <v>90</v>
      </c>
      <c r="B96" s="131"/>
      <c r="C96" s="132"/>
    </row>
    <row r="97" spans="1:3" ht="20.25" customHeight="1" thickBot="1">
      <c r="A97" s="68">
        <v>91</v>
      </c>
      <c r="B97" s="131"/>
      <c r="C97" s="132"/>
    </row>
    <row r="98" spans="1:3" ht="20.25" customHeight="1" thickBot="1">
      <c r="A98" s="67">
        <v>92</v>
      </c>
      <c r="B98" s="131"/>
      <c r="C98" s="132"/>
    </row>
    <row r="99" spans="1:3" ht="20.25" customHeight="1" thickBot="1">
      <c r="A99" s="68">
        <v>93</v>
      </c>
      <c r="B99" s="131"/>
      <c r="C99" s="132"/>
    </row>
    <row r="100" spans="1:3" ht="20.25" customHeight="1" thickBot="1">
      <c r="A100" s="67">
        <v>94</v>
      </c>
      <c r="B100" s="131"/>
      <c r="C100" s="132"/>
    </row>
    <row r="101" spans="1:3" ht="20.25" customHeight="1" thickBot="1">
      <c r="A101" s="68">
        <v>95</v>
      </c>
      <c r="B101" s="131"/>
      <c r="C101" s="132"/>
    </row>
    <row r="102" spans="1:3" ht="20.25" customHeight="1" thickBot="1">
      <c r="A102" s="67">
        <v>96</v>
      </c>
      <c r="B102" s="131"/>
      <c r="C102" s="132"/>
    </row>
    <row r="103" spans="1:3" ht="20.25" customHeight="1" thickBot="1">
      <c r="A103" s="68">
        <v>97</v>
      </c>
      <c r="B103" s="131"/>
      <c r="C103" s="132"/>
    </row>
    <row r="104" spans="1:3" ht="20.25" customHeight="1" thickBot="1">
      <c r="A104" s="67">
        <v>98</v>
      </c>
      <c r="B104" s="131"/>
      <c r="C104" s="132"/>
    </row>
    <row r="105" spans="1:3" ht="20.25" customHeight="1" thickBot="1">
      <c r="A105" s="68">
        <v>99</v>
      </c>
      <c r="B105" s="131"/>
      <c r="C105" s="132"/>
    </row>
    <row r="106" spans="1:3" ht="20.25" customHeight="1" thickBot="1">
      <c r="A106" s="69">
        <v>100</v>
      </c>
      <c r="B106" s="131"/>
      <c r="C106" s="132"/>
    </row>
    <row r="107" spans="1:3" ht="20.25" customHeight="1">
      <c r="B107" s="29"/>
      <c r="C107" s="29"/>
    </row>
  </sheetData>
  <mergeCells count="3">
    <mergeCell ref="B2:C2"/>
    <mergeCell ref="A3:B3"/>
    <mergeCell ref="A4:C4"/>
  </mergeCells>
  <phoneticPr fontId="2"/>
  <pageMargins left="0.59055118110236227" right="0.59055118110236227" top="0.78740157480314965" bottom="0.39370078740157483"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L58"/>
  <sheetViews>
    <sheetView showGridLines="0" view="pageBreakPreview" topLeftCell="A25" zoomScale="70" zoomScaleNormal="70" zoomScaleSheetLayoutView="70" workbookViewId="0">
      <selection activeCell="F6" sqref="F6:G6"/>
    </sheetView>
  </sheetViews>
  <sheetFormatPr defaultColWidth="9" defaultRowHeight="13.5"/>
  <cols>
    <col min="1" max="1" width="3.625" style="5" customWidth="1"/>
    <col min="2" max="3" width="14.625" style="5" customWidth="1"/>
    <col min="4" max="4" width="8.25" style="5" customWidth="1"/>
    <col min="5" max="5" width="6.625" style="5" customWidth="1"/>
    <col min="6" max="6" width="12.625" style="5" customWidth="1"/>
    <col min="7" max="7" width="8.25" style="5" customWidth="1"/>
    <col min="8" max="8" width="6.625" style="5" customWidth="1"/>
    <col min="9" max="9" width="12.625" style="5" customWidth="1"/>
    <col min="10" max="10" width="10.625" style="5" customWidth="1"/>
    <col min="11" max="11" width="12.625" style="5" customWidth="1"/>
    <col min="12" max="16384" width="9" style="5"/>
  </cols>
  <sheetData>
    <row r="1" spans="1:11" ht="29.25" customHeight="1">
      <c r="A1" s="390" t="s">
        <v>92</v>
      </c>
      <c r="B1" s="390"/>
      <c r="C1" s="390"/>
      <c r="D1" s="390"/>
      <c r="E1" s="390"/>
      <c r="F1" s="390"/>
      <c r="G1" s="390"/>
      <c r="H1" s="390"/>
      <c r="I1" s="390"/>
      <c r="J1" s="390"/>
      <c r="K1" s="390"/>
    </row>
    <row r="2" spans="1:11" ht="20.25" customHeight="1">
      <c r="A2" s="307" t="s">
        <v>47</v>
      </c>
      <c r="B2" s="307"/>
      <c r="C2" s="307"/>
      <c r="D2" s="307">
        <f>報告書鑑!$Q$8</f>
        <v>0</v>
      </c>
      <c r="E2" s="307"/>
      <c r="F2" s="307"/>
      <c r="G2" s="307"/>
      <c r="H2" s="307"/>
      <c r="I2" s="307"/>
      <c r="J2" s="307"/>
      <c r="K2" s="307"/>
    </row>
    <row r="3" spans="1:11" ht="7.5" customHeight="1">
      <c r="A3" s="46"/>
      <c r="B3" s="46"/>
      <c r="C3" s="47"/>
      <c r="D3" s="47"/>
      <c r="E3" s="47"/>
      <c r="F3" s="47"/>
      <c r="G3" s="47"/>
      <c r="H3" s="47"/>
      <c r="I3" s="47"/>
      <c r="J3" s="47"/>
      <c r="K3" s="47"/>
    </row>
    <row r="4" spans="1:11" ht="20.25" customHeight="1">
      <c r="A4" s="410" t="s">
        <v>84</v>
      </c>
      <c r="B4" s="411"/>
      <c r="C4" s="411"/>
      <c r="D4" s="411"/>
      <c r="E4" s="412"/>
      <c r="F4" s="74" t="str">
        <f>報告書別紙1!M6</f>
        <v>令和</v>
      </c>
      <c r="G4" s="75">
        <f>報告書別紙1!$P$6</f>
        <v>4</v>
      </c>
      <c r="H4" s="76">
        <f>報告書別紙1!R6</f>
        <v>2022</v>
      </c>
      <c r="I4" s="77" t="s">
        <v>74</v>
      </c>
    </row>
    <row r="5" spans="1:11" ht="20.25" customHeight="1">
      <c r="A5" s="410" t="s">
        <v>75</v>
      </c>
      <c r="B5" s="411"/>
      <c r="C5" s="411"/>
      <c r="D5" s="411"/>
      <c r="E5" s="412"/>
      <c r="F5" s="74" t="str">
        <f>報告書別紙1!AE37</f>
        <v>令和</v>
      </c>
      <c r="G5" s="75">
        <f>報告書別紙1!$AI$37</f>
        <v>3</v>
      </c>
      <c r="H5" s="76">
        <f>報告書別紙1!AL37</f>
        <v>2021</v>
      </c>
      <c r="I5" s="77" t="s">
        <v>74</v>
      </c>
    </row>
    <row r="6" spans="1:11" ht="20.25" customHeight="1">
      <c r="A6" s="404" t="s">
        <v>100</v>
      </c>
      <c r="B6" s="405"/>
      <c r="C6" s="410" t="str">
        <f>報告書別紙1!$M$41</f>
        <v>例：東京電力エナジーパートナー(株)</v>
      </c>
      <c r="D6" s="411" t="str">
        <f>報告書別紙1!$M$41</f>
        <v>例：東京電力エナジーパートナー(株)</v>
      </c>
      <c r="E6" s="412" t="str">
        <f>報告書別紙1!$M$41</f>
        <v>例：東京電力エナジーパートナー(株)</v>
      </c>
      <c r="F6" s="402">
        <f>報告書別紙1!$AE$41</f>
        <v>4.4700000000000002E-4</v>
      </c>
      <c r="G6" s="403"/>
      <c r="H6" s="78" t="s">
        <v>112</v>
      </c>
      <c r="I6" s="79"/>
    </row>
    <row r="7" spans="1:11" ht="20.25" customHeight="1">
      <c r="A7" s="406"/>
      <c r="B7" s="407"/>
      <c r="C7" s="410">
        <f>報告書別紙1!$M$43</f>
        <v>0</v>
      </c>
      <c r="D7" s="411">
        <f>報告書別紙1!$M$43</f>
        <v>0</v>
      </c>
      <c r="E7" s="412">
        <f>報告書別紙1!$M$43</f>
        <v>0</v>
      </c>
      <c r="F7" s="402">
        <f>報告書別紙1!$AE$43</f>
        <v>0</v>
      </c>
      <c r="G7" s="403"/>
      <c r="H7" s="78" t="s">
        <v>112</v>
      </c>
      <c r="I7" s="79"/>
    </row>
    <row r="8" spans="1:11" ht="20.25" customHeight="1">
      <c r="A8" s="406"/>
      <c r="B8" s="407"/>
      <c r="C8" s="410">
        <f>報告書別紙1!$M$45</f>
        <v>0</v>
      </c>
      <c r="D8" s="411">
        <f>報告書別紙1!$M$45</f>
        <v>0</v>
      </c>
      <c r="E8" s="412">
        <f>報告書別紙1!$M$45</f>
        <v>0</v>
      </c>
      <c r="F8" s="402">
        <f>報告書別紙1!$AE$45</f>
        <v>0</v>
      </c>
      <c r="G8" s="403"/>
      <c r="H8" s="78" t="s">
        <v>112</v>
      </c>
      <c r="I8" s="79"/>
    </row>
    <row r="9" spans="1:11" ht="20.25" customHeight="1">
      <c r="A9" s="406"/>
      <c r="B9" s="407"/>
      <c r="C9" s="410">
        <f>報告書別紙1!$M$47</f>
        <v>0</v>
      </c>
      <c r="D9" s="411">
        <f>報告書別紙1!$M$47</f>
        <v>0</v>
      </c>
      <c r="E9" s="412">
        <f>報告書別紙1!$M$47</f>
        <v>0</v>
      </c>
      <c r="F9" s="402">
        <f>報告書別紙1!$AE$47</f>
        <v>0</v>
      </c>
      <c r="G9" s="403"/>
      <c r="H9" s="78" t="s">
        <v>112</v>
      </c>
      <c r="I9" s="79"/>
    </row>
    <row r="10" spans="1:11" ht="20.25" customHeight="1">
      <c r="A10" s="408"/>
      <c r="B10" s="409"/>
      <c r="C10" s="410">
        <f>報告書別紙1!$M$49</f>
        <v>0</v>
      </c>
      <c r="D10" s="411">
        <f>報告書別紙1!$M$49</f>
        <v>0</v>
      </c>
      <c r="E10" s="412">
        <f>報告書別紙1!$M$49</f>
        <v>0</v>
      </c>
      <c r="F10" s="402">
        <f>報告書別紙1!$AE$49</f>
        <v>0</v>
      </c>
      <c r="G10" s="403"/>
      <c r="H10" s="78" t="s">
        <v>112</v>
      </c>
      <c r="I10" s="79"/>
    </row>
    <row r="11" spans="1:11" ht="7.5" customHeight="1"/>
    <row r="12" spans="1:11" ht="15" customHeight="1">
      <c r="A12" s="391" t="s">
        <v>0</v>
      </c>
      <c r="B12" s="392"/>
      <c r="C12" s="393"/>
      <c r="D12" s="395" t="s">
        <v>34</v>
      </c>
      <c r="E12" s="396"/>
      <c r="F12" s="397"/>
      <c r="G12" s="395" t="s">
        <v>46</v>
      </c>
      <c r="H12" s="396"/>
      <c r="I12" s="397"/>
      <c r="J12" s="398" t="s">
        <v>111</v>
      </c>
      <c r="K12" s="398" t="s">
        <v>103</v>
      </c>
    </row>
    <row r="13" spans="1:11" ht="27.75" thickBot="1">
      <c r="A13" s="366"/>
      <c r="B13" s="367"/>
      <c r="C13" s="394"/>
      <c r="D13" s="71" t="s">
        <v>38</v>
      </c>
      <c r="E13" s="70" t="s">
        <v>35</v>
      </c>
      <c r="F13" s="72" t="s">
        <v>39</v>
      </c>
      <c r="G13" s="71" t="s">
        <v>40</v>
      </c>
      <c r="H13" s="70" t="s">
        <v>35</v>
      </c>
      <c r="I13" s="72" t="s">
        <v>41</v>
      </c>
      <c r="J13" s="399"/>
      <c r="K13" s="399"/>
    </row>
    <row r="14" spans="1:11" ht="15" customHeight="1">
      <c r="A14" s="389" t="s">
        <v>42</v>
      </c>
      <c r="B14" s="382" t="s">
        <v>1</v>
      </c>
      <c r="C14" s="383"/>
      <c r="D14" s="118"/>
      <c r="E14" s="81" t="s">
        <v>109</v>
      </c>
      <c r="F14" s="133">
        <f>ROUND(D14*38.2,1)</f>
        <v>0</v>
      </c>
      <c r="G14" s="80"/>
      <c r="H14" s="81" t="s">
        <v>109</v>
      </c>
      <c r="I14" s="83">
        <f>ROUND(G14*38.2,2)</f>
        <v>0</v>
      </c>
      <c r="J14" s="83">
        <f t="shared" ref="J14:J36" si="0">F14-I14</f>
        <v>0</v>
      </c>
      <c r="K14" s="136">
        <f>ROUND(J14*0.0187*3.66666666666667,0)</f>
        <v>0</v>
      </c>
    </row>
    <row r="15" spans="1:11" ht="15" customHeight="1">
      <c r="A15" s="371"/>
      <c r="B15" s="382" t="s">
        <v>2</v>
      </c>
      <c r="C15" s="383"/>
      <c r="D15" s="119"/>
      <c r="E15" s="81" t="s">
        <v>109</v>
      </c>
      <c r="F15" s="133">
        <f>ROUND(D15*35.3,1)</f>
        <v>0</v>
      </c>
      <c r="G15" s="84"/>
      <c r="H15" s="81" t="s">
        <v>109</v>
      </c>
      <c r="I15" s="83">
        <f>ROUND(G15*35.3,2)</f>
        <v>0</v>
      </c>
      <c r="J15" s="83">
        <f t="shared" si="0"/>
        <v>0</v>
      </c>
      <c r="K15" s="136">
        <f>ROUND(J15*0.0184*3.66666666666667,0)</f>
        <v>0</v>
      </c>
    </row>
    <row r="16" spans="1:11" ht="15" customHeight="1">
      <c r="A16" s="371"/>
      <c r="B16" s="382" t="s">
        <v>3</v>
      </c>
      <c r="C16" s="383"/>
      <c r="D16" s="119"/>
      <c r="E16" s="81" t="s">
        <v>109</v>
      </c>
      <c r="F16" s="133">
        <f>ROUND(D16*34.6,1)</f>
        <v>0</v>
      </c>
      <c r="G16" s="84"/>
      <c r="H16" s="81" t="s">
        <v>109</v>
      </c>
      <c r="I16" s="83">
        <f>ROUND(G16*34.6,1)</f>
        <v>0</v>
      </c>
      <c r="J16" s="83">
        <f t="shared" si="0"/>
        <v>0</v>
      </c>
      <c r="K16" s="136">
        <f>ROUND(J16*0.0183*3.66666666666667,0)</f>
        <v>0</v>
      </c>
    </row>
    <row r="17" spans="1:11" ht="15" customHeight="1">
      <c r="A17" s="371"/>
      <c r="B17" s="382" t="s">
        <v>110</v>
      </c>
      <c r="C17" s="383"/>
      <c r="D17" s="119"/>
      <c r="E17" s="81" t="s">
        <v>109</v>
      </c>
      <c r="F17" s="133">
        <f>ROUND(D17*33.6,1)</f>
        <v>0</v>
      </c>
      <c r="G17" s="84"/>
      <c r="H17" s="81" t="s">
        <v>109</v>
      </c>
      <c r="I17" s="83">
        <f>ROUND(G17*33.6,1)</f>
        <v>0</v>
      </c>
      <c r="J17" s="83">
        <f t="shared" si="0"/>
        <v>0</v>
      </c>
      <c r="K17" s="136">
        <f>ROUND(J17*0.0182*3.66666666666667,0)</f>
        <v>0</v>
      </c>
    </row>
    <row r="18" spans="1:11" ht="15" customHeight="1">
      <c r="A18" s="371"/>
      <c r="B18" s="375" t="s">
        <v>4</v>
      </c>
      <c r="C18" s="376"/>
      <c r="D18" s="119"/>
      <c r="E18" s="81" t="s">
        <v>108</v>
      </c>
      <c r="F18" s="133">
        <f>ROUND(D18*36.7,1)</f>
        <v>0</v>
      </c>
      <c r="G18" s="84"/>
      <c r="H18" s="81" t="s">
        <v>108</v>
      </c>
      <c r="I18" s="83">
        <f>ROUND(G18*36.7,1)</f>
        <v>0</v>
      </c>
      <c r="J18" s="83">
        <f t="shared" si="0"/>
        <v>0</v>
      </c>
      <c r="K18" s="136">
        <f>ROUND(J18*0.0185*3.66666666666667,0)</f>
        <v>0</v>
      </c>
    </row>
    <row r="19" spans="1:11" ht="15" customHeight="1">
      <c r="A19" s="371"/>
      <c r="B19" s="375" t="s">
        <v>5</v>
      </c>
      <c r="C19" s="376"/>
      <c r="D19" s="119"/>
      <c r="E19" s="81" t="s">
        <v>107</v>
      </c>
      <c r="F19" s="133">
        <f>ROUND(D19*37.7,1)</f>
        <v>0</v>
      </c>
      <c r="G19" s="84"/>
      <c r="H19" s="81" t="s">
        <v>107</v>
      </c>
      <c r="I19" s="83">
        <f>ROUND(G19*37.7,1)</f>
        <v>0</v>
      </c>
      <c r="J19" s="83">
        <f t="shared" si="0"/>
        <v>0</v>
      </c>
      <c r="K19" s="136">
        <f>ROUND(J19*0.0187*3.66666666666667,0)</f>
        <v>0</v>
      </c>
    </row>
    <row r="20" spans="1:11" ht="15" customHeight="1">
      <c r="A20" s="371"/>
      <c r="B20" s="375" t="s">
        <v>6</v>
      </c>
      <c r="C20" s="376"/>
      <c r="D20" s="119"/>
      <c r="E20" s="81" t="s">
        <v>107</v>
      </c>
      <c r="F20" s="133">
        <f>ROUND(D20*39.1,1)</f>
        <v>0</v>
      </c>
      <c r="G20" s="84"/>
      <c r="H20" s="81" t="s">
        <v>107</v>
      </c>
      <c r="I20" s="83">
        <f>ROUND(G20*39.1,1)</f>
        <v>0</v>
      </c>
      <c r="J20" s="83">
        <f t="shared" si="0"/>
        <v>0</v>
      </c>
      <c r="K20" s="136">
        <f>ROUND(J20*0.0189*3.66666666666667,0)</f>
        <v>0</v>
      </c>
    </row>
    <row r="21" spans="1:11" ht="15" customHeight="1">
      <c r="A21" s="371"/>
      <c r="B21" s="375" t="s">
        <v>7</v>
      </c>
      <c r="C21" s="376"/>
      <c r="D21" s="119"/>
      <c r="E21" s="81" t="s">
        <v>107</v>
      </c>
      <c r="F21" s="133">
        <f>ROUND(D21*41.9,1)</f>
        <v>0</v>
      </c>
      <c r="G21" s="84"/>
      <c r="H21" s="81" t="s">
        <v>107</v>
      </c>
      <c r="I21" s="83">
        <f>ROUND(G21*41.9,1)</f>
        <v>0</v>
      </c>
      <c r="J21" s="83">
        <f t="shared" si="0"/>
        <v>0</v>
      </c>
      <c r="K21" s="136">
        <f>ROUND(J21*0.0195*3.66666666666667,0)</f>
        <v>0</v>
      </c>
    </row>
    <row r="22" spans="1:11" ht="15" customHeight="1">
      <c r="A22" s="371"/>
      <c r="B22" s="375" t="s">
        <v>8</v>
      </c>
      <c r="C22" s="376"/>
      <c r="D22" s="119"/>
      <c r="E22" s="81" t="s">
        <v>105</v>
      </c>
      <c r="F22" s="133">
        <f>ROUND(D22*40.9,1)</f>
        <v>0</v>
      </c>
      <c r="G22" s="84"/>
      <c r="H22" s="81" t="s">
        <v>105</v>
      </c>
      <c r="I22" s="83">
        <f>ROUND(G22*40.9,1)</f>
        <v>0</v>
      </c>
      <c r="J22" s="83">
        <f t="shared" si="0"/>
        <v>0</v>
      </c>
      <c r="K22" s="136">
        <f>ROUND(J22*0.0208*3.66666666666667,0)</f>
        <v>0</v>
      </c>
    </row>
    <row r="23" spans="1:11" ht="15" customHeight="1">
      <c r="A23" s="371"/>
      <c r="B23" s="375" t="s">
        <v>9</v>
      </c>
      <c r="C23" s="376"/>
      <c r="D23" s="119"/>
      <c r="E23" s="81" t="s">
        <v>105</v>
      </c>
      <c r="F23" s="133">
        <f>ROUND(D23*29.9,1)</f>
        <v>0</v>
      </c>
      <c r="G23" s="84"/>
      <c r="H23" s="81" t="s">
        <v>105</v>
      </c>
      <c r="I23" s="83">
        <f>ROUND(G23*29.9,1)</f>
        <v>0</v>
      </c>
      <c r="J23" s="83">
        <f t="shared" si="0"/>
        <v>0</v>
      </c>
      <c r="K23" s="136">
        <f>ROUND(J23*0.0254*3.66666666666667,0)</f>
        <v>0</v>
      </c>
    </row>
    <row r="24" spans="1:11" ht="15" customHeight="1">
      <c r="A24" s="371"/>
      <c r="B24" s="387" t="s">
        <v>19</v>
      </c>
      <c r="C24" s="85" t="s">
        <v>28</v>
      </c>
      <c r="D24" s="119"/>
      <c r="E24" s="81" t="s">
        <v>105</v>
      </c>
      <c r="F24" s="133">
        <f>ROUND(D24*50.8,1)</f>
        <v>0</v>
      </c>
      <c r="G24" s="84"/>
      <c r="H24" s="81" t="s">
        <v>105</v>
      </c>
      <c r="I24" s="83">
        <f>ROUND(G24*50.8,1)</f>
        <v>0</v>
      </c>
      <c r="J24" s="83">
        <f t="shared" si="0"/>
        <v>0</v>
      </c>
      <c r="K24" s="136">
        <f>ROUND(J24*0.0161*3.66666666666667,0)</f>
        <v>0</v>
      </c>
    </row>
    <row r="25" spans="1:11" ht="15" customHeight="1">
      <c r="A25" s="371"/>
      <c r="B25" s="388"/>
      <c r="C25" s="85" t="s">
        <v>29</v>
      </c>
      <c r="D25" s="119"/>
      <c r="E25" s="81" t="s">
        <v>36</v>
      </c>
      <c r="F25" s="133">
        <f>ROUND(D25*44.9,1)</f>
        <v>0</v>
      </c>
      <c r="G25" s="84"/>
      <c r="H25" s="81" t="s">
        <v>36</v>
      </c>
      <c r="I25" s="83">
        <f>ROUND(G25*44.9,1)</f>
        <v>0</v>
      </c>
      <c r="J25" s="83">
        <f t="shared" si="0"/>
        <v>0</v>
      </c>
      <c r="K25" s="136">
        <f>ROUND(J25*0.0142*3.66666666666667,0)</f>
        <v>0</v>
      </c>
    </row>
    <row r="26" spans="1:11" ht="15" customHeight="1">
      <c r="A26" s="371"/>
      <c r="B26" s="387" t="s">
        <v>20</v>
      </c>
      <c r="C26" s="85" t="s">
        <v>45</v>
      </c>
      <c r="D26" s="122"/>
      <c r="E26" s="81" t="s">
        <v>105</v>
      </c>
      <c r="F26" s="133">
        <f>ROUND(D26*54.6,1)</f>
        <v>0</v>
      </c>
      <c r="G26" s="84"/>
      <c r="H26" s="81" t="s">
        <v>105</v>
      </c>
      <c r="I26" s="83">
        <f>ROUND(G26*54.6,1)</f>
        <v>0</v>
      </c>
      <c r="J26" s="83">
        <f t="shared" si="0"/>
        <v>0</v>
      </c>
      <c r="K26" s="136">
        <f>ROUND(J26*0.0135*3.66666666666667,0)</f>
        <v>0</v>
      </c>
    </row>
    <row r="27" spans="1:11" ht="15" customHeight="1">
      <c r="A27" s="371"/>
      <c r="B27" s="388"/>
      <c r="C27" s="85" t="s">
        <v>30</v>
      </c>
      <c r="D27" s="119"/>
      <c r="E27" s="81" t="s">
        <v>36</v>
      </c>
      <c r="F27" s="133">
        <f>ROUND(D27*43.5,1)</f>
        <v>0</v>
      </c>
      <c r="G27" s="84"/>
      <c r="H27" s="81" t="s">
        <v>36</v>
      </c>
      <c r="I27" s="83">
        <f>ROUND(G27*43.5,1)</f>
        <v>0</v>
      </c>
      <c r="J27" s="83">
        <f t="shared" si="0"/>
        <v>0</v>
      </c>
      <c r="K27" s="136">
        <f>ROUND(J27*0.0139*3.66666666666667,0)</f>
        <v>0</v>
      </c>
    </row>
    <row r="28" spans="1:11" ht="15" customHeight="1">
      <c r="A28" s="371"/>
      <c r="B28" s="384" t="s">
        <v>21</v>
      </c>
      <c r="C28" s="85" t="s">
        <v>31</v>
      </c>
      <c r="D28" s="119"/>
      <c r="E28" s="81" t="s">
        <v>105</v>
      </c>
      <c r="F28" s="133">
        <f>ROUND(D28*29,1)</f>
        <v>0</v>
      </c>
      <c r="G28" s="84"/>
      <c r="H28" s="81" t="s">
        <v>105</v>
      </c>
      <c r="I28" s="83">
        <f>ROUND(G28*29,1)</f>
        <v>0</v>
      </c>
      <c r="J28" s="83">
        <f t="shared" si="0"/>
        <v>0</v>
      </c>
      <c r="K28" s="136">
        <f>ROUND(J28*0.0245*3.66666666666667,0)</f>
        <v>0</v>
      </c>
    </row>
    <row r="29" spans="1:11" ht="15" customHeight="1">
      <c r="A29" s="371"/>
      <c r="B29" s="385"/>
      <c r="C29" s="85" t="s">
        <v>32</v>
      </c>
      <c r="D29" s="119"/>
      <c r="E29" s="81" t="s">
        <v>105</v>
      </c>
      <c r="F29" s="133">
        <f>ROUND(D29*25.7,1)</f>
        <v>0</v>
      </c>
      <c r="G29" s="84"/>
      <c r="H29" s="81" t="s">
        <v>105</v>
      </c>
      <c r="I29" s="83">
        <f>ROUND(G29*25.7,1)</f>
        <v>0</v>
      </c>
      <c r="J29" s="83">
        <f t="shared" si="0"/>
        <v>0</v>
      </c>
      <c r="K29" s="136">
        <f>ROUND(J29*0.0247*3.66666666666667,0)</f>
        <v>0</v>
      </c>
    </row>
    <row r="30" spans="1:11" ht="15" customHeight="1">
      <c r="A30" s="371"/>
      <c r="B30" s="386"/>
      <c r="C30" s="85" t="s">
        <v>33</v>
      </c>
      <c r="D30" s="119"/>
      <c r="E30" s="81" t="s">
        <v>105</v>
      </c>
      <c r="F30" s="133">
        <f>ROUND(D30*26.9,1)</f>
        <v>0</v>
      </c>
      <c r="G30" s="84"/>
      <c r="H30" s="81" t="s">
        <v>105</v>
      </c>
      <c r="I30" s="83">
        <f>ROUND(G30*26.9,1)</f>
        <v>0</v>
      </c>
      <c r="J30" s="83">
        <f t="shared" si="0"/>
        <v>0</v>
      </c>
      <c r="K30" s="136">
        <f>ROUND(J30*0.0255*3.66666666666667,0)</f>
        <v>0</v>
      </c>
    </row>
    <row r="31" spans="1:11" ht="15" customHeight="1">
      <c r="A31" s="371"/>
      <c r="B31" s="375" t="s">
        <v>10</v>
      </c>
      <c r="C31" s="376"/>
      <c r="D31" s="119"/>
      <c r="E31" s="81" t="s">
        <v>105</v>
      </c>
      <c r="F31" s="133">
        <f>ROUND(D31*29.4,1)</f>
        <v>0</v>
      </c>
      <c r="G31" s="84"/>
      <c r="H31" s="81" t="s">
        <v>105</v>
      </c>
      <c r="I31" s="83">
        <f>ROUND(G31*29.4,1)</f>
        <v>0</v>
      </c>
      <c r="J31" s="83">
        <f t="shared" si="0"/>
        <v>0</v>
      </c>
      <c r="K31" s="136">
        <f>ROUND(J31*0.0294*3.66666666666667,0)</f>
        <v>0</v>
      </c>
    </row>
    <row r="32" spans="1:11" ht="15" customHeight="1">
      <c r="A32" s="371"/>
      <c r="B32" s="375" t="s">
        <v>106</v>
      </c>
      <c r="C32" s="376"/>
      <c r="D32" s="119"/>
      <c r="E32" s="81" t="s">
        <v>105</v>
      </c>
      <c r="F32" s="133">
        <f>ROUND(D32*37.3,1)</f>
        <v>0</v>
      </c>
      <c r="G32" s="84"/>
      <c r="H32" s="81" t="s">
        <v>105</v>
      </c>
      <c r="I32" s="83">
        <f>ROUND(G32*37.3,1)</f>
        <v>0</v>
      </c>
      <c r="J32" s="83">
        <f t="shared" si="0"/>
        <v>0</v>
      </c>
      <c r="K32" s="136">
        <f>ROUND(J32*0.0209*3.66666666666667,0)</f>
        <v>0</v>
      </c>
    </row>
    <row r="33" spans="1:11" ht="15" customHeight="1">
      <c r="A33" s="371"/>
      <c r="B33" s="375" t="s">
        <v>11</v>
      </c>
      <c r="C33" s="376"/>
      <c r="D33" s="119"/>
      <c r="E33" s="81" t="s">
        <v>36</v>
      </c>
      <c r="F33" s="133">
        <f>ROUND(D33*21.1,1)</f>
        <v>0</v>
      </c>
      <c r="G33" s="84"/>
      <c r="H33" s="81" t="s">
        <v>36</v>
      </c>
      <c r="I33" s="83">
        <f>ROUND(G33*21.1,1)</f>
        <v>0</v>
      </c>
      <c r="J33" s="83">
        <f t="shared" si="0"/>
        <v>0</v>
      </c>
      <c r="K33" s="136">
        <f>ROUND(J33*0.011*3.66666666666667,0)</f>
        <v>0</v>
      </c>
    </row>
    <row r="34" spans="1:11" ht="15" customHeight="1">
      <c r="A34" s="371"/>
      <c r="B34" s="375" t="s">
        <v>12</v>
      </c>
      <c r="C34" s="376"/>
      <c r="D34" s="119"/>
      <c r="E34" s="81" t="s">
        <v>36</v>
      </c>
      <c r="F34" s="133">
        <f>ROUND(D34*3.41,2)</f>
        <v>0</v>
      </c>
      <c r="G34" s="84"/>
      <c r="H34" s="81" t="s">
        <v>36</v>
      </c>
      <c r="I34" s="83">
        <f>ROUND(G34*3.41,2)</f>
        <v>0</v>
      </c>
      <c r="J34" s="83">
        <f t="shared" si="0"/>
        <v>0</v>
      </c>
      <c r="K34" s="136">
        <f>ROUND(J34*0.0263*3.66666666666667,0)</f>
        <v>0</v>
      </c>
    </row>
    <row r="35" spans="1:11" ht="15" customHeight="1">
      <c r="A35" s="371"/>
      <c r="B35" s="375" t="s">
        <v>13</v>
      </c>
      <c r="C35" s="376"/>
      <c r="D35" s="119"/>
      <c r="E35" s="81" t="s">
        <v>36</v>
      </c>
      <c r="F35" s="133">
        <f>ROUND(D35*8.41,2)</f>
        <v>0</v>
      </c>
      <c r="G35" s="84"/>
      <c r="H35" s="81" t="s">
        <v>36</v>
      </c>
      <c r="I35" s="83">
        <f>ROUND(G35*8.41,2)</f>
        <v>0</v>
      </c>
      <c r="J35" s="83">
        <f t="shared" si="0"/>
        <v>0</v>
      </c>
      <c r="K35" s="136">
        <f>ROUND(J35*0.0384*3.66666666666667,0)</f>
        <v>0</v>
      </c>
    </row>
    <row r="36" spans="1:11" ht="15" customHeight="1" thickBot="1">
      <c r="A36" s="371"/>
      <c r="B36" s="60" t="s">
        <v>93</v>
      </c>
      <c r="C36" s="86">
        <v>45</v>
      </c>
      <c r="D36" s="120"/>
      <c r="E36" s="81" t="s">
        <v>36</v>
      </c>
      <c r="F36" s="133">
        <f>ROUND(D36*C36,1)</f>
        <v>0</v>
      </c>
      <c r="G36" s="87"/>
      <c r="H36" s="81" t="s">
        <v>36</v>
      </c>
      <c r="I36" s="83">
        <f>ROUND(G36*C36,1)</f>
        <v>0</v>
      </c>
      <c r="J36" s="83">
        <f t="shared" si="0"/>
        <v>0</v>
      </c>
      <c r="K36" s="136">
        <f>ROUND(J36*0.0136*3.66666666666667,0)</f>
        <v>0</v>
      </c>
    </row>
    <row r="37" spans="1:11" ht="15" customHeight="1" thickBot="1">
      <c r="A37" s="372"/>
      <c r="B37" s="366" t="s">
        <v>18</v>
      </c>
      <c r="C37" s="367"/>
      <c r="D37" s="368"/>
      <c r="E37" s="367"/>
      <c r="F37" s="367"/>
      <c r="G37" s="367"/>
      <c r="H37" s="367"/>
      <c r="I37" s="367"/>
      <c r="J37" s="83">
        <f>SUM(J14:J36)</f>
        <v>0</v>
      </c>
      <c r="K37" s="83">
        <f>SUM(K14:K36)</f>
        <v>0</v>
      </c>
    </row>
    <row r="38" spans="1:11" ht="15" customHeight="1">
      <c r="A38" s="371" t="s">
        <v>43</v>
      </c>
      <c r="B38" s="373" t="s">
        <v>14</v>
      </c>
      <c r="C38" s="374"/>
      <c r="D38" s="121"/>
      <c r="E38" s="88" t="s">
        <v>104</v>
      </c>
      <c r="F38" s="133">
        <f>ROUND(D38*1.02,2)</f>
        <v>0</v>
      </c>
      <c r="G38" s="80"/>
      <c r="H38" s="88" t="s">
        <v>104</v>
      </c>
      <c r="I38" s="82">
        <f>ROUND(G38*1.02,2)</f>
        <v>0</v>
      </c>
      <c r="J38" s="83">
        <f>F38-I38</f>
        <v>0</v>
      </c>
      <c r="K38" s="137">
        <f>ROUND(J38*0.06,0)</f>
        <v>0</v>
      </c>
    </row>
    <row r="39" spans="1:11" ht="15" customHeight="1">
      <c r="A39" s="371"/>
      <c r="B39" s="375" t="s">
        <v>15</v>
      </c>
      <c r="C39" s="376"/>
      <c r="D39" s="122"/>
      <c r="E39" s="81" t="s">
        <v>104</v>
      </c>
      <c r="F39" s="133">
        <f>ROUND(D39*1.36,2)</f>
        <v>0</v>
      </c>
      <c r="G39" s="84"/>
      <c r="H39" s="81" t="s">
        <v>104</v>
      </c>
      <c r="I39" s="82">
        <f>ROUND(G39*1.36,2)</f>
        <v>0</v>
      </c>
      <c r="J39" s="83">
        <f>F39-I39</f>
        <v>0</v>
      </c>
      <c r="K39" s="136">
        <f>ROUND(J39*0.057,0)</f>
        <v>0</v>
      </c>
    </row>
    <row r="40" spans="1:11" ht="15" customHeight="1">
      <c r="A40" s="371"/>
      <c r="B40" s="375" t="s">
        <v>16</v>
      </c>
      <c r="C40" s="376"/>
      <c r="D40" s="122"/>
      <c r="E40" s="81" t="s">
        <v>104</v>
      </c>
      <c r="F40" s="133">
        <f>ROUND(D40*1.36,2)</f>
        <v>0</v>
      </c>
      <c r="G40" s="84"/>
      <c r="H40" s="81" t="s">
        <v>104</v>
      </c>
      <c r="I40" s="82">
        <f>ROUND(G40*1.36,2)</f>
        <v>0</v>
      </c>
      <c r="J40" s="83">
        <f>F40-I40</f>
        <v>0</v>
      </c>
      <c r="K40" s="136">
        <f>ROUND(J40*0.057,0)</f>
        <v>0</v>
      </c>
    </row>
    <row r="41" spans="1:11" ht="15" customHeight="1" thickBot="1">
      <c r="A41" s="371"/>
      <c r="B41" s="375" t="s">
        <v>17</v>
      </c>
      <c r="C41" s="376"/>
      <c r="D41" s="123"/>
      <c r="E41" s="81" t="s">
        <v>104</v>
      </c>
      <c r="F41" s="133">
        <f>ROUND(D41*1.36,2)</f>
        <v>0</v>
      </c>
      <c r="G41" s="87"/>
      <c r="H41" s="81" t="s">
        <v>104</v>
      </c>
      <c r="I41" s="82">
        <f>ROUND(G41*1.36,2)</f>
        <v>0</v>
      </c>
      <c r="J41" s="83">
        <f>F41-I41</f>
        <v>0</v>
      </c>
      <c r="K41" s="136">
        <f>ROUND(J41*0.057,0)</f>
        <v>0</v>
      </c>
    </row>
    <row r="42" spans="1:11" ht="15" customHeight="1" thickBot="1">
      <c r="A42" s="372"/>
      <c r="B42" s="366" t="s">
        <v>18</v>
      </c>
      <c r="C42" s="367"/>
      <c r="D42" s="368"/>
      <c r="E42" s="367"/>
      <c r="F42" s="367"/>
      <c r="G42" s="367"/>
      <c r="H42" s="367"/>
      <c r="I42" s="367"/>
      <c r="J42" s="89">
        <f>SUM(J38:J41)</f>
        <v>0</v>
      </c>
      <c r="K42" s="89">
        <f>SUM(K38:K41)</f>
        <v>0</v>
      </c>
    </row>
    <row r="43" spans="1:11" ht="15" customHeight="1">
      <c r="A43" s="371" t="s">
        <v>27</v>
      </c>
      <c r="B43" s="369" t="str">
        <f>報告書別紙1!$M$41</f>
        <v>例：東京電力エナジーパートナー(株)</v>
      </c>
      <c r="C43" s="90" t="s">
        <v>23</v>
      </c>
      <c r="D43" s="124"/>
      <c r="E43" s="91" t="s">
        <v>37</v>
      </c>
      <c r="F43" s="134">
        <f>ROUND(D43*9.97,2)</f>
        <v>0</v>
      </c>
      <c r="G43" s="92"/>
      <c r="H43" s="93" t="s">
        <v>37</v>
      </c>
      <c r="I43" s="94"/>
      <c r="J43" s="95">
        <f t="shared" ref="J43:J53" si="1">F43-I43</f>
        <v>0</v>
      </c>
      <c r="K43" s="138">
        <f>ROUND(D43*$F$6*1000,0)</f>
        <v>0</v>
      </c>
    </row>
    <row r="44" spans="1:11" ht="15" customHeight="1">
      <c r="A44" s="371"/>
      <c r="B44" s="370" t="str">
        <f>報告書別紙1!$M$41</f>
        <v>例：東京電力エナジーパートナー(株)</v>
      </c>
      <c r="C44" s="96" t="s">
        <v>24</v>
      </c>
      <c r="D44" s="125"/>
      <c r="E44" s="88" t="s">
        <v>37</v>
      </c>
      <c r="F44" s="135">
        <f>ROUND(D44*9.28,2)</f>
        <v>0</v>
      </c>
      <c r="G44" s="97"/>
      <c r="H44" s="98" t="s">
        <v>37</v>
      </c>
      <c r="I44" s="99"/>
      <c r="J44" s="100">
        <f t="shared" si="1"/>
        <v>0</v>
      </c>
      <c r="K44" s="139">
        <f>ROUND(D44*$F$6*1000,0)</f>
        <v>0</v>
      </c>
    </row>
    <row r="45" spans="1:11" ht="15" customHeight="1">
      <c r="A45" s="371"/>
      <c r="B45" s="369">
        <f>報告書別紙1!$M$43</f>
        <v>0</v>
      </c>
      <c r="C45" s="101" t="s">
        <v>23</v>
      </c>
      <c r="D45" s="126"/>
      <c r="E45" s="102" t="s">
        <v>37</v>
      </c>
      <c r="F45" s="134">
        <f>ROUND(D45*9.97,2)</f>
        <v>0</v>
      </c>
      <c r="G45" s="103"/>
      <c r="H45" s="104" t="s">
        <v>37</v>
      </c>
      <c r="I45" s="105"/>
      <c r="J45" s="106">
        <f t="shared" si="1"/>
        <v>0</v>
      </c>
      <c r="K45" s="140">
        <f>ROUND(D45*$F$7*1000,0)</f>
        <v>0</v>
      </c>
    </row>
    <row r="46" spans="1:11" ht="15" customHeight="1">
      <c r="A46" s="371"/>
      <c r="B46" s="370">
        <f>報告書別紙1!$M$43</f>
        <v>0</v>
      </c>
      <c r="C46" s="96" t="s">
        <v>24</v>
      </c>
      <c r="D46" s="127"/>
      <c r="E46" s="88" t="s">
        <v>37</v>
      </c>
      <c r="F46" s="135">
        <f>ROUND(D46*9.28,2)</f>
        <v>0</v>
      </c>
      <c r="G46" s="97"/>
      <c r="H46" s="98" t="s">
        <v>37</v>
      </c>
      <c r="I46" s="99"/>
      <c r="J46" s="100">
        <f t="shared" si="1"/>
        <v>0</v>
      </c>
      <c r="K46" s="139">
        <f>ROUND(D46*$F$7*1000,0)</f>
        <v>0</v>
      </c>
    </row>
    <row r="47" spans="1:11" ht="15" customHeight="1">
      <c r="A47" s="371"/>
      <c r="B47" s="369">
        <f>報告書別紙1!$M$45</f>
        <v>0</v>
      </c>
      <c r="C47" s="101" t="s">
        <v>23</v>
      </c>
      <c r="D47" s="126"/>
      <c r="E47" s="102" t="s">
        <v>37</v>
      </c>
      <c r="F47" s="134">
        <f>ROUND(D47*9.97,2)</f>
        <v>0</v>
      </c>
      <c r="G47" s="103"/>
      <c r="H47" s="104" t="s">
        <v>37</v>
      </c>
      <c r="I47" s="105"/>
      <c r="J47" s="106">
        <f t="shared" si="1"/>
        <v>0</v>
      </c>
      <c r="K47" s="140">
        <f>ROUND(D47*$F$8*1000,0)</f>
        <v>0</v>
      </c>
    </row>
    <row r="48" spans="1:11" ht="15" customHeight="1">
      <c r="A48" s="371"/>
      <c r="B48" s="370">
        <f>報告書別紙1!$M$45</f>
        <v>0</v>
      </c>
      <c r="C48" s="96" t="s">
        <v>24</v>
      </c>
      <c r="D48" s="127"/>
      <c r="E48" s="88" t="s">
        <v>37</v>
      </c>
      <c r="F48" s="135">
        <f>ROUND(D48*9.28,2)</f>
        <v>0</v>
      </c>
      <c r="G48" s="107"/>
      <c r="H48" s="98" t="s">
        <v>37</v>
      </c>
      <c r="I48" s="108"/>
      <c r="J48" s="100">
        <f t="shared" si="1"/>
        <v>0</v>
      </c>
      <c r="K48" s="139">
        <f>ROUND(D48*$F$8*1000,0)</f>
        <v>0</v>
      </c>
    </row>
    <row r="49" spans="1:12" ht="15" customHeight="1">
      <c r="A49" s="371"/>
      <c r="B49" s="369">
        <f>報告書別紙1!$M$47</f>
        <v>0</v>
      </c>
      <c r="C49" s="101" t="s">
        <v>23</v>
      </c>
      <c r="D49" s="126"/>
      <c r="E49" s="102" t="s">
        <v>37</v>
      </c>
      <c r="F49" s="134">
        <f>ROUND(D49*9.97,2)</f>
        <v>0</v>
      </c>
      <c r="G49" s="103"/>
      <c r="H49" s="104" t="s">
        <v>37</v>
      </c>
      <c r="I49" s="105"/>
      <c r="J49" s="106">
        <f t="shared" si="1"/>
        <v>0</v>
      </c>
      <c r="K49" s="140">
        <f>ROUND(D49*$F$9*1000,0)</f>
        <v>0</v>
      </c>
    </row>
    <row r="50" spans="1:12" ht="15" customHeight="1">
      <c r="A50" s="371"/>
      <c r="B50" s="370">
        <f>報告書別紙1!$M$47</f>
        <v>0</v>
      </c>
      <c r="C50" s="96" t="s">
        <v>24</v>
      </c>
      <c r="D50" s="127"/>
      <c r="E50" s="88" t="s">
        <v>37</v>
      </c>
      <c r="F50" s="135">
        <f>ROUND(D50*9.28,2)</f>
        <v>0</v>
      </c>
      <c r="G50" s="97"/>
      <c r="H50" s="98" t="s">
        <v>37</v>
      </c>
      <c r="I50" s="99"/>
      <c r="J50" s="100">
        <f t="shared" si="1"/>
        <v>0</v>
      </c>
      <c r="K50" s="139">
        <f>ROUND(D50*$F$9*1000,0)</f>
        <v>0</v>
      </c>
    </row>
    <row r="51" spans="1:12" ht="15" customHeight="1">
      <c r="A51" s="371"/>
      <c r="B51" s="369">
        <f>報告書別紙1!$M$49</f>
        <v>0</v>
      </c>
      <c r="C51" s="101" t="s">
        <v>23</v>
      </c>
      <c r="D51" s="126"/>
      <c r="E51" s="102" t="s">
        <v>37</v>
      </c>
      <c r="F51" s="134">
        <f>ROUND(D51*9.97,2)</f>
        <v>0</v>
      </c>
      <c r="G51" s="103"/>
      <c r="H51" s="104" t="s">
        <v>37</v>
      </c>
      <c r="I51" s="105"/>
      <c r="J51" s="106">
        <f t="shared" si="1"/>
        <v>0</v>
      </c>
      <c r="K51" s="140">
        <f>ROUND(D51*$F$10*1000,0)</f>
        <v>0</v>
      </c>
    </row>
    <row r="52" spans="1:12" ht="15" customHeight="1">
      <c r="A52" s="371"/>
      <c r="B52" s="370">
        <f>報告書別紙1!$M$49</f>
        <v>0</v>
      </c>
      <c r="C52" s="96" t="s">
        <v>24</v>
      </c>
      <c r="D52" s="127"/>
      <c r="E52" s="88" t="s">
        <v>37</v>
      </c>
      <c r="F52" s="135">
        <f>ROUND(D52*9.28,2)</f>
        <v>0</v>
      </c>
      <c r="G52" s="107"/>
      <c r="H52" s="98" t="s">
        <v>37</v>
      </c>
      <c r="I52" s="108"/>
      <c r="J52" s="100">
        <f t="shared" si="1"/>
        <v>0</v>
      </c>
      <c r="K52" s="139">
        <f>ROUND(D52*$F$10*1000,0)</f>
        <v>0</v>
      </c>
    </row>
    <row r="53" spans="1:12" ht="15" customHeight="1" thickBot="1">
      <c r="A53" s="371"/>
      <c r="B53" s="380" t="s">
        <v>22</v>
      </c>
      <c r="C53" s="101" t="s">
        <v>25</v>
      </c>
      <c r="D53" s="126"/>
      <c r="E53" s="102" t="s">
        <v>37</v>
      </c>
      <c r="F53" s="134">
        <f>ROUND(D53*9.76,2)</f>
        <v>0</v>
      </c>
      <c r="G53" s="109"/>
      <c r="H53" s="104" t="s">
        <v>37</v>
      </c>
      <c r="I53" s="110"/>
      <c r="J53" s="106">
        <f t="shared" si="1"/>
        <v>0</v>
      </c>
      <c r="K53" s="140">
        <f>ROUND(D53*$F$6*1000,0)</f>
        <v>0</v>
      </c>
    </row>
    <row r="54" spans="1:12" ht="15" customHeight="1" thickBot="1">
      <c r="A54" s="371"/>
      <c r="B54" s="381"/>
      <c r="C54" s="111" t="s">
        <v>26</v>
      </c>
      <c r="D54" s="128"/>
      <c r="E54" s="98" t="s">
        <v>37</v>
      </c>
      <c r="F54" s="112"/>
      <c r="G54" s="113"/>
      <c r="H54" s="88" t="s">
        <v>37</v>
      </c>
      <c r="I54" s="114"/>
      <c r="J54" s="115"/>
      <c r="K54" s="115"/>
    </row>
    <row r="55" spans="1:12" ht="15" customHeight="1" thickBot="1">
      <c r="A55" s="377"/>
      <c r="B55" s="378" t="s">
        <v>18</v>
      </c>
      <c r="C55" s="379"/>
      <c r="D55" s="379"/>
      <c r="E55" s="379"/>
      <c r="F55" s="379"/>
      <c r="G55" s="379"/>
      <c r="H55" s="379"/>
      <c r="I55" s="379"/>
      <c r="J55" s="116">
        <f>SUM(J43:J53)</f>
        <v>0</v>
      </c>
      <c r="K55" s="116">
        <f>SUM(K43:K53)</f>
        <v>0</v>
      </c>
    </row>
    <row r="56" spans="1:12" ht="15" customHeight="1" thickTop="1">
      <c r="A56" s="400" t="s">
        <v>44</v>
      </c>
      <c r="B56" s="401"/>
      <c r="C56" s="401"/>
      <c r="D56" s="401"/>
      <c r="E56" s="401"/>
      <c r="F56" s="401"/>
      <c r="G56" s="401"/>
      <c r="H56" s="401"/>
      <c r="I56" s="401"/>
      <c r="J56" s="117">
        <f>+J37+J42+J55</f>
        <v>0</v>
      </c>
      <c r="K56" s="141">
        <f>+K37+K42+K55</f>
        <v>0</v>
      </c>
    </row>
    <row r="57" spans="1:12">
      <c r="A57" s="61" t="s">
        <v>117</v>
      </c>
      <c r="B57" s="61"/>
      <c r="C57" s="61"/>
      <c r="D57" s="61"/>
      <c r="E57" s="61"/>
      <c r="F57" s="61"/>
    </row>
    <row r="58" spans="1:12" ht="15" customHeight="1">
      <c r="A58" s="5" t="s">
        <v>102</v>
      </c>
      <c r="D58" s="142">
        <f>J56*0.0258</f>
        <v>0</v>
      </c>
      <c r="E58" s="5" t="s">
        <v>101</v>
      </c>
      <c r="L58" s="1"/>
    </row>
  </sheetData>
  <mergeCells count="56">
    <mergeCell ref="A56:I56"/>
    <mergeCell ref="D2:K2"/>
    <mergeCell ref="F10:G10"/>
    <mergeCell ref="F9:G9"/>
    <mergeCell ref="F8:G8"/>
    <mergeCell ref="F7:G7"/>
    <mergeCell ref="F6:G6"/>
    <mergeCell ref="A6:B10"/>
    <mergeCell ref="C6:E6"/>
    <mergeCell ref="C7:E7"/>
    <mergeCell ref="C10:E10"/>
    <mergeCell ref="C9:E9"/>
    <mergeCell ref="C8:E8"/>
    <mergeCell ref="A5:E5"/>
    <mergeCell ref="A2:C2"/>
    <mergeCell ref="A4:E4"/>
    <mergeCell ref="A14:A37"/>
    <mergeCell ref="A1:K1"/>
    <mergeCell ref="A12:C13"/>
    <mergeCell ref="D12:F12"/>
    <mergeCell ref="G12:I12"/>
    <mergeCell ref="B16:C16"/>
    <mergeCell ref="B18:C18"/>
    <mergeCell ref="K12:K13"/>
    <mergeCell ref="B33:C33"/>
    <mergeCell ref="B34:C34"/>
    <mergeCell ref="B35:C35"/>
    <mergeCell ref="J12:J13"/>
    <mergeCell ref="B20:C20"/>
    <mergeCell ref="B21:C21"/>
    <mergeCell ref="B19:C19"/>
    <mergeCell ref="B17:C17"/>
    <mergeCell ref="B22:C22"/>
    <mergeCell ref="B14:C14"/>
    <mergeCell ref="B15:C15"/>
    <mergeCell ref="B37:I37"/>
    <mergeCell ref="B23:C23"/>
    <mergeCell ref="B28:B30"/>
    <mergeCell ref="B31:C31"/>
    <mergeCell ref="B24:B25"/>
    <mergeCell ref="B26:B27"/>
    <mergeCell ref="B32:C32"/>
    <mergeCell ref="B42:I42"/>
    <mergeCell ref="B45:B46"/>
    <mergeCell ref="A38:A42"/>
    <mergeCell ref="B38:C38"/>
    <mergeCell ref="B39:C39"/>
    <mergeCell ref="B40:C40"/>
    <mergeCell ref="B41:C41"/>
    <mergeCell ref="A43:A55"/>
    <mergeCell ref="B43:B44"/>
    <mergeCell ref="B55:I55"/>
    <mergeCell ref="B53:B54"/>
    <mergeCell ref="B47:B48"/>
    <mergeCell ref="B49:B50"/>
    <mergeCell ref="B51:B52"/>
  </mergeCells>
  <phoneticPr fontId="2"/>
  <pageMargins left="0.59055118110236227" right="0.59055118110236227" top="0.78740157480314965" bottom="0.39370078740157483" header="0.31496062992125984" footer="0.31496062992125984"/>
  <pageSetup paperSize="9" scale="83"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入力要領</vt:lpstr>
      <vt:lpstr>報告書鑑</vt:lpstr>
      <vt:lpstr>報告書別紙1</vt:lpstr>
      <vt:lpstr>報告書別紙2(事業所一覧)</vt:lpstr>
      <vt:lpstr>報告書別表2(報告年排出量)</vt:lpstr>
      <vt:lpstr>報告書鑑!Print_Area</vt:lpstr>
      <vt:lpstr>報告書別紙1!Print_Area</vt:lpstr>
      <vt:lpstr>'報告書別紙2(事業所一覧)'!Print_Area</vt:lpstr>
      <vt:lpstr>'報告書別表2(報告年排出量)'!Print_Area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山梨県</cp:lastModifiedBy>
  <cp:lastPrinted>2019-11-13T07:36:00Z</cp:lastPrinted>
  <dcterms:created xsi:type="dcterms:W3CDTF">2007-02-08T01:37:18Z</dcterms:created>
  <dcterms:modified xsi:type="dcterms:W3CDTF">2023-05-25T08:38:36Z</dcterms:modified>
</cp:coreProperties>
</file>