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12672_環境・エネルギー政策課\01\2023（Ｒ５）\02_企画・地球温暖化担当\557_温室効果ガス排出抑制計画制度\2_起案（旧様式）\"/>
    </mc:Choice>
  </mc:AlternateContent>
  <bookViews>
    <workbookView xWindow="1170" yWindow="0" windowWidth="28800" windowHeight="12210" activeTab="1"/>
  </bookViews>
  <sheets>
    <sheet name="入力要領" sheetId="5" r:id="rId1"/>
    <sheet name="計画書鑑" sheetId="3" r:id="rId2"/>
    <sheet name="計画書別紙1" sheetId="4" r:id="rId3"/>
    <sheet name="計画書別紙2(事業所一覧)" sheetId="9" r:id="rId4"/>
    <sheet name="計画書別表2(基準年排出量)" sheetId="11" r:id="rId5"/>
  </sheets>
  <definedNames>
    <definedName name="_xlnm.Print_Area" localSheetId="1">計画書鑑!$A$1:$AE$37</definedName>
    <definedName name="_xlnm.Print_Area" localSheetId="2">計画書別紙1!$A$1:$AR$66</definedName>
    <definedName name="_xlnm.Print_Area" localSheetId="3">'計画書別紙2(事業所一覧)'!$A$1:$C$26</definedName>
    <definedName name="_xlnm.Print_Area" localSheetId="4">'計画書別表2(基準年排出量)'!$A$1:$K$58</definedName>
  </definedNames>
  <calcPr calcId="162913"/>
</workbook>
</file>

<file path=xl/calcChain.xml><?xml version="1.0" encoding="utf-8"?>
<calcChain xmlns="http://schemas.openxmlformats.org/spreadsheetml/2006/main">
  <c r="U29" i="4" l="1"/>
  <c r="AF27" i="4" l="1"/>
  <c r="X27" i="4"/>
  <c r="AK29" i="4" l="1"/>
  <c r="AK35" i="4" l="1"/>
  <c r="AC32" i="4"/>
  <c r="AI41" i="4"/>
  <c r="R6" i="4"/>
  <c r="AL41" i="4" s="1"/>
  <c r="U32" i="4" l="1"/>
  <c r="AK32" i="4" s="1"/>
  <c r="C7" i="9"/>
  <c r="F36" i="11" l="1"/>
  <c r="AC6" i="4"/>
  <c r="AE6" i="4" s="1"/>
  <c r="M16" i="4"/>
  <c r="B52" i="11" l="1"/>
  <c r="B51" i="11"/>
  <c r="B50" i="11"/>
  <c r="B49" i="11"/>
  <c r="B48" i="11"/>
  <c r="B47" i="11"/>
  <c r="B46" i="11"/>
  <c r="B45" i="11"/>
  <c r="B44" i="11"/>
  <c r="B43" i="11"/>
  <c r="F10" i="11" l="1"/>
  <c r="F9" i="11"/>
  <c r="F8" i="11"/>
  <c r="F7" i="11"/>
  <c r="F6" i="11"/>
  <c r="C10" i="11"/>
  <c r="C9" i="11"/>
  <c r="C8" i="11"/>
  <c r="C7" i="11"/>
  <c r="C6" i="11"/>
  <c r="D2" i="11"/>
  <c r="C3" i="9"/>
  <c r="H2" i="4"/>
  <c r="K53" i="11" l="1"/>
  <c r="K46" i="11"/>
  <c r="K47" i="11"/>
  <c r="K52" i="11"/>
  <c r="F14" i="11"/>
  <c r="I14" i="11"/>
  <c r="F15" i="11"/>
  <c r="I15" i="11"/>
  <c r="F16" i="11"/>
  <c r="I16" i="11"/>
  <c r="F17" i="11"/>
  <c r="J17" i="11" s="1"/>
  <c r="K17" i="11" s="1"/>
  <c r="I17" i="11"/>
  <c r="F18" i="11"/>
  <c r="I18" i="11"/>
  <c r="F19" i="11"/>
  <c r="I19" i="11"/>
  <c r="F20" i="11"/>
  <c r="I20" i="11"/>
  <c r="F21" i="11"/>
  <c r="J21" i="11" s="1"/>
  <c r="K21" i="11" s="1"/>
  <c r="I21" i="11"/>
  <c r="F22" i="11"/>
  <c r="I22" i="11"/>
  <c r="F23" i="11"/>
  <c r="I23" i="11"/>
  <c r="F24" i="11"/>
  <c r="I24" i="11"/>
  <c r="F25" i="11"/>
  <c r="J25" i="11" s="1"/>
  <c r="K25" i="11" s="1"/>
  <c r="I25" i="11"/>
  <c r="F26" i="11"/>
  <c r="I26" i="11"/>
  <c r="F27" i="11"/>
  <c r="I27" i="11"/>
  <c r="F28" i="11"/>
  <c r="I28" i="11"/>
  <c r="F29" i="11"/>
  <c r="J29" i="11" s="1"/>
  <c r="K29" i="11" s="1"/>
  <c r="I29" i="11"/>
  <c r="F30" i="11"/>
  <c r="I30" i="11"/>
  <c r="F31" i="11"/>
  <c r="I31" i="11"/>
  <c r="F32" i="11"/>
  <c r="I32" i="11"/>
  <c r="F33" i="11"/>
  <c r="J33" i="11" s="1"/>
  <c r="K33" i="11" s="1"/>
  <c r="I33" i="11"/>
  <c r="F34" i="11"/>
  <c r="I34" i="11"/>
  <c r="F35" i="11"/>
  <c r="I35" i="11"/>
  <c r="I36" i="11"/>
  <c r="F38" i="11"/>
  <c r="J38" i="11" s="1"/>
  <c r="K38" i="11" s="1"/>
  <c r="I38" i="11"/>
  <c r="F39" i="11"/>
  <c r="J39" i="11" s="1"/>
  <c r="K39" i="11" s="1"/>
  <c r="I39" i="11"/>
  <c r="F40" i="11"/>
  <c r="I40" i="11"/>
  <c r="J40" i="11"/>
  <c r="K40" i="11" s="1"/>
  <c r="F41" i="11"/>
  <c r="J41" i="11" s="1"/>
  <c r="K41" i="11" s="1"/>
  <c r="I41" i="11"/>
  <c r="F43" i="11"/>
  <c r="J43" i="11" s="1"/>
  <c r="F44" i="11"/>
  <c r="J44" i="11" s="1"/>
  <c r="F45" i="11"/>
  <c r="J45" i="11" s="1"/>
  <c r="K45" i="11"/>
  <c r="F46" i="11"/>
  <c r="J46" i="11" s="1"/>
  <c r="F47" i="11"/>
  <c r="J47" i="11" s="1"/>
  <c r="F48" i="11"/>
  <c r="J48" i="11" s="1"/>
  <c r="K48" i="11"/>
  <c r="F49" i="11"/>
  <c r="J49" i="11" s="1"/>
  <c r="K49" i="11"/>
  <c r="F50" i="11"/>
  <c r="J50" i="11" s="1"/>
  <c r="K50" i="11"/>
  <c r="F51" i="11"/>
  <c r="J51" i="11" s="1"/>
  <c r="K51" i="11"/>
  <c r="F52" i="11"/>
  <c r="J52" i="11" s="1"/>
  <c r="F53" i="11"/>
  <c r="J53" i="11" s="1"/>
  <c r="J28" i="11" l="1"/>
  <c r="K28" i="11" s="1"/>
  <c r="J20" i="11"/>
  <c r="K20" i="11" s="1"/>
  <c r="J16" i="11"/>
  <c r="K16" i="11" s="1"/>
  <c r="J24" i="11"/>
  <c r="K24" i="11" s="1"/>
  <c r="J36" i="11"/>
  <c r="K36" i="11" s="1"/>
  <c r="J32" i="11"/>
  <c r="K32" i="11" s="1"/>
  <c r="J35" i="11"/>
  <c r="K35" i="11" s="1"/>
  <c r="J31" i="11"/>
  <c r="K31" i="11" s="1"/>
  <c r="J27" i="11"/>
  <c r="K27" i="11" s="1"/>
  <c r="J23" i="11"/>
  <c r="K23" i="11" s="1"/>
  <c r="J19" i="11"/>
  <c r="K19" i="11" s="1"/>
  <c r="J15" i="11"/>
  <c r="K15" i="11" s="1"/>
  <c r="J14" i="11"/>
  <c r="K14" i="11" s="1"/>
  <c r="J34" i="11"/>
  <c r="K34" i="11" s="1"/>
  <c r="J30" i="11"/>
  <c r="K30" i="11" s="1"/>
  <c r="J26" i="11"/>
  <c r="K26" i="11" s="1"/>
  <c r="J22" i="11"/>
  <c r="K22" i="11" s="1"/>
  <c r="J18" i="11"/>
  <c r="K18" i="11" s="1"/>
  <c r="K44" i="11"/>
  <c r="K43" i="11"/>
  <c r="J55" i="11"/>
  <c r="K42" i="11"/>
  <c r="J42" i="11"/>
  <c r="K55" i="11" l="1"/>
  <c r="K37" i="11"/>
  <c r="J37" i="11"/>
  <c r="J56" i="11" l="1"/>
  <c r="D58" i="11" s="1"/>
  <c r="K56" i="11"/>
  <c r="G5" i="11" l="1"/>
  <c r="H5" i="11" s="1"/>
  <c r="M22" i="4"/>
  <c r="M19" i="4"/>
  <c r="G4" i="11" l="1"/>
  <c r="H4" i="11" s="1"/>
</calcChain>
</file>

<file path=xl/comments1.xml><?xml version="1.0" encoding="utf-8"?>
<comments xmlns="http://schemas.openxmlformats.org/spreadsheetml/2006/main">
  <authors>
    <author>山梨県</author>
  </authors>
  <commentList>
    <comment ref="P6" authorId="0" shapeId="0">
      <text>
        <r>
          <rPr>
            <sz val="9"/>
            <color indexed="81"/>
            <rFont val="MS P ゴシック"/>
            <family val="3"/>
            <charset val="128"/>
          </rPr>
          <t>計画の期間に従い、適当な数値を入力してください。
計画の期間がR2～R4の企業→1を入力
計画の期間がR3～R5の企業→2を入力
計画の期間がR4～R6の企業→3を入力</t>
        </r>
      </text>
    </comment>
    <comment ref="U29" authorId="0" shapeId="0">
      <text>
        <r>
          <rPr>
            <sz val="9"/>
            <color indexed="81"/>
            <rFont val="ＭＳ Ｐゴシック"/>
            <family val="3"/>
            <charset val="128"/>
          </rPr>
          <t>　シート「計画書別表2(基準年排出量)」に入力すれば、数値が転送される設定になっています。
　基準年度における実績値を直接入力することも可能です。　</t>
        </r>
      </text>
    </comment>
    <comment ref="M45" authorId="0" shapeId="0">
      <text>
        <r>
          <rPr>
            <sz val="9"/>
            <color indexed="81"/>
            <rFont val="ＭＳ Ｐゴシック"/>
            <family val="3"/>
            <charset val="128"/>
          </rPr>
          <t>　例として、東京電力エナジーパートナー(株)の仮の係数を記載しています。
　基準年度に契約していた電力会社と、それに対応する基礎排出係数を記入してください。</t>
        </r>
      </text>
    </comment>
  </commentList>
</comments>
</file>

<file path=xl/sharedStrings.xml><?xml version="1.0" encoding="utf-8"?>
<sst xmlns="http://schemas.openxmlformats.org/spreadsheetml/2006/main" count="237" uniqueCount="140">
  <si>
    <t>エネルギーの種類</t>
    <rPh sb="6" eb="8">
      <t>シュルイ</t>
    </rPh>
    <phoneticPr fontId="2"/>
  </si>
  <si>
    <t>原油のうちコンデンセート（NGL）</t>
    <rPh sb="0" eb="2">
      <t>ゲンユ</t>
    </rPh>
    <phoneticPr fontId="2"/>
  </si>
  <si>
    <t>揮発油</t>
    <rPh sb="0" eb="3">
      <t>キハツユ</t>
    </rPh>
    <phoneticPr fontId="2"/>
  </si>
  <si>
    <t>灯油</t>
    <rPh sb="0" eb="2">
      <t>トウユ</t>
    </rPh>
    <phoneticPr fontId="2"/>
  </si>
  <si>
    <t>軽油</t>
    <rPh sb="0" eb="2">
      <t>ケイユ</t>
    </rPh>
    <phoneticPr fontId="2"/>
  </si>
  <si>
    <t>A重油</t>
    <rPh sb="1" eb="3">
      <t>ジュウユ</t>
    </rPh>
    <phoneticPr fontId="2"/>
  </si>
  <si>
    <t>B・C重油</t>
    <rPh sb="3" eb="5">
      <t>ジュウユ</t>
    </rPh>
    <phoneticPr fontId="2"/>
  </si>
  <si>
    <t>石油アスファルト</t>
    <rPh sb="0" eb="2">
      <t>セキユ</t>
    </rPh>
    <phoneticPr fontId="2"/>
  </si>
  <si>
    <t>石油コークス</t>
    <rPh sb="0" eb="2">
      <t>セキユ</t>
    </rPh>
    <phoneticPr fontId="2"/>
  </si>
  <si>
    <t>石炭コークス</t>
    <rPh sb="0" eb="2">
      <t>セキタン</t>
    </rPh>
    <phoneticPr fontId="2"/>
  </si>
  <si>
    <t>コークス炉ガス</t>
    <rPh sb="4" eb="5">
      <t>ロ</t>
    </rPh>
    <phoneticPr fontId="2"/>
  </si>
  <si>
    <t>高炉ガス</t>
    <rPh sb="0" eb="2">
      <t>コウロ</t>
    </rPh>
    <phoneticPr fontId="2"/>
  </si>
  <si>
    <t>転炉ガス</t>
    <rPh sb="0" eb="2">
      <t>テンロ</t>
    </rPh>
    <phoneticPr fontId="2"/>
  </si>
  <si>
    <t>産業用蒸気</t>
    <rPh sb="0" eb="3">
      <t>サンギョウヨウ</t>
    </rPh>
    <rPh sb="3" eb="5">
      <t>ジョウキ</t>
    </rPh>
    <phoneticPr fontId="2"/>
  </si>
  <si>
    <t>産業用以外の蒸気</t>
    <rPh sb="0" eb="3">
      <t>サンギョウヨウ</t>
    </rPh>
    <rPh sb="3" eb="5">
      <t>イガイ</t>
    </rPh>
    <rPh sb="6" eb="8">
      <t>ジョウキ</t>
    </rPh>
    <phoneticPr fontId="2"/>
  </si>
  <si>
    <t>温水</t>
    <rPh sb="0" eb="2">
      <t>オンスイ</t>
    </rPh>
    <phoneticPr fontId="2"/>
  </si>
  <si>
    <t>冷水</t>
    <rPh sb="0" eb="2">
      <t>レイスイ</t>
    </rPh>
    <phoneticPr fontId="2"/>
  </si>
  <si>
    <t>小計</t>
    <rPh sb="0" eb="2">
      <t>ショウケイ</t>
    </rPh>
    <phoneticPr fontId="2"/>
  </si>
  <si>
    <t>石油ガス</t>
    <rPh sb="0" eb="2">
      <t>セキユ</t>
    </rPh>
    <phoneticPr fontId="2"/>
  </si>
  <si>
    <t>可燃性天然ガス</t>
    <rPh sb="0" eb="3">
      <t>カネンセイ</t>
    </rPh>
    <rPh sb="3" eb="5">
      <t>テンネン</t>
    </rPh>
    <phoneticPr fontId="2"/>
  </si>
  <si>
    <t>石炭</t>
    <rPh sb="0" eb="2">
      <t>セキタン</t>
    </rPh>
    <phoneticPr fontId="2"/>
  </si>
  <si>
    <t>その他</t>
    <rPh sb="2" eb="3">
      <t>タ</t>
    </rPh>
    <phoneticPr fontId="2"/>
  </si>
  <si>
    <t>昼間買電</t>
    <rPh sb="0" eb="2">
      <t>ヒルマ</t>
    </rPh>
    <rPh sb="2" eb="3">
      <t>バイ</t>
    </rPh>
    <rPh sb="3" eb="4">
      <t>デン</t>
    </rPh>
    <phoneticPr fontId="2"/>
  </si>
  <si>
    <t>夜間買電</t>
    <rPh sb="0" eb="2">
      <t>ヤカン</t>
    </rPh>
    <rPh sb="2" eb="3">
      <t>バイ</t>
    </rPh>
    <rPh sb="3" eb="4">
      <t>デン</t>
    </rPh>
    <phoneticPr fontId="2"/>
  </si>
  <si>
    <t>上記以外の買電</t>
    <rPh sb="0" eb="2">
      <t>ジョウキ</t>
    </rPh>
    <rPh sb="2" eb="4">
      <t>イガイ</t>
    </rPh>
    <rPh sb="5" eb="6">
      <t>バイ</t>
    </rPh>
    <rPh sb="6" eb="7">
      <t>デン</t>
    </rPh>
    <phoneticPr fontId="2"/>
  </si>
  <si>
    <t>自家発電</t>
    <rPh sb="0" eb="2">
      <t>ジカ</t>
    </rPh>
    <rPh sb="2" eb="4">
      <t>ハツデン</t>
    </rPh>
    <phoneticPr fontId="2"/>
  </si>
  <si>
    <t>電気</t>
    <rPh sb="0" eb="2">
      <t>デンキ</t>
    </rPh>
    <phoneticPr fontId="2"/>
  </si>
  <si>
    <t>液化石油ガス（LPG）</t>
    <rPh sb="0" eb="2">
      <t>エキカ</t>
    </rPh>
    <rPh sb="2" eb="4">
      <t>セキユ</t>
    </rPh>
    <phoneticPr fontId="2"/>
  </si>
  <si>
    <t>石油系炭化水素ガス</t>
    <rPh sb="0" eb="3">
      <t>セキユケイ</t>
    </rPh>
    <rPh sb="3" eb="5">
      <t>タンカ</t>
    </rPh>
    <rPh sb="5" eb="7">
      <t>スイソ</t>
    </rPh>
    <phoneticPr fontId="2"/>
  </si>
  <si>
    <t>その他可燃性天然ガス</t>
    <rPh sb="2" eb="3">
      <t>タ</t>
    </rPh>
    <rPh sb="3" eb="6">
      <t>カネンセイ</t>
    </rPh>
    <rPh sb="6" eb="8">
      <t>テンネン</t>
    </rPh>
    <phoneticPr fontId="2"/>
  </si>
  <si>
    <t>原料炭</t>
    <rPh sb="0" eb="2">
      <t>ゲンリョウ</t>
    </rPh>
    <rPh sb="2" eb="3">
      <t>タン</t>
    </rPh>
    <phoneticPr fontId="2"/>
  </si>
  <si>
    <t>一般炭</t>
    <rPh sb="0" eb="2">
      <t>イッパン</t>
    </rPh>
    <rPh sb="2" eb="3">
      <t>タン</t>
    </rPh>
    <phoneticPr fontId="2"/>
  </si>
  <si>
    <t>無煙炭</t>
    <rPh sb="0" eb="2">
      <t>ムエン</t>
    </rPh>
    <rPh sb="2" eb="3">
      <t>タン</t>
    </rPh>
    <phoneticPr fontId="2"/>
  </si>
  <si>
    <t>エネルギー使用量</t>
    <rPh sb="5" eb="7">
      <t>シヨウ</t>
    </rPh>
    <rPh sb="7" eb="8">
      <t>リョウ</t>
    </rPh>
    <phoneticPr fontId="2"/>
  </si>
  <si>
    <t>単位</t>
    <rPh sb="0" eb="2">
      <t>タンイ</t>
    </rPh>
    <phoneticPr fontId="2"/>
  </si>
  <si>
    <t>千kwh</t>
    <rPh sb="0" eb="1">
      <t>セン</t>
    </rPh>
    <phoneticPr fontId="2"/>
  </si>
  <si>
    <t>数値
Ｄ</t>
    <rPh sb="0" eb="2">
      <t>スウチ</t>
    </rPh>
    <phoneticPr fontId="2"/>
  </si>
  <si>
    <t>熱量（GJ）
Ｅ＝Ｄ×Ｃ</t>
    <rPh sb="0" eb="2">
      <t>ネツリョウ</t>
    </rPh>
    <phoneticPr fontId="2"/>
  </si>
  <si>
    <t>数値
Ｆ</t>
    <rPh sb="0" eb="2">
      <t>スウチ</t>
    </rPh>
    <phoneticPr fontId="2"/>
  </si>
  <si>
    <t>熱量（GJ）
Ｇ＝Ｆ×Ｃ</t>
    <rPh sb="0" eb="2">
      <t>ネツリョウ</t>
    </rPh>
    <phoneticPr fontId="2"/>
  </si>
  <si>
    <t>燃料</t>
    <rPh sb="0" eb="2">
      <t>ネンリョウ</t>
    </rPh>
    <phoneticPr fontId="2"/>
  </si>
  <si>
    <t>熱</t>
    <rPh sb="0" eb="1">
      <t>ネツ</t>
    </rPh>
    <phoneticPr fontId="2"/>
  </si>
  <si>
    <t>合計</t>
    <rPh sb="0" eb="1">
      <t>ゴウ</t>
    </rPh>
    <rPh sb="1" eb="2">
      <t>ケイ</t>
    </rPh>
    <phoneticPr fontId="2"/>
  </si>
  <si>
    <t>液化天然ガス（LＮG）</t>
    <rPh sb="0" eb="2">
      <t>エキカ</t>
    </rPh>
    <rPh sb="2" eb="4">
      <t>テンネン</t>
    </rPh>
    <phoneticPr fontId="2"/>
  </si>
  <si>
    <t>販売されたエネルギーの量</t>
    <rPh sb="0" eb="2">
      <t>ハンバイ</t>
    </rPh>
    <rPh sb="11" eb="12">
      <t>リョウ</t>
    </rPh>
    <phoneticPr fontId="2"/>
  </si>
  <si>
    <t>事業者名</t>
    <rPh sb="0" eb="3">
      <t>ジギョウシャ</t>
    </rPh>
    <rPh sb="3" eb="4">
      <t>メイ</t>
    </rPh>
    <phoneticPr fontId="2"/>
  </si>
  <si>
    <t>所在地</t>
    <rPh sb="0" eb="3">
      <t>ショザイチ</t>
    </rPh>
    <phoneticPr fontId="2"/>
  </si>
  <si>
    <t>山梨県知事　殿</t>
    <phoneticPr fontId="2"/>
  </si>
  <si>
    <t>住所</t>
    <phoneticPr fontId="2"/>
  </si>
  <si>
    <t xml:space="preserve">（法人にあっては、主たる事務所の
所在地、名称及び代表者の氏名）
</t>
    <phoneticPr fontId="2"/>
  </si>
  <si>
    <t>担当者連絡先</t>
    <phoneticPr fontId="2"/>
  </si>
  <si>
    <t>部署名</t>
    <phoneticPr fontId="2"/>
  </si>
  <si>
    <t>氏名</t>
    <phoneticPr fontId="2"/>
  </si>
  <si>
    <t>電話番号</t>
    <phoneticPr fontId="2"/>
  </si>
  <si>
    <t>E-mail</t>
    <phoneticPr fontId="2"/>
  </si>
  <si>
    <t>山梨県内事業所一覧</t>
    <rPh sb="0" eb="2">
      <t>ヤマナシ</t>
    </rPh>
    <rPh sb="2" eb="4">
      <t>ケンナイ</t>
    </rPh>
    <rPh sb="4" eb="7">
      <t>ジギョウショ</t>
    </rPh>
    <rPh sb="7" eb="9">
      <t>イチラン</t>
    </rPh>
    <phoneticPr fontId="2"/>
  </si>
  <si>
    <t>電気の排出係数</t>
    <rPh sb="0" eb="2">
      <t>デンキ</t>
    </rPh>
    <rPh sb="3" eb="5">
      <t>ハイシュツ</t>
    </rPh>
    <rPh sb="5" eb="7">
      <t>ケイスウ</t>
    </rPh>
    <phoneticPr fontId="2"/>
  </si>
  <si>
    <t>第１号様式（第５条関係）</t>
    <phoneticPr fontId="2"/>
  </si>
  <si>
    <t>温室効果ガス排出抑制計画書</t>
    <phoneticPr fontId="2"/>
  </si>
  <si>
    <t>計画期間</t>
  </si>
  <si>
    <t>年度</t>
  </si>
  <si>
    <t>区分</t>
  </si>
  <si>
    <t>目標年度</t>
  </si>
  <si>
    <t>原単位に用いた指標の設定方法</t>
  </si>
  <si>
    <t>その他の地球温暖化対策による温室効果ガスの排出の抑制等のための措置</t>
  </si>
  <si>
    <t>特記事項</t>
  </si>
  <si>
    <t>年度</t>
    <phoneticPr fontId="2"/>
  </si>
  <si>
    <t>～</t>
    <phoneticPr fontId="2"/>
  </si>
  <si>
    <t>基準年度</t>
    <phoneticPr fontId="2"/>
  </si>
  <si>
    <t>対基準年度比
（％）</t>
    <phoneticPr fontId="2"/>
  </si>
  <si>
    <t>温室効果ガス
排出量　Ａ</t>
    <phoneticPr fontId="2"/>
  </si>
  <si>
    <t>原単位排出量
Ａ／Ｂ</t>
    <phoneticPr fontId="2"/>
  </si>
  <si>
    <t>原単位に用いた指標　Ｂ</t>
    <phoneticPr fontId="2"/>
  </si>
  <si>
    <t>　条例第１６条の規定による温室効果ガスの吸収の量の知事の認証</t>
    <phoneticPr fontId="2"/>
  </si>
  <si>
    <t>　再生可能エネルギーを変換して得られた電気の利用</t>
    <phoneticPr fontId="2"/>
  </si>
  <si>
    <t>　</t>
    <phoneticPr fontId="2"/>
  </si>
  <si>
    <t>（指標の単位：</t>
    <phoneticPr fontId="2"/>
  </si>
  <si>
    <t>）</t>
    <phoneticPr fontId="2"/>
  </si>
  <si>
    <t>　その他（</t>
    <phoneticPr fontId="2"/>
  </si>
  <si>
    <t>）</t>
    <phoneticPr fontId="2"/>
  </si>
  <si>
    <t>別紙１</t>
    <rPh sb="0" eb="2">
      <t>ベッシ</t>
    </rPh>
    <phoneticPr fontId="2"/>
  </si>
  <si>
    <t>　山梨県地球温暖化対策条例第１１条（第１項・第３項・第４項）の規定により、別紙１及び別紙２のとおり提出します。</t>
    <phoneticPr fontId="2"/>
  </si>
  <si>
    <t>法人名</t>
    <rPh sb="0" eb="2">
      <t>ホウジン</t>
    </rPh>
    <phoneticPr fontId="2"/>
  </si>
  <si>
    <t>代表者名</t>
    <rPh sb="0" eb="3">
      <t>ダイヒョウシャ</t>
    </rPh>
    <rPh sb="3" eb="4">
      <t>メイ</t>
    </rPh>
    <phoneticPr fontId="2"/>
  </si>
  <si>
    <t>事業所の名称</t>
    <rPh sb="0" eb="3">
      <t>ジギョウショ</t>
    </rPh>
    <rPh sb="4" eb="5">
      <t>メイ</t>
    </rPh>
    <rPh sb="5" eb="6">
      <t>ショウ</t>
    </rPh>
    <phoneticPr fontId="2"/>
  </si>
  <si>
    <t>別紙２</t>
    <rPh sb="0" eb="2">
      <t>ベッシ</t>
    </rPh>
    <phoneticPr fontId="2"/>
  </si>
  <si>
    <t>年度</t>
    <rPh sb="0" eb="2">
      <t>ネンド</t>
    </rPh>
    <phoneticPr fontId="2"/>
  </si>
  <si>
    <t>排出係数の実績年度</t>
    <rPh sb="0" eb="2">
      <t>ハイシュツ</t>
    </rPh>
    <rPh sb="2" eb="4">
      <t>ケイスウ</t>
    </rPh>
    <rPh sb="5" eb="7">
      <t>ジッセキ</t>
    </rPh>
    <rPh sb="7" eb="9">
      <t>ネンド</t>
    </rPh>
    <phoneticPr fontId="2"/>
  </si>
  <si>
    <t>事業者が行う主たる事業</t>
    <rPh sb="0" eb="3">
      <t>ジギョウシャ</t>
    </rPh>
    <rPh sb="4" eb="5">
      <t>オコナ</t>
    </rPh>
    <rPh sb="6" eb="7">
      <t>シュ</t>
    </rPh>
    <rPh sb="9" eb="11">
      <t>ジギョウ</t>
    </rPh>
    <phoneticPr fontId="2"/>
  </si>
  <si>
    <t>％</t>
    <phoneticPr fontId="2"/>
  </si>
  <si>
    <t>○水色のセルに記入してください。</t>
    <rPh sb="1" eb="3">
      <t>ミズイロ</t>
    </rPh>
    <rPh sb="7" eb="9">
      <t>キニュウ</t>
    </rPh>
    <phoneticPr fontId="2"/>
  </si>
  <si>
    <t>○それ以外の欄は自動的に数値が出力されるようになっています。</t>
    <rPh sb="3" eb="5">
      <t>イガイ</t>
    </rPh>
    <rPh sb="6" eb="7">
      <t>ラン</t>
    </rPh>
    <rPh sb="8" eb="11">
      <t>ジドウテキ</t>
    </rPh>
    <rPh sb="12" eb="14">
      <t>スウチ</t>
    </rPh>
    <rPh sb="15" eb="17">
      <t>シュツリョク</t>
    </rPh>
    <phoneticPr fontId="2"/>
  </si>
  <si>
    <t>基本方針に基づき講ずる年度ごとの措置</t>
    <phoneticPr fontId="2"/>
  </si>
  <si>
    <t>温室効果ガスの排出の抑制等に関する目標を達成するための基本方針</t>
    <phoneticPr fontId="2"/>
  </si>
  <si>
    <t>温室効果ガスの排出の量の抑制目標</t>
    <phoneticPr fontId="2"/>
  </si>
  <si>
    <t>原油（コンデンセートを除く。）</t>
    <rPh sb="0" eb="2">
      <t>ゲンユ</t>
    </rPh>
    <rPh sb="11" eb="12">
      <t>ノゾ</t>
    </rPh>
    <phoneticPr fontId="2"/>
  </si>
  <si>
    <t>令和</t>
    <rPh sb="0" eb="2">
      <t>レイワ</t>
    </rPh>
    <phoneticPr fontId="2"/>
  </si>
  <si>
    <t>都市ガス</t>
    <rPh sb="0" eb="2">
      <t>トシ</t>
    </rPh>
    <phoneticPr fontId="2"/>
  </si>
  <si>
    <t>措置の内容</t>
    <phoneticPr fontId="2"/>
  </si>
  <si>
    <t>　</t>
  </si>
  <si>
    <t>排出係数の実績年度</t>
    <phoneticPr fontId="2"/>
  </si>
  <si>
    <t>№.</t>
    <phoneticPr fontId="2"/>
  </si>
  <si>
    <t>【別表２】二酸化炭素排出量計算表（山梨県内事業所合計）</t>
    <rPh sb="1" eb="3">
      <t>ベッピョウ</t>
    </rPh>
    <rPh sb="13" eb="15">
      <t>ケイサン</t>
    </rPh>
    <rPh sb="15" eb="16">
      <t>ヒョウ</t>
    </rPh>
    <rPh sb="17" eb="19">
      <t>ヤマナシ</t>
    </rPh>
    <rPh sb="19" eb="21">
      <t>ケンナイ</t>
    </rPh>
    <rPh sb="21" eb="24">
      <t>ジギョウショ</t>
    </rPh>
    <rPh sb="24" eb="26">
      <t>ゴウケイ</t>
    </rPh>
    <phoneticPr fontId="2"/>
  </si>
  <si>
    <t>kl</t>
    <phoneticPr fontId="2"/>
  </si>
  <si>
    <t>kl</t>
    <phoneticPr fontId="2"/>
  </si>
  <si>
    <t>kl</t>
    <phoneticPr fontId="2"/>
  </si>
  <si>
    <t>t</t>
    <phoneticPr fontId="2"/>
  </si>
  <si>
    <t>GJ</t>
    <phoneticPr fontId="2"/>
  </si>
  <si>
    <t>※　参考：原油換算値</t>
    <rPh sb="5" eb="7">
      <t>ゲンユ</t>
    </rPh>
    <rPh sb="7" eb="9">
      <t>カンサン</t>
    </rPh>
    <rPh sb="9" eb="10">
      <t>チ</t>
    </rPh>
    <phoneticPr fontId="2"/>
  </si>
  <si>
    <t>ｋｌ</t>
    <phoneticPr fontId="2"/>
  </si>
  <si>
    <t>GJ</t>
    <phoneticPr fontId="2"/>
  </si>
  <si>
    <t>t</t>
    <phoneticPr fontId="2"/>
  </si>
  <si>
    <t>kl</t>
    <phoneticPr fontId="2"/>
  </si>
  <si>
    <t>t-CO2/kWh</t>
    <phoneticPr fontId="2"/>
  </si>
  <si>
    <t>GJ</t>
    <phoneticPr fontId="2"/>
  </si>
  <si>
    <t>GJ</t>
    <phoneticPr fontId="2"/>
  </si>
  <si>
    <t>t</t>
    <phoneticPr fontId="2"/>
  </si>
  <si>
    <t>コールタール</t>
    <phoneticPr fontId="2"/>
  </si>
  <si>
    <t>t</t>
    <phoneticPr fontId="2"/>
  </si>
  <si>
    <t>t</t>
    <phoneticPr fontId="2"/>
  </si>
  <si>
    <t>kl</t>
    <phoneticPr fontId="2"/>
  </si>
  <si>
    <t>ナフサ</t>
    <phoneticPr fontId="2"/>
  </si>
  <si>
    <t>熱量（GJ）
H＝Ｅ－Ｇ</t>
    <phoneticPr fontId="2"/>
  </si>
  <si>
    <t>t-CO2/kWh</t>
    <phoneticPr fontId="2"/>
  </si>
  <si>
    <t>t-CO2/kWh</t>
    <phoneticPr fontId="2"/>
  </si>
  <si>
    <t>基準年度</t>
    <rPh sb="0" eb="2">
      <t>キジュン</t>
    </rPh>
    <rPh sb="2" eb="4">
      <t>ネンド</t>
    </rPh>
    <phoneticPr fontId="2"/>
  </si>
  <si>
    <t>電気の使用に伴う小売電気事業者ごとの二酸化炭素の排出係数</t>
    <rPh sb="8" eb="10">
      <t>コウリ</t>
    </rPh>
    <rPh sb="10" eb="12">
      <t>デンキ</t>
    </rPh>
    <rPh sb="12" eb="15">
      <t>ジギョウシャ</t>
    </rPh>
    <phoneticPr fontId="2"/>
  </si>
  <si>
    <t>令和</t>
  </si>
  <si>
    <t>小売電気事業者の名称</t>
    <rPh sb="0" eb="2">
      <t>コウリ</t>
    </rPh>
    <rPh sb="2" eb="4">
      <t>デンキ</t>
    </rPh>
    <rPh sb="4" eb="7">
      <t>ジギョウシャ</t>
    </rPh>
    <rPh sb="8" eb="10">
      <t>メイショウ</t>
    </rPh>
    <phoneticPr fontId="2"/>
  </si>
  <si>
    <r>
      <t>t-CO</t>
    </r>
    <r>
      <rPr>
        <vertAlign val="subscript"/>
        <sz val="10.5"/>
        <rFont val="ＭＳ 明朝"/>
        <family val="1"/>
        <charset val="128"/>
      </rPr>
      <t>2</t>
    </r>
    <phoneticPr fontId="2"/>
  </si>
  <si>
    <t>基準年度における排出係数</t>
    <rPh sb="0" eb="2">
      <t>キジュン</t>
    </rPh>
    <rPh sb="2" eb="4">
      <t>ネンド</t>
    </rPh>
    <rPh sb="8" eb="10">
      <t>ハイシュツ</t>
    </rPh>
    <rPh sb="10" eb="12">
      <t>ケイスウ</t>
    </rPh>
    <phoneticPr fontId="2"/>
  </si>
  <si>
    <r>
      <t>t-CO</t>
    </r>
    <r>
      <rPr>
        <vertAlign val="subscript"/>
        <sz val="10.5"/>
        <rFont val="ＭＳ 明朝"/>
        <family val="1"/>
        <charset val="128"/>
      </rPr>
      <t>2</t>
    </r>
    <r>
      <rPr>
        <sz val="10.5"/>
        <rFont val="ＭＳ 明朝"/>
        <family val="1"/>
        <charset val="128"/>
      </rPr>
      <t>/kWh</t>
    </r>
    <phoneticPr fontId="2"/>
  </si>
  <si>
    <t>注　１　記入欄が不足する場合は、適宜欄を追加すること。
　　 ２　事業所の名称及び所在地が掲載されたパンフレット等の資料をもって、本紙に代えることができる。</t>
    <phoneticPr fontId="2"/>
  </si>
  <si>
    <r>
      <t>二酸化炭素排出量（t-CO</t>
    </r>
    <r>
      <rPr>
        <vertAlign val="subscript"/>
        <sz val="11"/>
        <rFont val="ＭＳ Ｐゴシック"/>
        <family val="3"/>
        <charset val="128"/>
      </rPr>
      <t>2</t>
    </r>
    <r>
      <rPr>
        <sz val="11"/>
        <rFont val="ＭＳ Ｐゴシック"/>
        <family val="3"/>
        <charset val="128"/>
      </rPr>
      <t>）Ⅰ</t>
    </r>
    <rPh sb="0" eb="3">
      <t>ニサンカ</t>
    </rPh>
    <rPh sb="3" eb="5">
      <t>タンソ</t>
    </rPh>
    <rPh sb="5" eb="7">
      <t>ハイシュツ</t>
    </rPh>
    <rPh sb="7" eb="8">
      <t>リョウ</t>
    </rPh>
    <phoneticPr fontId="2"/>
  </si>
  <si>
    <r>
      <t>千m</t>
    </r>
    <r>
      <rPr>
        <vertAlign val="superscript"/>
        <sz val="11"/>
        <rFont val="ＭＳ Ｐゴシック"/>
        <family val="3"/>
        <charset val="128"/>
      </rPr>
      <t>3</t>
    </r>
    <rPh sb="0" eb="1">
      <t>セン</t>
    </rPh>
    <phoneticPr fontId="2"/>
  </si>
  <si>
    <t>※　都市ガスの換算係数（GJ/千m3）は、ガス供給事業者ごとのを用いること。</t>
    <rPh sb="2" eb="4">
      <t>トシ</t>
    </rPh>
    <rPh sb="7" eb="9">
      <t>カンサン</t>
    </rPh>
    <rPh sb="9" eb="11">
      <t>ケイスウ</t>
    </rPh>
    <rPh sb="15" eb="16">
      <t>セン</t>
    </rPh>
    <rPh sb="23" eb="25">
      <t>キョウキュウ</t>
    </rPh>
    <rPh sb="25" eb="28">
      <t>ジギョウシャ</t>
    </rPh>
    <rPh sb="32" eb="33">
      <t>モチ</t>
    </rPh>
    <phoneticPr fontId="2"/>
  </si>
  <si>
    <t>年　　月　　日</t>
    <rPh sb="0" eb="1">
      <t>ネン</t>
    </rPh>
    <rPh sb="3" eb="4">
      <t>ゲツ</t>
    </rPh>
    <rPh sb="6" eb="7">
      <t>ヒ</t>
    </rPh>
    <phoneticPr fontId="2"/>
  </si>
  <si>
    <t>例：東京電力エナジーパートナー(株)</t>
    <rPh sb="0" eb="1">
      <t>レイ</t>
    </rPh>
    <rPh sb="2" eb="4">
      <t>トウキョウ</t>
    </rPh>
    <rPh sb="4" eb="6">
      <t>デンリョク</t>
    </rPh>
    <rPh sb="15" eb="18">
      <t>カブ</t>
    </rPh>
    <phoneticPr fontId="2"/>
  </si>
  <si>
    <t>本社</t>
    <rPh sb="0" eb="2">
      <t>ホンシャ</t>
    </rPh>
    <phoneticPr fontId="2"/>
  </si>
  <si>
    <t>令和</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</si>
</sst>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_ ;[Red]\-#,##0.0\ "/>
    <numFmt numFmtId="177" formatCode="0.00;&quot;▲ &quot;0.00"/>
    <numFmt numFmtId="178" formatCode="[$-411]ggge&quot;年&quot;m&quot;月&quot;d&quot;日&quot;;@"/>
    <numFmt numFmtId="179" formatCode="\(General\)"/>
    <numFmt numFmtId="180" formatCode="0.000000"/>
    <numFmt numFmtId="181" formatCode="#,##0_);[Red]\(#,##0\)"/>
    <numFmt numFmtId="182" formatCode="0_);[Red]\(0\)"/>
    <numFmt numFmtId="183" formatCode="#,##0_ ;[Red]\-#,##0\ "/>
    <numFmt numFmtId="184" formatCode="0.0_ "/>
    <numFmt numFmtId="185" formatCode="0.000"/>
  </numFmts>
  <fonts count="19">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1"/>
      <name val="HGS創英角ｺﾞｼｯｸUB"/>
      <family val="3"/>
      <charset val="128"/>
    </font>
    <font>
      <sz val="14"/>
      <name val="HGS創英角ｺﾞｼｯｸUB"/>
      <family val="3"/>
      <charset val="128"/>
    </font>
    <font>
      <sz val="9"/>
      <color indexed="81"/>
      <name val="ＭＳ Ｐゴシック"/>
      <family val="3"/>
      <charset val="128"/>
    </font>
    <font>
      <sz val="20"/>
      <name val="ＭＳ Ｐゴシック"/>
      <family val="3"/>
      <charset val="128"/>
    </font>
    <font>
      <sz val="10"/>
      <name val="ＭＳ 明朝"/>
      <family val="1"/>
      <charset val="128"/>
    </font>
    <font>
      <sz val="10"/>
      <name val="HGS創英角ｺﾞｼｯｸUB"/>
      <family val="3"/>
      <charset val="128"/>
    </font>
    <font>
      <b/>
      <sz val="11"/>
      <name val="ＭＳ 明朝"/>
      <family val="1"/>
      <charset val="128"/>
    </font>
    <font>
      <b/>
      <sz val="11"/>
      <name val="ＭＳ Ｐゴシック"/>
      <family val="3"/>
      <charset val="128"/>
    </font>
    <font>
      <vertAlign val="subscript"/>
      <sz val="10.5"/>
      <name val="ＭＳ 明朝"/>
      <family val="1"/>
      <charset val="128"/>
    </font>
    <font>
      <sz val="10"/>
      <name val="ＭＳ Ｐゴシック"/>
      <family val="3"/>
      <charset val="128"/>
    </font>
    <font>
      <vertAlign val="subscript"/>
      <sz val="11"/>
      <name val="ＭＳ Ｐゴシック"/>
      <family val="3"/>
      <charset val="128"/>
    </font>
    <font>
      <vertAlign val="superscript"/>
      <sz val="11"/>
      <name val="ＭＳ Ｐゴシック"/>
      <family val="3"/>
      <charset val="128"/>
    </font>
    <font>
      <u/>
      <sz val="11"/>
      <color theme="10"/>
      <name val="ＭＳ Ｐゴシック"/>
      <family val="3"/>
      <charset val="128"/>
    </font>
    <font>
      <sz val="9"/>
      <color indexed="81"/>
      <name val="MS P ゴシック"/>
      <family val="3"/>
      <charset val="128"/>
    </font>
  </fonts>
  <fills count="5">
    <fill>
      <patternFill patternType="none"/>
    </fill>
    <fill>
      <patternFill patternType="gray125"/>
    </fill>
    <fill>
      <patternFill patternType="solid">
        <fgColor theme="8" tint="0.59999389629810485"/>
        <bgColor indexed="64"/>
      </patternFill>
    </fill>
    <fill>
      <patternFill patternType="solid">
        <fgColor rgb="FFFFFF99"/>
        <bgColor indexed="64"/>
      </patternFill>
    </fill>
    <fill>
      <patternFill patternType="solid">
        <fgColor theme="0"/>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dotted">
        <color indexed="64"/>
      </bottom>
      <diagonal/>
    </border>
    <border>
      <left style="medium">
        <color indexed="64"/>
      </left>
      <right style="medium">
        <color indexed="64"/>
      </right>
      <top style="medium">
        <color indexed="64"/>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diagonalUp="1">
      <left style="thin">
        <color indexed="64"/>
      </left>
      <right style="thin">
        <color indexed="64"/>
      </right>
      <top/>
      <bottom style="dotted">
        <color indexed="64"/>
      </bottom>
      <diagonal style="thin">
        <color indexed="64"/>
      </diagonal>
    </border>
    <border>
      <left style="medium">
        <color indexed="64"/>
      </left>
      <right style="medium">
        <color indexed="64"/>
      </right>
      <top/>
      <bottom style="thin">
        <color indexed="64"/>
      </bottom>
      <diagonal/>
    </border>
    <border>
      <left style="thin">
        <color indexed="64"/>
      </left>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
      <left/>
      <right style="thin">
        <color indexed="64"/>
      </right>
      <top style="thin">
        <color indexed="64"/>
      </top>
      <bottom style="dotted">
        <color indexed="64"/>
      </bottom>
      <diagonal/>
    </border>
    <border diagonalUp="1">
      <left style="thin">
        <color indexed="64"/>
      </left>
      <right style="thin">
        <color indexed="64"/>
      </right>
      <top style="thin">
        <color indexed="64"/>
      </top>
      <bottom style="dotted">
        <color indexed="64"/>
      </bottom>
      <diagonal style="thin">
        <color indexed="64"/>
      </diagonal>
    </border>
    <border>
      <left style="thin">
        <color indexed="64"/>
      </left>
      <right style="thin">
        <color indexed="64"/>
      </right>
      <top style="thin">
        <color indexed="64"/>
      </top>
      <bottom style="dotted">
        <color indexed="64"/>
      </bottom>
      <diagonal/>
    </border>
    <border diagonalUp="1">
      <left style="thin">
        <color indexed="64"/>
      </left>
      <right style="thin">
        <color indexed="64"/>
      </right>
      <top/>
      <bottom/>
      <diagonal style="thin">
        <color indexed="64"/>
      </diagonal>
    </border>
    <border diagonalUp="1">
      <left style="thin">
        <color indexed="64"/>
      </left>
      <right/>
      <top/>
      <bottom style="thin">
        <color indexed="64"/>
      </bottom>
      <diagonal style="thin">
        <color indexed="64"/>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7" fillId="0" borderId="0" applyNumberFormat="0" applyFill="0" applyBorder="0" applyAlignment="0" applyProtection="0">
      <alignment vertical="center"/>
    </xf>
  </cellStyleXfs>
  <cellXfs count="360">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vertical="center" wrapText="1"/>
    </xf>
    <xf numFmtId="0" fontId="3" fillId="0" borderId="0" xfId="0" applyFont="1" applyBorder="1">
      <alignment vertical="center"/>
    </xf>
    <xf numFmtId="0" fontId="0" fillId="0" borderId="0" xfId="0" applyFont="1">
      <alignment vertical="center"/>
    </xf>
    <xf numFmtId="0" fontId="5" fillId="0" borderId="0" xfId="0" applyFont="1">
      <alignment vertical="center"/>
    </xf>
    <xf numFmtId="0" fontId="0" fillId="0" borderId="3" xfId="0" applyFont="1" applyBorder="1" applyAlignment="1">
      <alignment horizontal="center" vertical="center"/>
    </xf>
    <xf numFmtId="0" fontId="0" fillId="0" borderId="3" xfId="0" applyFont="1" applyBorder="1" applyAlignment="1">
      <alignment horizontal="center" vertical="center" shrinkToFit="1"/>
    </xf>
    <xf numFmtId="0" fontId="4" fillId="0" borderId="0" xfId="0" applyFont="1" applyProtection="1">
      <alignment vertical="center"/>
      <protection hidden="1"/>
    </xf>
    <xf numFmtId="0" fontId="4" fillId="0" borderId="0" xfId="0" applyFont="1" applyBorder="1" applyProtection="1">
      <alignment vertical="center"/>
      <protection hidden="1"/>
    </xf>
    <xf numFmtId="0" fontId="4" fillId="0" borderId="8" xfId="0" applyFont="1" applyBorder="1" applyProtection="1">
      <alignment vertical="center"/>
      <protection hidden="1"/>
    </xf>
    <xf numFmtId="0" fontId="4" fillId="0" borderId="9" xfId="0" applyFont="1" applyBorder="1" applyProtection="1">
      <alignment vertical="center"/>
      <protection hidden="1"/>
    </xf>
    <xf numFmtId="0" fontId="4" fillId="0" borderId="0" xfId="0" applyFont="1" applyAlignment="1" applyProtection="1">
      <alignment vertical="center"/>
      <protection hidden="1"/>
    </xf>
    <xf numFmtId="0" fontId="4" fillId="0" borderId="0" xfId="0" applyFont="1" applyBorder="1" applyAlignment="1" applyProtection="1">
      <alignment horizontal="right" vertical="center"/>
      <protection hidden="1"/>
    </xf>
    <xf numFmtId="0" fontId="4" fillId="0" borderId="0" xfId="0" applyFont="1" applyFill="1" applyBorder="1" applyProtection="1">
      <alignment vertical="center"/>
      <protection hidden="1"/>
    </xf>
    <xf numFmtId="0" fontId="4" fillId="0" borderId="8" xfId="0" applyFont="1" applyFill="1" applyBorder="1" applyProtection="1">
      <alignment vertical="center"/>
      <protection hidden="1"/>
    </xf>
    <xf numFmtId="0" fontId="6" fillId="0" borderId="0" xfId="0" applyFont="1" applyAlignment="1">
      <alignment vertical="center"/>
    </xf>
    <xf numFmtId="0" fontId="4" fillId="0" borderId="20" xfId="0" applyFont="1" applyBorder="1" applyProtection="1">
      <alignment vertical="center"/>
      <protection hidden="1"/>
    </xf>
    <xf numFmtId="0" fontId="4" fillId="0" borderId="21" xfId="0" applyFont="1" applyBorder="1" applyProtection="1">
      <alignment vertical="center"/>
      <protection hidden="1"/>
    </xf>
    <xf numFmtId="0" fontId="4" fillId="0" borderId="22" xfId="0" applyFont="1" applyBorder="1" applyAlignment="1" applyProtection="1">
      <alignment horizontal="left" vertical="center" shrinkToFit="1"/>
      <protection hidden="1"/>
    </xf>
    <xf numFmtId="0" fontId="4" fillId="2" borderId="23" xfId="0" applyFont="1" applyFill="1" applyBorder="1" applyProtection="1">
      <alignment vertical="center"/>
      <protection hidden="1"/>
    </xf>
    <xf numFmtId="0" fontId="4" fillId="2" borderId="24" xfId="0" applyFont="1" applyFill="1" applyBorder="1" applyProtection="1">
      <alignment vertical="center"/>
      <protection hidden="1"/>
    </xf>
    <xf numFmtId="0" fontId="4" fillId="2" borderId="0" xfId="0" applyFont="1" applyFill="1" applyBorder="1" applyProtection="1">
      <alignment vertical="center"/>
      <protection hidden="1"/>
    </xf>
    <xf numFmtId="0" fontId="4" fillId="2" borderId="25" xfId="0" applyFont="1" applyFill="1" applyBorder="1" applyProtection="1">
      <alignment vertical="center"/>
      <protection hidden="1"/>
    </xf>
    <xf numFmtId="9" fontId="4" fillId="0" borderId="5" xfId="1" applyFont="1" applyBorder="1" applyAlignment="1" applyProtection="1">
      <alignment vertical="center"/>
      <protection hidden="1"/>
    </xf>
    <xf numFmtId="9" fontId="4" fillId="0" borderId="6" xfId="1" applyFont="1" applyBorder="1" applyAlignment="1" applyProtection="1">
      <alignment vertical="center"/>
      <protection hidden="1"/>
    </xf>
    <xf numFmtId="9" fontId="4" fillId="0" borderId="0" xfId="1" applyFont="1" applyBorder="1" applyAlignment="1" applyProtection="1">
      <alignment vertical="center"/>
      <protection hidden="1"/>
    </xf>
    <xf numFmtId="9" fontId="4" fillId="0" borderId="8" xfId="1" applyFont="1" applyBorder="1" applyAlignment="1" applyProtection="1">
      <alignment vertical="center"/>
      <protection hidden="1"/>
    </xf>
    <xf numFmtId="0" fontId="0" fillId="0" borderId="0" xfId="0" applyFont="1" applyBorder="1" applyAlignment="1">
      <alignment horizontal="center" vertical="center"/>
    </xf>
    <xf numFmtId="0" fontId="0" fillId="0" borderId="0" xfId="0" applyFont="1" applyBorder="1" applyAlignment="1">
      <alignment horizontal="left" vertical="center"/>
    </xf>
    <xf numFmtId="0" fontId="0" fillId="3" borderId="28" xfId="0" applyFill="1" applyBorder="1">
      <alignment vertical="center"/>
    </xf>
    <xf numFmtId="0" fontId="0" fillId="3" borderId="23" xfId="0" applyFill="1" applyBorder="1">
      <alignment vertical="center"/>
    </xf>
    <xf numFmtId="0" fontId="0" fillId="3" borderId="24" xfId="0" applyFill="1" applyBorder="1">
      <alignment vertical="center"/>
    </xf>
    <xf numFmtId="0" fontId="0" fillId="3" borderId="0" xfId="0" applyFill="1" applyBorder="1">
      <alignment vertical="center"/>
    </xf>
    <xf numFmtId="0" fontId="0" fillId="3" borderId="25" xfId="0" applyFill="1" applyBorder="1">
      <alignment vertical="center"/>
    </xf>
    <xf numFmtId="0" fontId="0" fillId="3" borderId="29" xfId="0" applyFill="1" applyBorder="1">
      <alignment vertical="center"/>
    </xf>
    <xf numFmtId="0" fontId="0" fillId="3" borderId="20" xfId="0" applyFill="1" applyBorder="1">
      <alignment vertical="center"/>
    </xf>
    <xf numFmtId="0" fontId="0" fillId="3" borderId="21" xfId="0" applyFill="1" applyBorder="1">
      <alignment vertical="center"/>
    </xf>
    <xf numFmtId="0" fontId="0" fillId="3" borderId="22" xfId="0" applyFill="1" applyBorder="1">
      <alignment vertical="center"/>
    </xf>
    <xf numFmtId="0" fontId="8" fillId="3" borderId="29" xfId="0" applyFont="1" applyFill="1" applyBorder="1">
      <alignment vertical="center"/>
    </xf>
    <xf numFmtId="0" fontId="4" fillId="0" borderId="0"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0" fillId="0" borderId="0" xfId="0" applyFont="1" applyAlignment="1">
      <alignment vertical="center"/>
    </xf>
    <xf numFmtId="0" fontId="10" fillId="2" borderId="19" xfId="0" applyFont="1" applyFill="1" applyBorder="1" applyProtection="1">
      <alignment vertical="center"/>
      <protection locked="0" hidden="1"/>
    </xf>
    <xf numFmtId="0" fontId="4" fillId="0" borderId="0" xfId="0" applyFont="1" applyBorder="1" applyAlignment="1" applyProtection="1">
      <alignment horizontal="left" vertical="center"/>
      <protection hidden="1"/>
    </xf>
    <xf numFmtId="0" fontId="0" fillId="0" borderId="1" xfId="0" applyFont="1" applyBorder="1" applyAlignment="1">
      <alignment horizontal="center" vertical="center"/>
    </xf>
    <xf numFmtId="0" fontId="0" fillId="0" borderId="0" xfId="0" applyFont="1" applyAlignment="1">
      <alignment vertical="center" shrinkToFit="1"/>
    </xf>
    <xf numFmtId="0" fontId="3" fillId="0" borderId="44" xfId="0" applyFont="1" applyBorder="1" applyAlignment="1">
      <alignment horizontal="center" vertical="center" shrinkToFit="1"/>
    </xf>
    <xf numFmtId="0" fontId="3" fillId="0" borderId="0" xfId="0" applyFont="1" applyAlignment="1">
      <alignment vertical="center" shrinkToFit="1"/>
    </xf>
    <xf numFmtId="0" fontId="3" fillId="0" borderId="52" xfId="0" applyFont="1" applyBorder="1" applyAlignment="1">
      <alignment horizontal="center" vertical="center" shrinkToFit="1"/>
    </xf>
    <xf numFmtId="0" fontId="3" fillId="0" borderId="53" xfId="0" applyFont="1" applyBorder="1" applyAlignment="1">
      <alignment horizontal="center" vertical="center" shrinkToFit="1"/>
    </xf>
    <xf numFmtId="0" fontId="0" fillId="0" borderId="13" xfId="0" applyFont="1" applyBorder="1" applyAlignment="1">
      <alignment horizontal="center" vertical="center"/>
    </xf>
    <xf numFmtId="0" fontId="0" fillId="0" borderId="12" xfId="0" applyFont="1" applyBorder="1" applyAlignment="1">
      <alignment horizontal="center" vertical="center"/>
    </xf>
    <xf numFmtId="179" fontId="0" fillId="0" borderId="12" xfId="0" applyNumberFormat="1" applyFont="1" applyBorder="1" applyAlignment="1">
      <alignment horizontal="center" vertical="center"/>
    </xf>
    <xf numFmtId="0" fontId="0" fillId="0" borderId="2" xfId="0" applyFont="1" applyBorder="1" applyAlignment="1">
      <alignment horizontal="center" vertical="center"/>
    </xf>
    <xf numFmtId="0" fontId="0" fillId="0" borderId="12" xfId="0" applyFont="1" applyBorder="1" applyAlignment="1">
      <alignment horizontal="left" vertical="center"/>
    </xf>
    <xf numFmtId="0" fontId="0" fillId="0" borderId="2" xfId="0" applyFont="1" applyBorder="1" applyAlignment="1">
      <alignment horizontal="left" vertical="center"/>
    </xf>
    <xf numFmtId="0" fontId="0" fillId="0" borderId="11" xfId="0" applyFont="1" applyBorder="1" applyAlignment="1">
      <alignment horizontal="center" vertical="center" wrapText="1"/>
    </xf>
    <xf numFmtId="0" fontId="0" fillId="0" borderId="1" xfId="0" applyFont="1" applyBorder="1" applyAlignment="1">
      <alignment horizontal="center" vertical="center" wrapText="1"/>
    </xf>
    <xf numFmtId="176" fontId="0" fillId="2" borderId="17" xfId="2" applyNumberFormat="1" applyFont="1" applyFill="1" applyBorder="1" applyProtection="1">
      <alignment vertical="center"/>
      <protection locked="0"/>
    </xf>
    <xf numFmtId="38" fontId="0" fillId="0" borderId="2" xfId="2" applyFont="1" applyBorder="1" applyAlignment="1">
      <alignment horizontal="center" vertical="center"/>
    </xf>
    <xf numFmtId="181" fontId="0" fillId="0" borderId="13" xfId="2" applyNumberFormat="1" applyFont="1" applyBorder="1">
      <alignment vertical="center"/>
    </xf>
    <xf numFmtId="181" fontId="0" fillId="0" borderId="1" xfId="2" applyNumberFormat="1" applyFont="1" applyBorder="1">
      <alignment vertical="center"/>
    </xf>
    <xf numFmtId="176" fontId="0" fillId="2" borderId="16" xfId="2" applyNumberFormat="1" applyFont="1" applyFill="1" applyBorder="1" applyProtection="1">
      <alignment vertical="center"/>
      <protection locked="0"/>
    </xf>
    <xf numFmtId="0" fontId="0" fillId="0" borderId="12" xfId="0" applyFont="1" applyBorder="1" applyAlignment="1">
      <alignment vertical="center" shrinkToFit="1"/>
    </xf>
    <xf numFmtId="0" fontId="0" fillId="0" borderId="1" xfId="0" applyFont="1" applyFill="1" applyBorder="1" applyAlignment="1">
      <alignment vertical="center" shrinkToFit="1"/>
    </xf>
    <xf numFmtId="177" fontId="0" fillId="0" borderId="12" xfId="0" applyNumberFormat="1" applyFont="1" applyFill="1" applyBorder="1" applyAlignment="1">
      <alignment vertical="center" shrinkToFit="1"/>
    </xf>
    <xf numFmtId="176" fontId="0" fillId="2" borderId="18" xfId="2" applyNumberFormat="1" applyFont="1" applyFill="1" applyBorder="1" applyProtection="1">
      <alignment vertical="center"/>
      <protection locked="0"/>
    </xf>
    <xf numFmtId="38" fontId="0" fillId="0" borderId="7" xfId="2" applyFont="1" applyBorder="1" applyAlignment="1">
      <alignment horizontal="center" vertical="center"/>
    </xf>
    <xf numFmtId="181" fontId="0" fillId="0" borderId="1" xfId="2" applyNumberFormat="1" applyFont="1" applyFill="1" applyBorder="1">
      <alignment vertical="center"/>
    </xf>
    <xf numFmtId="0" fontId="0" fillId="0" borderId="54" xfId="0" applyFont="1" applyBorder="1" applyAlignment="1">
      <alignment vertical="center" shrinkToFit="1"/>
    </xf>
    <xf numFmtId="38" fontId="0" fillId="0" borderId="56" xfId="2" applyFont="1" applyBorder="1" applyAlignment="1">
      <alignment horizontal="center" vertical="center"/>
    </xf>
    <xf numFmtId="176" fontId="0" fillId="0" borderId="58" xfId="2" applyNumberFormat="1" applyFont="1" applyFill="1" applyBorder="1" applyProtection="1">
      <alignment vertical="center"/>
    </xf>
    <xf numFmtId="38" fontId="0" fillId="0" borderId="57" xfId="2" applyFont="1" applyBorder="1" applyAlignment="1">
      <alignment horizontal="center" vertical="center"/>
    </xf>
    <xf numFmtId="182" fontId="0" fillId="0" borderId="58" xfId="2" applyNumberFormat="1" applyFont="1" applyFill="1" applyBorder="1" applyProtection="1">
      <alignment vertical="center"/>
    </xf>
    <xf numFmtId="181" fontId="0" fillId="0" borderId="57" xfId="2" applyNumberFormat="1" applyFont="1" applyBorder="1">
      <alignment vertical="center"/>
    </xf>
    <xf numFmtId="0" fontId="0" fillId="0" borderId="30" xfId="0" applyFont="1" applyBorder="1" applyAlignment="1">
      <alignment vertical="center" shrinkToFit="1"/>
    </xf>
    <xf numFmtId="176" fontId="0" fillId="0" borderId="14" xfId="2" applyNumberFormat="1" applyFont="1" applyFill="1" applyBorder="1" applyProtection="1">
      <alignment vertical="center"/>
    </xf>
    <xf numFmtId="38" fontId="0" fillId="0" borderId="4" xfId="2" applyFont="1" applyBorder="1" applyAlignment="1">
      <alignment horizontal="center" vertical="center"/>
    </xf>
    <xf numFmtId="182" fontId="0" fillId="0" borderId="14" xfId="2" applyNumberFormat="1" applyFont="1" applyFill="1" applyBorder="1" applyProtection="1">
      <alignment vertical="center"/>
    </xf>
    <xf numFmtId="181" fontId="0" fillId="0" borderId="4" xfId="2" applyNumberFormat="1" applyFont="1" applyBorder="1">
      <alignment vertical="center"/>
    </xf>
    <xf numFmtId="0" fontId="0" fillId="0" borderId="60" xfId="0" applyFont="1" applyBorder="1" applyAlignment="1">
      <alignment vertical="center" shrinkToFit="1"/>
    </xf>
    <xf numFmtId="176" fontId="0" fillId="2" borderId="61" xfId="2" applyNumberFormat="1" applyFont="1" applyFill="1" applyBorder="1" applyProtection="1">
      <alignment vertical="center"/>
      <protection locked="0"/>
    </xf>
    <xf numFmtId="38" fontId="0" fillId="0" borderId="62" xfId="2" applyFont="1" applyBorder="1" applyAlignment="1">
      <alignment horizontal="center" vertical="center"/>
    </xf>
    <xf numFmtId="176" fontId="0" fillId="0" borderId="63" xfId="2" applyNumberFormat="1" applyFont="1" applyFill="1" applyBorder="1" applyProtection="1">
      <alignment vertical="center"/>
    </xf>
    <xf numFmtId="38" fontId="0" fillId="0" borderId="64" xfId="2" applyFont="1" applyBorder="1" applyAlignment="1">
      <alignment horizontal="center" vertical="center"/>
    </xf>
    <xf numFmtId="182" fontId="0" fillId="0" borderId="63" xfId="2" applyNumberFormat="1" applyFont="1" applyFill="1" applyBorder="1" applyProtection="1">
      <alignment vertical="center"/>
    </xf>
    <xf numFmtId="181" fontId="0" fillId="0" borderId="64" xfId="2" applyNumberFormat="1" applyFont="1" applyBorder="1">
      <alignment vertical="center"/>
    </xf>
    <xf numFmtId="176" fontId="0" fillId="0" borderId="65" xfId="2" applyNumberFormat="1" applyFont="1" applyFill="1" applyBorder="1" applyProtection="1">
      <alignment vertical="center"/>
    </xf>
    <xf numFmtId="182" fontId="0" fillId="0" borderId="65" xfId="2" applyNumberFormat="1" applyFont="1" applyFill="1" applyBorder="1" applyProtection="1">
      <alignment vertical="center"/>
    </xf>
    <xf numFmtId="176" fontId="0" fillId="0" borderId="15" xfId="2" applyNumberFormat="1" applyFont="1" applyFill="1" applyBorder="1" applyProtection="1">
      <alignment vertical="center"/>
    </xf>
    <xf numFmtId="182" fontId="0" fillId="0" borderId="15" xfId="2" applyNumberFormat="1" applyFont="1" applyFill="1" applyBorder="1" applyProtection="1">
      <alignment vertical="center"/>
    </xf>
    <xf numFmtId="0" fontId="0" fillId="0" borderId="7" xfId="0" applyFont="1" applyBorder="1" applyAlignment="1">
      <alignment vertical="center" shrinkToFit="1"/>
    </xf>
    <xf numFmtId="176" fontId="0" fillId="2" borderId="26" xfId="2" applyNumberFormat="1" applyFont="1" applyFill="1" applyBorder="1" applyProtection="1">
      <alignment vertical="center"/>
      <protection locked="0"/>
    </xf>
    <xf numFmtId="182" fontId="0" fillId="0" borderId="66" xfId="2" applyNumberFormat="1" applyFont="1" applyBorder="1">
      <alignment vertical="center"/>
    </xf>
    <xf numFmtId="176" fontId="0" fillId="2" borderId="19" xfId="2" applyNumberFormat="1" applyFont="1" applyFill="1" applyBorder="1" applyProtection="1">
      <alignment vertical="center"/>
      <protection locked="0"/>
    </xf>
    <xf numFmtId="182" fontId="0" fillId="0" borderId="14" xfId="2" applyNumberFormat="1" applyFont="1" applyBorder="1">
      <alignment vertical="center"/>
    </xf>
    <xf numFmtId="181" fontId="0" fillId="0" borderId="14" xfId="2" applyNumberFormat="1" applyFont="1" applyBorder="1">
      <alignment vertical="center"/>
    </xf>
    <xf numFmtId="181" fontId="0" fillId="0" borderId="3" xfId="2" applyNumberFormat="1" applyFont="1" applyFill="1" applyBorder="1">
      <alignment vertical="center"/>
    </xf>
    <xf numFmtId="181" fontId="0" fillId="0" borderId="70" xfId="2" applyNumberFormat="1" applyFont="1" applyFill="1" applyBorder="1">
      <alignment vertical="center"/>
    </xf>
    <xf numFmtId="0" fontId="3" fillId="0" borderId="0" xfId="0" applyFont="1" applyProtection="1">
      <alignment vertical="center"/>
      <protection hidden="1"/>
    </xf>
    <xf numFmtId="183" fontId="1" fillId="2" borderId="17" xfId="2" applyNumberFormat="1" applyFont="1" applyFill="1" applyBorder="1" applyProtection="1">
      <alignment vertical="center"/>
      <protection locked="0"/>
    </xf>
    <xf numFmtId="183" fontId="1" fillId="2" borderId="16" xfId="2" applyNumberFormat="1" applyFont="1" applyFill="1" applyBorder="1" applyProtection="1">
      <alignment vertical="center"/>
      <protection locked="0"/>
    </xf>
    <xf numFmtId="183" fontId="1" fillId="2" borderId="18" xfId="2" applyNumberFormat="1" applyFont="1" applyFill="1" applyBorder="1" applyProtection="1">
      <alignment vertical="center"/>
      <protection locked="0"/>
    </xf>
    <xf numFmtId="183" fontId="1" fillId="2" borderId="55" xfId="2" applyNumberFormat="1" applyFont="1" applyFill="1" applyBorder="1" applyProtection="1">
      <alignment vertical="center"/>
      <protection locked="0"/>
    </xf>
    <xf numFmtId="183" fontId="1" fillId="2" borderId="59" xfId="2" applyNumberFormat="1" applyFont="1" applyFill="1" applyBorder="1" applyProtection="1">
      <alignment vertical="center"/>
      <protection locked="0"/>
    </xf>
    <xf numFmtId="183" fontId="0" fillId="2" borderId="61" xfId="2" applyNumberFormat="1" applyFont="1" applyFill="1" applyBorder="1" applyProtection="1">
      <alignment vertical="center"/>
      <protection locked="0"/>
    </xf>
    <xf numFmtId="183" fontId="0" fillId="2" borderId="59" xfId="2" applyNumberFormat="1" applyFont="1" applyFill="1" applyBorder="1" applyProtection="1">
      <alignment vertical="center"/>
      <protection locked="0"/>
    </xf>
    <xf numFmtId="183" fontId="0" fillId="2" borderId="16" xfId="2" applyNumberFormat="1" applyFont="1" applyFill="1" applyBorder="1" applyProtection="1">
      <alignment vertical="center"/>
      <protection locked="0"/>
    </xf>
    <xf numFmtId="0" fontId="3" fillId="2" borderId="26" xfId="0" applyFont="1" applyFill="1" applyBorder="1" applyAlignment="1">
      <alignment vertical="center" shrinkToFit="1"/>
    </xf>
    <xf numFmtId="0" fontId="3" fillId="2" borderId="26" xfId="0" applyFont="1" applyFill="1" applyBorder="1" applyAlignment="1">
      <alignment horizontal="left" vertical="center" shrinkToFit="1"/>
    </xf>
    <xf numFmtId="0" fontId="3" fillId="2" borderId="19" xfId="0" applyFont="1" applyFill="1" applyBorder="1" applyAlignment="1">
      <alignment vertical="center" shrinkToFit="1"/>
    </xf>
    <xf numFmtId="0" fontId="3" fillId="2" borderId="19" xfId="0" applyFont="1" applyFill="1" applyBorder="1" applyAlignment="1">
      <alignment horizontal="left" vertical="center" shrinkToFit="1"/>
    </xf>
    <xf numFmtId="183" fontId="0" fillId="0" borderId="13" xfId="2" applyNumberFormat="1" applyFont="1" applyBorder="1">
      <alignment vertical="center"/>
    </xf>
    <xf numFmtId="183" fontId="0" fillId="0" borderId="57" xfId="2" applyNumberFormat="1" applyFont="1" applyBorder="1">
      <alignment vertical="center"/>
    </xf>
    <xf numFmtId="183" fontId="0" fillId="0" borderId="4" xfId="2" applyNumberFormat="1" applyFont="1" applyBorder="1">
      <alignment vertical="center"/>
    </xf>
    <xf numFmtId="181" fontId="0" fillId="0" borderId="1" xfId="2" applyNumberFormat="1" applyFont="1" applyBorder="1" applyAlignment="1">
      <alignment vertical="center"/>
    </xf>
    <xf numFmtId="181" fontId="0" fillId="0" borderId="4" xfId="2" applyNumberFormat="1" applyFont="1" applyBorder="1" applyAlignment="1">
      <alignment vertical="center"/>
    </xf>
    <xf numFmtId="181" fontId="0" fillId="0" borderId="57" xfId="2" applyNumberFormat="1" applyFont="1" applyFill="1" applyBorder="1" applyAlignment="1">
      <alignment vertical="center"/>
    </xf>
    <xf numFmtId="181" fontId="0" fillId="0" borderId="4" xfId="2" applyNumberFormat="1" applyFont="1" applyFill="1" applyBorder="1" applyAlignment="1">
      <alignment vertical="center"/>
    </xf>
    <xf numFmtId="181" fontId="0" fillId="0" borderId="64" xfId="2" applyNumberFormat="1" applyFont="1" applyFill="1" applyBorder="1" applyAlignment="1">
      <alignment vertical="center"/>
    </xf>
    <xf numFmtId="181" fontId="12" fillId="0" borderId="70" xfId="2" applyNumberFormat="1" applyFont="1" applyFill="1" applyBorder="1">
      <alignment vertical="center"/>
    </xf>
    <xf numFmtId="183" fontId="0" fillId="0" borderId="0" xfId="2" applyNumberFormat="1" applyFont="1">
      <alignment vertical="center"/>
    </xf>
    <xf numFmtId="0" fontId="17" fillId="2" borderId="33" xfId="3"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2" borderId="4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3" fillId="0" borderId="1" xfId="0" applyFont="1" applyBorder="1" applyAlignment="1">
      <alignment horizontal="distributed" vertical="center" indent="1"/>
    </xf>
    <xf numFmtId="0" fontId="3" fillId="0" borderId="13" xfId="0" applyFont="1" applyBorder="1" applyAlignment="1">
      <alignment horizontal="distributed" vertical="center" indent="1"/>
    </xf>
    <xf numFmtId="0" fontId="3" fillId="0" borderId="0" xfId="0" applyFont="1" applyAlignment="1">
      <alignment horizontal="left" vertical="center" wrapText="1"/>
    </xf>
    <xf numFmtId="0" fontId="3" fillId="0" borderId="27"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6" xfId="0" applyFont="1" applyBorder="1" applyAlignment="1">
      <alignment horizontal="distributed" vertical="center" indent="1"/>
    </xf>
    <xf numFmtId="0" fontId="3" fillId="0" borderId="9"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8" xfId="0" applyFont="1" applyBorder="1" applyAlignment="1">
      <alignment horizontal="distributed" vertical="center" indent="1"/>
    </xf>
    <xf numFmtId="0" fontId="3" fillId="0" borderId="10" xfId="0" applyFont="1" applyBorder="1" applyAlignment="1">
      <alignment horizontal="distributed" vertical="center" indent="1"/>
    </xf>
    <xf numFmtId="0" fontId="3" fillId="0" borderId="30" xfId="0" applyFont="1" applyBorder="1" applyAlignment="1">
      <alignment horizontal="distributed" vertical="center" indent="1"/>
    </xf>
    <xf numFmtId="0" fontId="3" fillId="0" borderId="7" xfId="0" applyFont="1" applyBorder="1" applyAlignment="1">
      <alignment horizontal="distributed" vertical="center" indent="1"/>
    </xf>
    <xf numFmtId="0" fontId="3" fillId="0" borderId="31" xfId="0" applyFont="1" applyBorder="1" applyAlignment="1">
      <alignment horizontal="distributed" vertical="center" indent="1"/>
    </xf>
    <xf numFmtId="0" fontId="3" fillId="0" borderId="32" xfId="0" applyFont="1" applyBorder="1" applyAlignment="1">
      <alignment horizontal="distributed" vertical="center" indent="1"/>
    </xf>
    <xf numFmtId="178" fontId="3" fillId="2" borderId="0" xfId="0" applyNumberFormat="1" applyFont="1" applyFill="1" applyAlignment="1">
      <alignment horizontal="right" vertical="center"/>
    </xf>
    <xf numFmtId="0" fontId="3" fillId="2" borderId="38" xfId="0" applyFont="1" applyFill="1" applyBorder="1" applyAlignment="1">
      <alignment horizontal="left" vertical="center" wrapText="1"/>
    </xf>
    <xf numFmtId="0" fontId="3" fillId="2" borderId="39"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2" borderId="36" xfId="0" applyFont="1" applyFill="1" applyBorder="1" applyAlignment="1">
      <alignment horizontal="left" vertical="center" wrapText="1"/>
    </xf>
    <xf numFmtId="0" fontId="3" fillId="2" borderId="37" xfId="0" applyFont="1" applyFill="1" applyBorder="1" applyAlignment="1">
      <alignment horizontal="left" vertical="center" wrapText="1"/>
    </xf>
    <xf numFmtId="0" fontId="3" fillId="0" borderId="0" xfId="0" applyFont="1" applyAlignment="1">
      <alignment horizontal="center" vertical="center" shrinkToFit="1"/>
    </xf>
    <xf numFmtId="0" fontId="11" fillId="0" borderId="0" xfId="0" applyFont="1" applyAlignment="1">
      <alignment horizontal="center" vertical="center"/>
    </xf>
    <xf numFmtId="0" fontId="3" fillId="2" borderId="28"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4" fillId="0" borderId="1" xfId="0" applyFont="1" applyBorder="1" applyAlignment="1" applyProtection="1">
      <alignment vertical="center" wrapText="1"/>
      <protection hidden="1"/>
    </xf>
    <xf numFmtId="0" fontId="4" fillId="0" borderId="13" xfId="0" applyFont="1" applyBorder="1" applyAlignment="1" applyProtection="1">
      <alignment vertical="center" wrapText="1"/>
      <protection hidden="1"/>
    </xf>
    <xf numFmtId="0" fontId="0" fillId="0" borderId="1" xfId="0" applyFont="1" applyBorder="1" applyAlignment="1">
      <alignment horizontal="center" vertical="center"/>
    </xf>
    <xf numFmtId="0" fontId="4" fillId="0" borderId="1" xfId="0" applyFont="1" applyFill="1" applyBorder="1" applyAlignment="1" applyProtection="1">
      <alignment horizontal="center" vertical="center" wrapText="1"/>
      <protection hidden="1"/>
    </xf>
    <xf numFmtId="0" fontId="4" fillId="0" borderId="1" xfId="0" applyFont="1" applyFill="1" applyBorder="1" applyAlignment="1" applyProtection="1">
      <alignment horizontal="center" vertical="center"/>
      <protection hidden="1"/>
    </xf>
    <xf numFmtId="0" fontId="4" fillId="0" borderId="13" xfId="0" applyFont="1" applyFill="1" applyBorder="1" applyAlignment="1" applyProtection="1">
      <alignment horizontal="center" vertical="center"/>
      <protection hidden="1"/>
    </xf>
    <xf numFmtId="0" fontId="4" fillId="0" borderId="0" xfId="0" applyFont="1" applyBorder="1" applyAlignment="1" applyProtection="1">
      <alignment horizontal="center" vertical="center"/>
      <protection hidden="1"/>
    </xf>
    <xf numFmtId="0" fontId="4" fillId="2" borderId="28" xfId="0" applyFont="1" applyFill="1" applyBorder="1" applyAlignment="1" applyProtection="1">
      <alignment horizontal="left" vertical="center" wrapText="1"/>
      <protection locked="0" hidden="1"/>
    </xf>
    <xf numFmtId="0" fontId="4" fillId="2" borderId="23" xfId="0" applyFont="1" applyFill="1" applyBorder="1" applyAlignment="1" applyProtection="1">
      <alignment horizontal="left" vertical="center" wrapText="1"/>
      <protection locked="0" hidden="1"/>
    </xf>
    <xf numFmtId="0" fontId="4" fillId="2" borderId="24" xfId="0" applyFont="1" applyFill="1" applyBorder="1" applyAlignment="1" applyProtection="1">
      <alignment horizontal="left" vertical="center" wrapText="1"/>
      <protection locked="0" hidden="1"/>
    </xf>
    <xf numFmtId="0" fontId="4" fillId="2" borderId="29" xfId="0" applyFont="1" applyFill="1" applyBorder="1" applyAlignment="1" applyProtection="1">
      <alignment horizontal="left" vertical="center" wrapText="1"/>
      <protection locked="0" hidden="1"/>
    </xf>
    <xf numFmtId="0" fontId="4" fillId="2" borderId="0" xfId="0" applyFont="1" applyFill="1" applyBorder="1" applyAlignment="1" applyProtection="1">
      <alignment horizontal="left" vertical="center" wrapText="1"/>
      <protection locked="0" hidden="1"/>
    </xf>
    <xf numFmtId="0" fontId="4" fillId="2" borderId="25" xfId="0" applyFont="1" applyFill="1" applyBorder="1" applyAlignment="1" applyProtection="1">
      <alignment horizontal="left" vertical="center" wrapText="1"/>
      <protection locked="0" hidden="1"/>
    </xf>
    <xf numFmtId="0" fontId="4" fillId="2" borderId="20" xfId="0" applyFont="1" applyFill="1" applyBorder="1" applyAlignment="1" applyProtection="1">
      <alignment horizontal="left" vertical="center" wrapText="1"/>
      <protection locked="0" hidden="1"/>
    </xf>
    <xf numFmtId="0" fontId="4" fillId="2" borderId="21" xfId="0" applyFont="1" applyFill="1" applyBorder="1" applyAlignment="1" applyProtection="1">
      <alignment horizontal="left" vertical="center" wrapText="1"/>
      <protection locked="0" hidden="1"/>
    </xf>
    <xf numFmtId="0" fontId="4" fillId="2" borderId="22" xfId="0" applyFont="1" applyFill="1" applyBorder="1" applyAlignment="1" applyProtection="1">
      <alignment horizontal="left" vertical="center" wrapText="1"/>
      <protection locked="0" hidden="1"/>
    </xf>
    <xf numFmtId="0" fontId="4" fillId="4" borderId="0" xfId="0" applyFont="1" applyFill="1" applyBorder="1" applyAlignment="1" applyProtection="1">
      <alignment horizontal="center" vertical="center"/>
      <protection locked="0" hidden="1"/>
    </xf>
    <xf numFmtId="179" fontId="4" fillId="0" borderId="23" xfId="0" applyNumberFormat="1" applyFont="1" applyBorder="1" applyAlignment="1" applyProtection="1">
      <alignment horizontal="center" vertical="center" shrinkToFit="1"/>
      <protection hidden="1"/>
    </xf>
    <xf numFmtId="179" fontId="4" fillId="0" borderId="0" xfId="0" applyNumberFormat="1" applyFont="1" applyBorder="1" applyAlignment="1" applyProtection="1">
      <alignment horizontal="center" vertical="center" shrinkToFit="1"/>
      <protection hidden="1"/>
    </xf>
    <xf numFmtId="0" fontId="4" fillId="0" borderId="0" xfId="0" applyFont="1" applyFill="1" applyBorder="1" applyAlignment="1" applyProtection="1">
      <alignment horizontal="center" vertical="center"/>
      <protection hidden="1"/>
    </xf>
    <xf numFmtId="0" fontId="4" fillId="2" borderId="28" xfId="0" applyFont="1" applyFill="1" applyBorder="1" applyAlignment="1" applyProtection="1">
      <alignment horizontal="left" vertical="center"/>
      <protection hidden="1"/>
    </xf>
    <xf numFmtId="0" fontId="4" fillId="2" borderId="23" xfId="0" applyFont="1" applyFill="1" applyBorder="1" applyAlignment="1" applyProtection="1">
      <alignment horizontal="left" vertical="center"/>
      <protection hidden="1"/>
    </xf>
    <xf numFmtId="0" fontId="4" fillId="2" borderId="24" xfId="0" applyFont="1" applyFill="1" applyBorder="1" applyAlignment="1" applyProtection="1">
      <alignment horizontal="left" vertical="center"/>
      <protection hidden="1"/>
    </xf>
    <xf numFmtId="0" fontId="4" fillId="2" borderId="20" xfId="0" applyFont="1" applyFill="1" applyBorder="1" applyAlignment="1" applyProtection="1">
      <alignment horizontal="left" vertical="center"/>
      <protection hidden="1"/>
    </xf>
    <xf numFmtId="0" fontId="4" fillId="2" borderId="21" xfId="0" applyFont="1" applyFill="1" applyBorder="1" applyAlignment="1" applyProtection="1">
      <alignment horizontal="left" vertical="center"/>
      <protection hidden="1"/>
    </xf>
    <xf numFmtId="0" fontId="4" fillId="2" borderId="22" xfId="0" applyFont="1" applyFill="1" applyBorder="1" applyAlignment="1" applyProtection="1">
      <alignment horizontal="left" vertical="center"/>
      <protection hidden="1"/>
    </xf>
    <xf numFmtId="0" fontId="4" fillId="0" borderId="27" xfId="0" applyFont="1" applyBorder="1" applyAlignment="1" applyProtection="1">
      <alignment vertical="center" wrapText="1"/>
      <protection hidden="1"/>
    </xf>
    <xf numFmtId="0" fontId="4" fillId="0" borderId="5" xfId="0" applyFont="1" applyBorder="1" applyAlignment="1" applyProtection="1">
      <alignment vertical="center" wrapText="1"/>
      <protection hidden="1"/>
    </xf>
    <xf numFmtId="0" fontId="4" fillId="0" borderId="9" xfId="0" applyFont="1" applyBorder="1" applyAlignment="1" applyProtection="1">
      <alignment vertical="center" wrapText="1"/>
      <protection hidden="1"/>
    </xf>
    <xf numFmtId="0" fontId="4" fillId="0" borderId="0" xfId="0" applyFont="1" applyBorder="1" applyAlignment="1" applyProtection="1">
      <alignment vertical="center" wrapText="1"/>
      <protection hidden="1"/>
    </xf>
    <xf numFmtId="185" fontId="4" fillId="0" borderId="9" xfId="0" applyNumberFormat="1" applyFont="1" applyFill="1" applyBorder="1" applyAlignment="1" applyProtection="1">
      <alignment horizontal="center" vertical="center"/>
      <protection locked="0" hidden="1"/>
    </xf>
    <xf numFmtId="185" fontId="4" fillId="0" borderId="0" xfId="0" applyNumberFormat="1" applyFont="1" applyFill="1" applyBorder="1" applyAlignment="1" applyProtection="1">
      <alignment horizontal="center" vertical="center"/>
      <protection locked="0" hidden="1"/>
    </xf>
    <xf numFmtId="0" fontId="4" fillId="0" borderId="27"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wrapText="1"/>
      <protection hidden="1"/>
    </xf>
    <xf numFmtId="0" fontId="4" fillId="0" borderId="10" xfId="0" applyFont="1" applyBorder="1" applyAlignment="1" applyProtection="1">
      <alignment vertical="center" wrapText="1"/>
      <protection hidden="1"/>
    </xf>
    <xf numFmtId="0" fontId="4" fillId="0" borderId="30" xfId="0" applyFont="1" applyBorder="1" applyAlignment="1" applyProtection="1">
      <alignment vertical="center" wrapText="1"/>
      <protection hidden="1"/>
    </xf>
    <xf numFmtId="0" fontId="4" fillId="0" borderId="9" xfId="0" applyFont="1" applyBorder="1" applyAlignment="1" applyProtection="1">
      <alignment horizontal="center"/>
      <protection hidden="1"/>
    </xf>
    <xf numFmtId="0" fontId="4" fillId="0" borderId="0" xfId="0" applyFont="1" applyBorder="1" applyAlignment="1" applyProtection="1">
      <alignment horizontal="center"/>
      <protection hidden="1"/>
    </xf>
    <xf numFmtId="0" fontId="4" fillId="0" borderId="8" xfId="0" applyFont="1" applyBorder="1" applyAlignment="1" applyProtection="1">
      <alignment horizontal="center"/>
      <protection hidden="1"/>
    </xf>
    <xf numFmtId="0" fontId="4" fillId="0" borderId="0" xfId="0" applyFont="1" applyBorder="1" applyAlignment="1" applyProtection="1">
      <alignment horizontal="left" vertical="center"/>
      <protection hidden="1"/>
    </xf>
    <xf numFmtId="0" fontId="4" fillId="0" borderId="8" xfId="0" applyFont="1" applyBorder="1" applyAlignment="1" applyProtection="1">
      <alignment horizontal="left" vertical="center"/>
      <protection hidden="1"/>
    </xf>
    <xf numFmtId="0" fontId="4" fillId="0" borderId="47" xfId="0" applyFont="1" applyFill="1" applyBorder="1" applyAlignment="1" applyProtection="1">
      <alignment horizontal="center" vertical="center"/>
      <protection hidden="1"/>
    </xf>
    <xf numFmtId="0" fontId="4" fillId="0" borderId="23" xfId="0" applyFont="1" applyFill="1" applyBorder="1" applyAlignment="1" applyProtection="1">
      <alignment horizontal="center" vertical="center"/>
      <protection hidden="1"/>
    </xf>
    <xf numFmtId="0" fontId="4" fillId="0" borderId="51" xfId="0" applyFont="1" applyFill="1" applyBorder="1" applyAlignment="1" applyProtection="1">
      <alignment horizontal="center" vertical="center"/>
      <protection hidden="1"/>
    </xf>
    <xf numFmtId="0" fontId="4" fillId="0" borderId="21" xfId="0" applyFont="1" applyFill="1" applyBorder="1" applyAlignment="1" applyProtection="1">
      <alignment horizontal="center" vertical="center"/>
      <protection hidden="1"/>
    </xf>
    <xf numFmtId="0" fontId="4" fillId="2" borderId="28" xfId="0" applyFont="1" applyFill="1" applyBorder="1" applyAlignment="1" applyProtection="1">
      <alignment horizontal="center" vertical="center"/>
      <protection locked="0" hidden="1"/>
    </xf>
    <xf numFmtId="0" fontId="4" fillId="2" borderId="24" xfId="0" applyFont="1" applyFill="1" applyBorder="1" applyAlignment="1" applyProtection="1">
      <alignment horizontal="center" vertical="center"/>
      <protection locked="0" hidden="1"/>
    </xf>
    <xf numFmtId="0" fontId="4" fillId="2" borderId="20" xfId="0" applyFont="1" applyFill="1" applyBorder="1" applyAlignment="1" applyProtection="1">
      <alignment horizontal="center" vertical="center"/>
      <protection locked="0" hidden="1"/>
    </xf>
    <xf numFmtId="0" fontId="4" fillId="2" borderId="22" xfId="0" applyFont="1" applyFill="1" applyBorder="1" applyAlignment="1" applyProtection="1">
      <alignment horizontal="center" vertical="center"/>
      <protection locked="0" hidden="1"/>
    </xf>
    <xf numFmtId="0" fontId="4" fillId="0" borderId="4" xfId="0" applyFont="1" applyBorder="1" applyAlignment="1" applyProtection="1">
      <alignment horizontal="center" vertical="center"/>
      <protection hidden="1"/>
    </xf>
    <xf numFmtId="0" fontId="4" fillId="0" borderId="1"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2" borderId="38" xfId="0" applyFont="1" applyFill="1" applyBorder="1" applyAlignment="1" applyProtection="1">
      <alignment horizontal="left" vertical="center" wrapText="1"/>
      <protection locked="0" hidden="1"/>
    </xf>
    <xf numFmtId="0" fontId="4" fillId="2" borderId="39" xfId="0" applyFont="1" applyFill="1" applyBorder="1" applyAlignment="1" applyProtection="1">
      <alignment horizontal="left" vertical="center" wrapText="1"/>
      <protection locked="0" hidden="1"/>
    </xf>
    <xf numFmtId="0" fontId="4" fillId="2" borderId="40" xfId="0" applyFont="1" applyFill="1" applyBorder="1" applyAlignment="1" applyProtection="1">
      <alignment horizontal="left" vertical="center" wrapText="1"/>
      <protection locked="0" hidden="1"/>
    </xf>
    <xf numFmtId="0" fontId="4" fillId="2" borderId="45" xfId="0" applyFont="1" applyFill="1" applyBorder="1" applyAlignment="1" applyProtection="1">
      <alignment horizontal="left" vertical="center" wrapText="1"/>
      <protection locked="0" hidden="1"/>
    </xf>
    <xf numFmtId="0" fontId="4" fillId="2" borderId="1" xfId="0" applyFont="1" applyFill="1" applyBorder="1" applyAlignment="1" applyProtection="1">
      <alignment horizontal="left" vertical="center" wrapText="1"/>
      <protection locked="0" hidden="1"/>
    </xf>
    <xf numFmtId="0" fontId="4" fillId="2" borderId="46" xfId="0" applyFont="1" applyFill="1" applyBorder="1" applyAlignment="1" applyProtection="1">
      <alignment horizontal="left" vertical="center" wrapText="1"/>
      <protection locked="0" hidden="1"/>
    </xf>
    <xf numFmtId="0" fontId="4" fillId="2" borderId="35" xfId="0" applyFont="1" applyFill="1" applyBorder="1" applyAlignment="1" applyProtection="1">
      <alignment horizontal="left" vertical="center" wrapText="1"/>
      <protection locked="0" hidden="1"/>
    </xf>
    <xf numFmtId="0" fontId="4" fillId="2" borderId="36" xfId="0" applyFont="1" applyFill="1" applyBorder="1" applyAlignment="1" applyProtection="1">
      <alignment horizontal="left" vertical="center" wrapText="1"/>
      <protection locked="0" hidden="1"/>
    </xf>
    <xf numFmtId="0" fontId="4" fillId="2" borderId="37" xfId="0" applyFont="1" applyFill="1" applyBorder="1" applyAlignment="1" applyProtection="1">
      <alignment horizontal="left" vertical="center" wrapText="1"/>
      <protection locked="0" hidden="1"/>
    </xf>
    <xf numFmtId="9" fontId="4" fillId="0" borderId="30" xfId="1" applyFont="1" applyBorder="1" applyAlignment="1" applyProtection="1">
      <alignment horizontal="center" vertical="center"/>
      <protection hidden="1"/>
    </xf>
    <xf numFmtId="9" fontId="4" fillId="0" borderId="7" xfId="1" applyFont="1" applyBorder="1" applyAlignment="1" applyProtection="1">
      <alignment horizontal="center" vertical="center"/>
      <protection hidden="1"/>
    </xf>
    <xf numFmtId="184" fontId="4" fillId="0" borderId="43" xfId="1" applyNumberFormat="1" applyFont="1" applyBorder="1" applyAlignment="1" applyProtection="1">
      <alignment horizontal="center" vertical="center"/>
      <protection hidden="1"/>
    </xf>
    <xf numFmtId="184" fontId="4" fillId="0" borderId="5" xfId="1" applyNumberFormat="1" applyFont="1" applyBorder="1" applyAlignment="1" applyProtection="1">
      <alignment horizontal="center" vertical="center"/>
      <protection hidden="1"/>
    </xf>
    <xf numFmtId="184" fontId="4" fillId="0" borderId="29" xfId="1" applyNumberFormat="1" applyFont="1" applyBorder="1" applyAlignment="1" applyProtection="1">
      <alignment horizontal="center" vertical="center"/>
      <protection hidden="1"/>
    </xf>
    <xf numFmtId="184" fontId="4" fillId="0" borderId="0" xfId="1" applyNumberFormat="1" applyFont="1" applyBorder="1" applyAlignment="1" applyProtection="1">
      <alignment horizontal="center" vertical="center"/>
      <protection hidden="1"/>
    </xf>
    <xf numFmtId="184" fontId="4" fillId="0" borderId="44" xfId="1" applyNumberFormat="1" applyFont="1" applyBorder="1" applyAlignment="1" applyProtection="1">
      <alignment horizontal="center" vertical="center"/>
      <protection hidden="1"/>
    </xf>
    <xf numFmtId="184" fontId="4" fillId="0" borderId="30" xfId="1" applyNumberFormat="1" applyFont="1" applyBorder="1" applyAlignment="1" applyProtection="1">
      <alignment horizontal="center" vertical="center"/>
      <protection hidden="1"/>
    </xf>
    <xf numFmtId="0" fontId="4" fillId="0" borderId="8" xfId="0" applyFont="1" applyFill="1" applyBorder="1" applyAlignment="1" applyProtection="1">
      <alignment horizontal="center" vertical="center"/>
      <protection hidden="1"/>
    </xf>
    <xf numFmtId="0" fontId="4" fillId="2" borderId="21" xfId="0" applyFont="1" applyFill="1" applyBorder="1" applyAlignment="1" applyProtection="1">
      <alignment horizontal="center" vertical="center"/>
      <protection hidden="1"/>
    </xf>
    <xf numFmtId="0" fontId="4" fillId="2" borderId="22" xfId="0" applyFont="1" applyFill="1" applyBorder="1" applyAlignment="1" applyProtection="1">
      <alignment horizontal="center" vertical="center"/>
      <protection hidden="1"/>
    </xf>
    <xf numFmtId="184" fontId="4" fillId="0" borderId="27" xfId="1" applyNumberFormat="1" applyFont="1" applyBorder="1" applyAlignment="1" applyProtection="1">
      <alignment horizontal="center" vertical="center"/>
      <protection hidden="1"/>
    </xf>
    <xf numFmtId="184" fontId="4" fillId="0" borderId="9" xfId="1" applyNumberFormat="1" applyFont="1" applyBorder="1" applyAlignment="1" applyProtection="1">
      <alignment horizontal="center" vertical="center"/>
      <protection hidden="1"/>
    </xf>
    <xf numFmtId="184" fontId="4" fillId="0" borderId="10" xfId="1" applyNumberFormat="1" applyFont="1" applyBorder="1" applyAlignment="1" applyProtection="1">
      <alignment horizontal="center" vertical="center"/>
      <protection hidden="1"/>
    </xf>
    <xf numFmtId="184" fontId="4" fillId="0" borderId="20" xfId="1" applyNumberFormat="1" applyFont="1" applyBorder="1" applyAlignment="1" applyProtection="1">
      <alignment horizontal="center" vertical="center"/>
      <protection hidden="1"/>
    </xf>
    <xf numFmtId="184" fontId="4" fillId="0" borderId="21" xfId="1" applyNumberFormat="1" applyFont="1" applyBorder="1" applyAlignment="1" applyProtection="1">
      <alignment horizontal="center" vertical="center"/>
      <protection hidden="1"/>
    </xf>
    <xf numFmtId="0" fontId="4" fillId="2" borderId="28" xfId="0" applyFont="1" applyFill="1" applyBorder="1" applyAlignment="1" applyProtection="1">
      <alignment horizontal="left" vertical="center"/>
      <protection locked="0" hidden="1"/>
    </xf>
    <xf numFmtId="0" fontId="4" fillId="2" borderId="23" xfId="0" applyFont="1" applyFill="1" applyBorder="1" applyAlignment="1" applyProtection="1">
      <alignment horizontal="left" vertical="center"/>
      <protection locked="0" hidden="1"/>
    </xf>
    <xf numFmtId="0" fontId="4" fillId="2" borderId="24" xfId="0" applyFont="1" applyFill="1" applyBorder="1" applyAlignment="1" applyProtection="1">
      <alignment horizontal="left" vertical="center"/>
      <protection locked="0" hidden="1"/>
    </xf>
    <xf numFmtId="0" fontId="4" fillId="2" borderId="29" xfId="0" applyFont="1" applyFill="1" applyBorder="1" applyAlignment="1" applyProtection="1">
      <alignment horizontal="left" vertical="center"/>
      <protection locked="0" hidden="1"/>
    </xf>
    <xf numFmtId="0" fontId="4" fillId="2" borderId="0" xfId="0" applyFont="1" applyFill="1" applyBorder="1" applyAlignment="1" applyProtection="1">
      <alignment horizontal="left" vertical="center"/>
      <protection locked="0" hidden="1"/>
    </xf>
    <xf numFmtId="0" fontId="4" fillId="2" borderId="25" xfId="0" applyFont="1" applyFill="1" applyBorder="1" applyAlignment="1" applyProtection="1">
      <alignment horizontal="left" vertical="center"/>
      <protection locked="0" hidden="1"/>
    </xf>
    <xf numFmtId="0" fontId="4" fillId="2" borderId="20" xfId="0" applyFont="1" applyFill="1" applyBorder="1" applyAlignment="1" applyProtection="1">
      <alignment horizontal="left" vertical="center"/>
      <protection locked="0" hidden="1"/>
    </xf>
    <xf numFmtId="0" fontId="4" fillId="2" borderId="21" xfId="0" applyFont="1" applyFill="1" applyBorder="1" applyAlignment="1" applyProtection="1">
      <alignment horizontal="left" vertical="center"/>
      <protection locked="0" hidden="1"/>
    </xf>
    <xf numFmtId="0" fontId="4" fillId="2" borderId="22" xfId="0" applyFont="1" applyFill="1" applyBorder="1" applyAlignment="1" applyProtection="1">
      <alignment horizontal="left" vertical="center"/>
      <protection locked="0" hidden="1"/>
    </xf>
    <xf numFmtId="38" fontId="4" fillId="2" borderId="28" xfId="2" applyFont="1" applyFill="1" applyBorder="1" applyAlignment="1" applyProtection="1">
      <alignment horizontal="center" vertical="center"/>
      <protection locked="0" hidden="1"/>
    </xf>
    <xf numFmtId="38" fontId="4" fillId="2" borderId="23" xfId="2" applyFont="1" applyFill="1" applyBorder="1" applyAlignment="1" applyProtection="1">
      <alignment horizontal="center" vertical="center"/>
      <protection locked="0" hidden="1"/>
    </xf>
    <xf numFmtId="38" fontId="4" fillId="2" borderId="29" xfId="2" applyFont="1" applyFill="1" applyBorder="1" applyAlignment="1" applyProtection="1">
      <alignment horizontal="center" vertical="center"/>
      <protection locked="0" hidden="1"/>
    </xf>
    <xf numFmtId="38" fontId="4" fillId="2" borderId="0" xfId="2" applyFont="1" applyFill="1" applyBorder="1" applyAlignment="1" applyProtection="1">
      <alignment horizontal="center" vertical="center"/>
      <protection locked="0" hidden="1"/>
    </xf>
    <xf numFmtId="38" fontId="4" fillId="2" borderId="20" xfId="2" applyFont="1" applyFill="1" applyBorder="1" applyAlignment="1" applyProtection="1">
      <alignment horizontal="center" vertical="center"/>
      <protection locked="0" hidden="1"/>
    </xf>
    <xf numFmtId="38" fontId="4" fillId="2" borderId="21" xfId="2" applyFont="1" applyFill="1" applyBorder="1" applyAlignment="1" applyProtection="1">
      <alignment horizontal="center" vertical="center"/>
      <protection locked="0" hidden="1"/>
    </xf>
    <xf numFmtId="38" fontId="4" fillId="2" borderId="24" xfId="2" applyFont="1" applyFill="1" applyBorder="1" applyAlignment="1" applyProtection="1">
      <alignment horizontal="center" vertical="center"/>
      <protection locked="0" hidden="1"/>
    </xf>
    <xf numFmtId="38" fontId="4" fillId="2" borderId="25" xfId="2" applyFont="1" applyFill="1" applyBorder="1" applyAlignment="1" applyProtection="1">
      <alignment horizontal="center" vertical="center"/>
      <protection locked="0" hidden="1"/>
    </xf>
    <xf numFmtId="38" fontId="4" fillId="2" borderId="22" xfId="2" applyFont="1" applyFill="1" applyBorder="1" applyAlignment="1" applyProtection="1">
      <alignment horizontal="center" vertical="center"/>
      <protection locked="0" hidden="1"/>
    </xf>
    <xf numFmtId="0" fontId="4" fillId="2" borderId="0" xfId="0" applyFont="1" applyFill="1" applyBorder="1" applyAlignment="1" applyProtection="1">
      <alignment vertical="center" shrinkToFit="1"/>
      <protection locked="0" hidden="1"/>
    </xf>
    <xf numFmtId="0" fontId="4" fillId="0" borderId="5" xfId="0" applyFont="1" applyBorder="1" applyAlignment="1" applyProtection="1">
      <alignment horizontal="center" vertical="center"/>
      <protection hidden="1"/>
    </xf>
    <xf numFmtId="0" fontId="4" fillId="0" borderId="10" xfId="0" applyFont="1" applyBorder="1" applyAlignment="1" applyProtection="1">
      <alignment horizontal="center" vertical="center" wrapText="1"/>
      <protection hidden="1"/>
    </xf>
    <xf numFmtId="0" fontId="4" fillId="0" borderId="30" xfId="0" applyFont="1" applyBorder="1" applyAlignment="1" applyProtection="1">
      <alignment horizontal="center" vertical="center" wrapText="1"/>
      <protection hidden="1"/>
    </xf>
    <xf numFmtId="0" fontId="4" fillId="4" borderId="0" xfId="0" applyFont="1" applyFill="1" applyBorder="1" applyAlignment="1" applyProtection="1">
      <alignment horizontal="center" vertical="center"/>
      <protection hidden="1"/>
    </xf>
    <xf numFmtId="0" fontId="4" fillId="0" borderId="6" xfId="0" applyFont="1" applyBorder="1" applyAlignment="1" applyProtection="1">
      <alignment vertical="center" wrapText="1"/>
      <protection hidden="1"/>
    </xf>
    <xf numFmtId="0" fontId="4" fillId="0" borderId="8" xfId="0" applyFont="1" applyBorder="1" applyAlignment="1" applyProtection="1">
      <alignment vertical="center" wrapText="1"/>
      <protection hidden="1"/>
    </xf>
    <xf numFmtId="0" fontId="4" fillId="0" borderId="27"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9"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9" xfId="0" applyFont="1" applyBorder="1" applyAlignment="1" applyProtection="1">
      <alignment horizontal="right" vertical="center"/>
      <protection hidden="1"/>
    </xf>
    <xf numFmtId="0" fontId="4" fillId="0" borderId="0" xfId="0" applyFont="1" applyBorder="1" applyAlignment="1" applyProtection="1">
      <alignment horizontal="right" vertical="center"/>
      <protection hidden="1"/>
    </xf>
    <xf numFmtId="0" fontId="4" fillId="0" borderId="8"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9" xfId="0" applyFont="1" applyFill="1" applyBorder="1" applyAlignment="1" applyProtection="1">
      <alignment horizontal="right" vertical="center"/>
      <protection hidden="1"/>
    </xf>
    <xf numFmtId="0" fontId="4" fillId="0" borderId="0" xfId="0" applyFont="1" applyFill="1" applyBorder="1" applyAlignment="1" applyProtection="1">
      <alignment horizontal="right" vertical="center"/>
      <protection hidden="1"/>
    </xf>
    <xf numFmtId="0" fontId="4" fillId="0" borderId="10" xfId="0" applyFont="1" applyBorder="1" applyAlignment="1" applyProtection="1">
      <alignment horizontal="center" vertical="center"/>
      <protection hidden="1"/>
    </xf>
    <xf numFmtId="0" fontId="4" fillId="0" borderId="30" xfId="0" applyFont="1" applyBorder="1" applyAlignment="1" applyProtection="1">
      <alignment horizontal="center" vertical="center"/>
      <protection hidden="1"/>
    </xf>
    <xf numFmtId="0" fontId="4" fillId="4" borderId="30" xfId="0" applyFont="1" applyFill="1" applyBorder="1" applyAlignment="1" applyProtection="1">
      <alignment horizontal="center" vertical="center"/>
      <protection hidden="1"/>
    </xf>
    <xf numFmtId="179" fontId="4" fillId="0" borderId="30" xfId="0" applyNumberFormat="1" applyFont="1" applyBorder="1" applyAlignment="1" applyProtection="1">
      <alignment horizontal="center" vertical="center" shrinkToFit="1"/>
      <protection hidden="1"/>
    </xf>
    <xf numFmtId="0" fontId="4" fillId="0" borderId="25" xfId="0" applyFont="1" applyBorder="1" applyAlignment="1" applyProtection="1">
      <alignment horizontal="center" vertical="center"/>
      <protection hidden="1"/>
    </xf>
    <xf numFmtId="0" fontId="4" fillId="0" borderId="32" xfId="0" applyFont="1" applyBorder="1" applyAlignment="1" applyProtection="1">
      <alignment horizontal="center" vertical="center"/>
      <protection hidden="1"/>
    </xf>
    <xf numFmtId="0" fontId="4" fillId="0" borderId="27"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21" xfId="0" applyFont="1" applyBorder="1" applyAlignment="1" applyProtection="1">
      <alignment horizontal="right" vertical="center"/>
      <protection hidden="1"/>
    </xf>
    <xf numFmtId="0" fontId="4" fillId="2" borderId="23" xfId="0" applyFont="1" applyFill="1" applyBorder="1" applyAlignment="1" applyProtection="1">
      <alignment horizontal="center" vertical="center"/>
      <protection locked="0" hidden="1"/>
    </xf>
    <xf numFmtId="0" fontId="4" fillId="2" borderId="29" xfId="0" applyFont="1" applyFill="1" applyBorder="1" applyAlignment="1" applyProtection="1">
      <alignment horizontal="center" vertical="center"/>
      <protection locked="0" hidden="1"/>
    </xf>
    <xf numFmtId="0" fontId="4" fillId="2" borderId="0" xfId="0" applyFont="1" applyFill="1" applyBorder="1" applyAlignment="1" applyProtection="1">
      <alignment horizontal="center" vertical="center"/>
      <protection locked="0" hidden="1"/>
    </xf>
    <xf numFmtId="0" fontId="4" fillId="2" borderId="25" xfId="0" applyFont="1" applyFill="1" applyBorder="1" applyAlignment="1" applyProtection="1">
      <alignment horizontal="center" vertical="center"/>
      <protection locked="0" hidden="1"/>
    </xf>
    <xf numFmtId="0" fontId="4" fillId="2" borderId="23" xfId="0" applyFont="1" applyFill="1" applyBorder="1" applyAlignment="1" applyProtection="1">
      <alignment horizontal="right" vertical="center" shrinkToFit="1"/>
      <protection hidden="1"/>
    </xf>
    <xf numFmtId="0" fontId="4" fillId="2" borderId="24" xfId="0" applyFont="1" applyFill="1" applyBorder="1" applyAlignment="1" applyProtection="1">
      <alignment horizontal="right" vertical="center" shrinkToFit="1"/>
      <protection hidden="1"/>
    </xf>
    <xf numFmtId="0" fontId="4" fillId="2" borderId="21" xfId="0" applyFont="1" applyFill="1" applyBorder="1" applyAlignment="1" applyProtection="1">
      <alignment horizontal="right" vertical="center" shrinkToFit="1"/>
      <protection hidden="1"/>
    </xf>
    <xf numFmtId="0" fontId="4" fillId="2" borderId="22" xfId="0" applyFont="1" applyFill="1" applyBorder="1" applyAlignment="1" applyProtection="1">
      <alignment horizontal="right" vertical="center" shrinkToFit="1"/>
      <protection hidden="1"/>
    </xf>
    <xf numFmtId="180" fontId="4" fillId="2" borderId="28" xfId="0" applyNumberFormat="1" applyFont="1" applyFill="1" applyBorder="1" applyAlignment="1" applyProtection="1">
      <alignment horizontal="center" vertical="center" shrinkToFit="1"/>
      <protection hidden="1"/>
    </xf>
    <xf numFmtId="180" fontId="4" fillId="2" borderId="23" xfId="0" applyNumberFormat="1" applyFont="1" applyFill="1" applyBorder="1" applyAlignment="1" applyProtection="1">
      <alignment horizontal="center" vertical="center" shrinkToFit="1"/>
      <protection hidden="1"/>
    </xf>
    <xf numFmtId="180" fontId="4" fillId="2" borderId="20" xfId="0" applyNumberFormat="1" applyFont="1" applyFill="1" applyBorder="1" applyAlignment="1" applyProtection="1">
      <alignment horizontal="center" vertical="center" shrinkToFit="1"/>
      <protection hidden="1"/>
    </xf>
    <xf numFmtId="180" fontId="4" fillId="2" borderId="21" xfId="0" applyNumberFormat="1" applyFont="1" applyFill="1" applyBorder="1" applyAlignment="1" applyProtection="1">
      <alignment horizontal="center" vertical="center" shrinkToFit="1"/>
      <protection hidden="1"/>
    </xf>
    <xf numFmtId="0" fontId="4" fillId="2" borderId="28"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14" fillId="0" borderId="0" xfId="0" applyFont="1" applyBorder="1" applyAlignment="1">
      <alignment horizontal="left" vertical="center" wrapText="1"/>
    </xf>
    <xf numFmtId="0" fontId="6" fillId="0" borderId="30" xfId="0" applyFont="1" applyBorder="1" applyAlignment="1">
      <alignment horizontal="center" vertical="center"/>
    </xf>
    <xf numFmtId="0" fontId="0" fillId="0" borderId="13" xfId="0"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2"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6" xfId="0" applyFont="1" applyBorder="1" applyAlignment="1">
      <alignment horizontal="center" vertical="center" shrinkToFit="1"/>
    </xf>
    <xf numFmtId="0" fontId="0" fillId="0" borderId="9" xfId="0" applyFont="1" applyBorder="1" applyAlignment="1">
      <alignment horizontal="center" vertical="center" shrinkToFit="1"/>
    </xf>
    <xf numFmtId="0" fontId="0" fillId="0" borderId="8" xfId="0" applyFont="1" applyBorder="1" applyAlignment="1">
      <alignment horizontal="center" vertical="center" shrinkToFit="1"/>
    </xf>
    <xf numFmtId="0" fontId="0" fillId="0" borderId="10" xfId="0" applyFont="1" applyBorder="1" applyAlignment="1">
      <alignment horizontal="center" vertical="center" shrinkToFit="1"/>
    </xf>
    <xf numFmtId="0" fontId="0" fillId="0" borderId="7" xfId="0" applyFont="1" applyBorder="1" applyAlignment="1">
      <alignment horizontal="center" vertical="center" shrinkToFit="1"/>
    </xf>
    <xf numFmtId="180" fontId="0" fillId="0" borderId="13" xfId="0" applyNumberFormat="1" applyFont="1" applyBorder="1" applyAlignment="1">
      <alignment horizontal="center" vertical="center"/>
    </xf>
    <xf numFmtId="180" fontId="0" fillId="0" borderId="12" xfId="0" applyNumberFormat="1" applyFont="1" applyBorder="1" applyAlignment="1">
      <alignment horizontal="center" vertical="center"/>
    </xf>
    <xf numFmtId="0" fontId="0" fillId="0" borderId="27"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10" xfId="0" applyFont="1" applyBorder="1" applyAlignment="1">
      <alignment horizontal="center" vertical="center"/>
    </xf>
    <xf numFmtId="0" fontId="0" fillId="0" borderId="30" xfId="0" applyFont="1" applyBorder="1" applyAlignment="1">
      <alignment horizontal="center" vertical="center"/>
    </xf>
    <xf numFmtId="0" fontId="0" fillId="0" borderId="7" xfId="0" applyFont="1" applyBorder="1" applyAlignment="1">
      <alignment horizontal="center" vertical="center"/>
    </xf>
    <xf numFmtId="0" fontId="0" fillId="0" borderId="13" xfId="0" applyFont="1" applyBorder="1" applyAlignment="1">
      <alignment horizontal="center" vertical="center"/>
    </xf>
    <xf numFmtId="0" fontId="0" fillId="0" borderId="12" xfId="0" applyFont="1" applyBorder="1" applyAlignment="1">
      <alignment horizontal="center" vertical="center"/>
    </xf>
    <xf numFmtId="0" fontId="0" fillId="0" borderId="2" xfId="0" applyFont="1" applyBorder="1" applyAlignment="1">
      <alignment horizontal="center" vertical="center"/>
    </xf>
    <xf numFmtId="0" fontId="0" fillId="0" borderId="11" xfId="0" applyFont="1" applyBorder="1" applyAlignment="1">
      <alignment horizontal="center" vertical="center" wrapText="1"/>
    </xf>
    <xf numFmtId="0" fontId="0" fillId="0" borderId="4" xfId="0" applyFont="1" applyBorder="1" applyAlignment="1">
      <alignment horizontal="center" vertical="center" wrapText="1"/>
    </xf>
    <xf numFmtId="0" fontId="0" fillId="0" borderId="11" xfId="0" applyFont="1" applyBorder="1" applyAlignment="1">
      <alignment vertical="center" shrinkToFit="1"/>
    </xf>
    <xf numFmtId="0" fontId="0" fillId="0" borderId="4" xfId="0" applyFont="1" applyBorder="1" applyAlignment="1">
      <alignment vertical="center" shrinkToFit="1"/>
    </xf>
    <xf numFmtId="0" fontId="0" fillId="0" borderId="11" xfId="0" applyFont="1" applyBorder="1" applyAlignment="1">
      <alignment vertical="center"/>
    </xf>
    <xf numFmtId="0" fontId="0" fillId="0" borderId="48" xfId="0" applyFont="1" applyBorder="1" applyAlignment="1">
      <alignment vertical="center"/>
    </xf>
    <xf numFmtId="0" fontId="0" fillId="0" borderId="4" xfId="0" applyFont="1" applyBorder="1" applyAlignment="1">
      <alignment vertical="center"/>
    </xf>
    <xf numFmtId="0" fontId="0" fillId="0" borderId="13" xfId="0" applyFont="1" applyBorder="1" applyAlignment="1">
      <alignment vertical="center"/>
    </xf>
    <xf numFmtId="0" fontId="0" fillId="0" borderId="12" xfId="0" applyFont="1" applyBorder="1" applyAlignment="1">
      <alignment vertical="center"/>
    </xf>
    <xf numFmtId="0" fontId="0" fillId="0" borderId="0" xfId="0" applyFont="1" applyBorder="1" applyAlignment="1">
      <alignment horizontal="center" vertical="center"/>
    </xf>
    <xf numFmtId="0" fontId="0" fillId="0" borderId="48" xfId="0" applyFont="1" applyBorder="1" applyAlignment="1">
      <alignment horizontal="center" vertical="center" textRotation="255" shrinkToFit="1"/>
    </xf>
    <xf numFmtId="0" fontId="0" fillId="0" borderId="4" xfId="0" applyFont="1" applyBorder="1" applyAlignment="1">
      <alignment horizontal="center" vertical="center" textRotation="255" shrinkToFit="1"/>
    </xf>
    <xf numFmtId="0" fontId="0" fillId="0" borderId="10" xfId="0" applyFont="1" applyBorder="1" applyAlignment="1">
      <alignment vertical="center"/>
    </xf>
    <xf numFmtId="0" fontId="0" fillId="0" borderId="30" xfId="0" applyFont="1" applyBorder="1" applyAlignment="1">
      <alignment vertical="center"/>
    </xf>
    <xf numFmtId="0" fontId="0" fillId="0" borderId="11" xfId="0" applyFont="1" applyBorder="1" applyAlignment="1">
      <alignment horizontal="center" vertical="center" textRotation="255" shrinkToFit="1"/>
    </xf>
    <xf numFmtId="0" fontId="0" fillId="0" borderId="13" xfId="0" applyFont="1" applyBorder="1" applyAlignment="1">
      <alignment vertical="center" shrinkToFit="1"/>
    </xf>
    <xf numFmtId="0" fontId="0" fillId="0" borderId="12" xfId="0" applyFont="1" applyBorder="1" applyAlignment="1">
      <alignment vertical="center" shrinkToFit="1"/>
    </xf>
    <xf numFmtId="0" fontId="0" fillId="0" borderId="68" xfId="0" applyFont="1" applyBorder="1" applyAlignment="1">
      <alignment horizontal="center" vertical="center"/>
    </xf>
    <xf numFmtId="0" fontId="0" fillId="0" borderId="69" xfId="0" applyFont="1" applyBorder="1" applyAlignment="1">
      <alignment horizontal="center" vertical="center"/>
    </xf>
    <xf numFmtId="0" fontId="0" fillId="0" borderId="49" xfId="0" applyFont="1" applyBorder="1" applyAlignment="1">
      <alignment horizontal="center" vertical="center" textRotation="255" shrinkToFit="1"/>
    </xf>
    <xf numFmtId="0" fontId="0" fillId="0" borderId="48" xfId="0" applyFont="1" applyBorder="1" applyAlignment="1">
      <alignment vertical="center" wrapText="1" shrinkToFit="1"/>
    </xf>
    <xf numFmtId="0" fontId="0" fillId="0" borderId="4" xfId="0" applyFont="1" applyBorder="1" applyAlignment="1">
      <alignment vertical="center" wrapText="1" shrinkToFit="1"/>
    </xf>
    <xf numFmtId="0" fontId="0" fillId="0" borderId="11" xfId="0" applyFont="1" applyBorder="1" applyAlignment="1">
      <alignment vertical="center" wrapText="1"/>
    </xf>
    <xf numFmtId="0" fontId="0" fillId="0" borderId="4" xfId="0" applyFont="1" applyBorder="1" applyAlignment="1">
      <alignment vertical="center" wrapText="1"/>
    </xf>
    <xf numFmtId="0" fontId="0" fillId="0" borderId="67" xfId="0" applyFont="1" applyBorder="1" applyAlignment="1">
      <alignment horizontal="center" vertical="center"/>
    </xf>
    <xf numFmtId="0" fontId="0" fillId="0" borderId="50" xfId="0" applyFont="1" applyBorder="1" applyAlignment="1">
      <alignment horizontal="center" vertical="center"/>
    </xf>
  </cellXfs>
  <cellStyles count="4">
    <cellStyle name="パーセント" xfId="1" builtinId="5"/>
    <cellStyle name="ハイパーリンク" xfId="3" builtinId="8"/>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11430</xdr:colOff>
      <xdr:row>66</xdr:row>
      <xdr:rowOff>170328</xdr:rowOff>
    </xdr:from>
    <xdr:to>
      <xdr:col>43</xdr:col>
      <xdr:colOff>125730</xdr:colOff>
      <xdr:row>87</xdr:row>
      <xdr:rowOff>0</xdr:rowOff>
    </xdr:to>
    <xdr:sp macro="" textlink="">
      <xdr:nvSpPr>
        <xdr:cNvPr id="2" name="テキスト ボックス 1"/>
        <xdr:cNvSpPr txBox="1"/>
      </xdr:nvSpPr>
      <xdr:spPr>
        <a:xfrm>
          <a:off x="11430" y="10210799"/>
          <a:ext cx="5896535" cy="34065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eaLnBrk="0" latinLnBrk="0" hangingPunct="0"/>
          <a:r>
            <a:rPr lang="ja-JP" altLang="ja-JP" sz="1100">
              <a:solidFill>
                <a:schemeClr val="dk1"/>
              </a:solidFill>
              <a:effectLst/>
              <a:latin typeface="+mn-lt"/>
              <a:ea typeface="+mn-ea"/>
              <a:cs typeface="+mn-cs"/>
            </a:rPr>
            <a:t>注　１　「温室効果ガスの排出の量の抑制目標」欄の基準年度は計画期間の初年度の前年度とし、目標年度は計画期間の最終年度とすること。</a:t>
          </a:r>
        </a:p>
        <a:p>
          <a:pPr eaLnBrk="0" latinLnBrk="0" hangingPunct="0"/>
          <a:r>
            <a:rPr lang="ja-JP" altLang="ja-JP" sz="1100">
              <a:solidFill>
                <a:schemeClr val="dk1"/>
              </a:solidFill>
              <a:effectLst/>
              <a:latin typeface="+mn-lt"/>
              <a:ea typeface="+mn-ea"/>
              <a:cs typeface="+mn-cs"/>
            </a:rPr>
            <a:t>２　「原単位に用いた指標Ｂ」欄には生産数量、延べ床面積等の数値を記入し、「原単位に用いた指標の設定方法」欄には採用した原単位の数値の種類や考え方等を記入の上、括弧内に数値の単位を記入すること。</a:t>
          </a:r>
        </a:p>
        <a:p>
          <a:pPr eaLnBrk="0" latinLnBrk="0" hangingPunct="0"/>
          <a:r>
            <a:rPr lang="ja-JP" altLang="ja-JP" sz="1100">
              <a:solidFill>
                <a:schemeClr val="dk1"/>
              </a:solidFill>
              <a:effectLst/>
              <a:latin typeface="+mn-lt"/>
              <a:ea typeface="+mn-ea"/>
              <a:cs typeface="+mn-cs"/>
            </a:rPr>
            <a:t>３　「電気の使用に伴う小売電気事業者ごとの二酸化炭素の排出係数」欄には、排出係数の実績年度、小売電気事業者の名称及び基準年度における排出係数で県が公表するものを記入すること。</a:t>
          </a:r>
        </a:p>
        <a:p>
          <a:pPr eaLnBrk="0" latinLnBrk="0" hangingPunct="0"/>
          <a:r>
            <a:rPr lang="ja-JP" altLang="ja-JP" sz="1100">
              <a:solidFill>
                <a:schemeClr val="dk1"/>
              </a:solidFill>
              <a:effectLst/>
              <a:latin typeface="+mn-lt"/>
              <a:ea typeface="+mn-ea"/>
              <a:cs typeface="+mn-cs"/>
            </a:rPr>
            <a:t>４　「事業活動に伴う温室効果ガスの排出の量から減じて報告することができる量に係る措置」</a:t>
          </a:r>
        </a:p>
        <a:p>
          <a:pPr eaLnBrk="0" latinLnBrk="0" hangingPunct="0"/>
          <a:r>
            <a:rPr lang="ja-JP" altLang="ja-JP" sz="1100">
              <a:solidFill>
                <a:schemeClr val="dk1"/>
              </a:solidFill>
              <a:effectLst/>
              <a:latin typeface="+mn-lt"/>
              <a:ea typeface="+mn-ea"/>
              <a:cs typeface="+mn-cs"/>
            </a:rPr>
            <a:t>欄については、該当するものがある場合には、該当する□にレ印を付すこと。</a:t>
          </a:r>
        </a:p>
        <a:p>
          <a:pPr eaLnBrk="1" latinLnBrk="0" hangingPunct="0"/>
          <a:r>
            <a:rPr lang="ja-JP" altLang="ja-JP" sz="1100">
              <a:solidFill>
                <a:schemeClr val="dk1"/>
              </a:solidFill>
              <a:effectLst/>
              <a:latin typeface="+mn-lt"/>
              <a:ea typeface="+mn-ea"/>
              <a:cs typeface="+mn-cs"/>
            </a:rPr>
            <a:t>５　「特記事項」欄には、「基本方針に基づき講ずる年度ごとの措置」欄に記入したもののほかに、地球温暖化の防止のために取り組むこと又は計画期間前に地球温暖化の防止のために取り組んできたことを記入すること。また、この温室効果ガス排出抑制計画を提出する者がエネルギーの使用の合理化等に関する法律第１８条第１項に規定する連鎖化事業者であるときは、その旨を記入すること。</a:t>
          </a:r>
        </a:p>
        <a:p>
          <a:pPr eaLnBrk="1" latinLnBrk="0" hangingPunct="0"/>
          <a:r>
            <a:rPr lang="ja-JP" altLang="ja-JP" sz="1100">
              <a:solidFill>
                <a:schemeClr val="dk1"/>
              </a:solidFill>
              <a:effectLst/>
              <a:latin typeface="+mn-lt"/>
              <a:ea typeface="+mn-ea"/>
              <a:cs typeface="+mn-cs"/>
            </a:rPr>
            <a:t>６　温室効果ガス排出抑制計画の内容を変更した場合にあっては、変更があった事項についてのみ記入すること。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19879</xdr:colOff>
      <xdr:row>35</xdr:row>
      <xdr:rowOff>6626</xdr:rowOff>
    </xdr:from>
    <xdr:to>
      <xdr:col>2</xdr:col>
      <xdr:colOff>397565</xdr:colOff>
      <xdr:row>36</xdr:row>
      <xdr:rowOff>33131</xdr:rowOff>
    </xdr:to>
    <xdr:sp macro="" textlink="">
      <xdr:nvSpPr>
        <xdr:cNvPr id="2" name="Rectangle 1"/>
        <xdr:cNvSpPr>
          <a:spLocks noChangeArrowheads="1"/>
        </xdr:cNvSpPr>
      </xdr:nvSpPr>
      <xdr:spPr bwMode="auto">
        <a:xfrm>
          <a:off x="1391479" y="6007376"/>
          <a:ext cx="377686" cy="19795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endParaRPr lang="ja-JP" altLang="en-US" sz="10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M9"/>
  <sheetViews>
    <sheetView showGridLines="0" zoomScaleNormal="100" workbookViewId="0"/>
  </sheetViews>
  <sheetFormatPr defaultRowHeight="13.5"/>
  <sheetData>
    <row r="3" spans="2:13" ht="14.25" thickBot="1"/>
    <row r="4" spans="2:13">
      <c r="B4" s="31"/>
      <c r="C4" s="32"/>
      <c r="D4" s="32"/>
      <c r="E4" s="32"/>
      <c r="F4" s="32"/>
      <c r="G4" s="32"/>
      <c r="H4" s="32"/>
      <c r="I4" s="32"/>
      <c r="J4" s="32"/>
      <c r="K4" s="32"/>
      <c r="L4" s="32"/>
      <c r="M4" s="33"/>
    </row>
    <row r="5" spans="2:13" ht="24">
      <c r="B5" s="40" t="s">
        <v>90</v>
      </c>
      <c r="C5" s="34"/>
      <c r="D5" s="34"/>
      <c r="E5" s="34"/>
      <c r="F5" s="34"/>
      <c r="G5" s="34"/>
      <c r="H5" s="34"/>
      <c r="I5" s="34"/>
      <c r="J5" s="34"/>
      <c r="K5" s="34"/>
      <c r="L5" s="34"/>
      <c r="M5" s="35"/>
    </row>
    <row r="6" spans="2:13">
      <c r="B6" s="36"/>
      <c r="C6" s="34"/>
      <c r="D6" s="34"/>
      <c r="E6" s="34"/>
      <c r="F6" s="34"/>
      <c r="G6" s="34"/>
      <c r="H6" s="34"/>
      <c r="I6" s="34"/>
      <c r="J6" s="34"/>
      <c r="K6" s="34"/>
      <c r="L6" s="34"/>
      <c r="M6" s="35"/>
    </row>
    <row r="7" spans="2:13">
      <c r="B7" s="36"/>
      <c r="C7" s="34"/>
      <c r="D7" s="34"/>
      <c r="E7" s="34"/>
      <c r="F7" s="34"/>
      <c r="G7" s="34"/>
      <c r="H7" s="34"/>
      <c r="I7" s="34"/>
      <c r="J7" s="34"/>
      <c r="K7" s="34"/>
      <c r="L7" s="34"/>
      <c r="M7" s="35"/>
    </row>
    <row r="8" spans="2:13" ht="24">
      <c r="B8" s="40" t="s">
        <v>91</v>
      </c>
      <c r="C8" s="34"/>
      <c r="D8" s="34"/>
      <c r="E8" s="34"/>
      <c r="F8" s="34"/>
      <c r="G8" s="34"/>
      <c r="H8" s="34"/>
      <c r="I8" s="34"/>
      <c r="J8" s="34"/>
      <c r="K8" s="34"/>
      <c r="L8" s="34"/>
      <c r="M8" s="35"/>
    </row>
    <row r="9" spans="2:13" ht="14.25" thickBot="1">
      <c r="B9" s="37"/>
      <c r="C9" s="38"/>
      <c r="D9" s="38"/>
      <c r="E9" s="38"/>
      <c r="F9" s="38"/>
      <c r="G9" s="38"/>
      <c r="H9" s="38"/>
      <c r="I9" s="38"/>
      <c r="J9" s="38"/>
      <c r="K9" s="38"/>
      <c r="L9" s="38"/>
      <c r="M9" s="39"/>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pageSetUpPr fitToPage="1"/>
  </sheetPr>
  <dimension ref="A1:AE43"/>
  <sheetViews>
    <sheetView showGridLines="0" tabSelected="1" view="pageBreakPreview" zoomScaleNormal="100" zoomScaleSheetLayoutView="100" workbookViewId="0">
      <selection activeCell="Q25" sqref="Q25"/>
    </sheetView>
  </sheetViews>
  <sheetFormatPr defaultColWidth="2.875" defaultRowHeight="13.5"/>
  <cols>
    <col min="1" max="31" width="2.75" style="1" customWidth="1"/>
    <col min="32" max="16384" width="2.875" style="1"/>
  </cols>
  <sheetData>
    <row r="1" spans="1:31">
      <c r="A1" s="2" t="s">
        <v>57</v>
      </c>
    </row>
    <row r="2" spans="1:31">
      <c r="X2" s="150" t="s">
        <v>136</v>
      </c>
      <c r="Y2" s="150"/>
      <c r="Z2" s="150"/>
      <c r="AA2" s="150"/>
      <c r="AB2" s="150"/>
      <c r="AC2" s="150"/>
      <c r="AD2" s="150"/>
      <c r="AE2" s="150"/>
    </row>
    <row r="3" spans="1:31">
      <c r="A3" s="3"/>
    </row>
    <row r="4" spans="1:31">
      <c r="B4" s="1" t="s">
        <v>47</v>
      </c>
    </row>
    <row r="5" spans="1:31" ht="14.25" thickBot="1"/>
    <row r="6" spans="1:31" ht="13.15" customHeight="1">
      <c r="L6" s="136" t="s">
        <v>48</v>
      </c>
      <c r="M6" s="136"/>
      <c r="N6" s="136"/>
      <c r="O6" s="136"/>
      <c r="P6" s="137"/>
      <c r="Q6" s="151"/>
      <c r="R6" s="152"/>
      <c r="S6" s="152"/>
      <c r="T6" s="152"/>
      <c r="U6" s="152"/>
      <c r="V6" s="152"/>
      <c r="W6" s="152"/>
      <c r="X6" s="152"/>
      <c r="Y6" s="152"/>
      <c r="Z6" s="152"/>
      <c r="AA6" s="152"/>
      <c r="AB6" s="152"/>
      <c r="AC6" s="152"/>
      <c r="AD6" s="152"/>
      <c r="AE6" s="153"/>
    </row>
    <row r="7" spans="1:31" ht="14.25" thickBot="1">
      <c r="L7" s="136"/>
      <c r="M7" s="136"/>
      <c r="N7" s="136"/>
      <c r="O7" s="136"/>
      <c r="P7" s="137"/>
      <c r="Q7" s="154"/>
      <c r="R7" s="155"/>
      <c r="S7" s="155"/>
      <c r="T7" s="155"/>
      <c r="U7" s="155"/>
      <c r="V7" s="155"/>
      <c r="W7" s="155"/>
      <c r="X7" s="155"/>
      <c r="Y7" s="155"/>
      <c r="Z7" s="155"/>
      <c r="AA7" s="155"/>
      <c r="AB7" s="155"/>
      <c r="AC7" s="155"/>
      <c r="AD7" s="155"/>
      <c r="AE7" s="156"/>
    </row>
    <row r="8" spans="1:31" ht="13.15" customHeight="1">
      <c r="L8" s="136" t="s">
        <v>82</v>
      </c>
      <c r="M8" s="136"/>
      <c r="N8" s="136"/>
      <c r="O8" s="136"/>
      <c r="P8" s="137"/>
      <c r="Q8" s="151"/>
      <c r="R8" s="152"/>
      <c r="S8" s="152"/>
      <c r="T8" s="152"/>
      <c r="U8" s="152"/>
      <c r="V8" s="152"/>
      <c r="W8" s="152"/>
      <c r="X8" s="152"/>
      <c r="Y8" s="152"/>
      <c r="Z8" s="152"/>
      <c r="AA8" s="152"/>
      <c r="AB8" s="152"/>
      <c r="AC8" s="152"/>
      <c r="AD8" s="152"/>
      <c r="AE8" s="153"/>
    </row>
    <row r="9" spans="1:31" ht="14.25" thickBot="1">
      <c r="L9" s="136"/>
      <c r="M9" s="136"/>
      <c r="N9" s="136"/>
      <c r="O9" s="136"/>
      <c r="P9" s="137"/>
      <c r="Q9" s="154"/>
      <c r="R9" s="155"/>
      <c r="S9" s="155"/>
      <c r="T9" s="155"/>
      <c r="U9" s="155"/>
      <c r="V9" s="155"/>
      <c r="W9" s="155"/>
      <c r="X9" s="155"/>
      <c r="Y9" s="155"/>
      <c r="Z9" s="155"/>
      <c r="AA9" s="155"/>
      <c r="AB9" s="155"/>
      <c r="AC9" s="155"/>
      <c r="AD9" s="155"/>
      <c r="AE9" s="156"/>
    </row>
    <row r="10" spans="1:31" ht="13.15" customHeight="1">
      <c r="L10" s="136" t="s">
        <v>83</v>
      </c>
      <c r="M10" s="136"/>
      <c r="N10" s="136"/>
      <c r="O10" s="136"/>
      <c r="P10" s="137"/>
      <c r="Q10" s="159"/>
      <c r="R10" s="160"/>
      <c r="S10" s="160"/>
      <c r="T10" s="160"/>
      <c r="U10" s="160"/>
      <c r="V10" s="160"/>
      <c r="W10" s="160"/>
      <c r="X10" s="160"/>
      <c r="Y10" s="160"/>
      <c r="Z10" s="160"/>
      <c r="AA10" s="160"/>
      <c r="AB10" s="160"/>
      <c r="AC10" s="160"/>
      <c r="AD10" s="160"/>
      <c r="AE10" s="161"/>
    </row>
    <row r="11" spans="1:31" ht="14.25" thickBot="1">
      <c r="L11" s="136"/>
      <c r="M11" s="136"/>
      <c r="N11" s="136"/>
      <c r="O11" s="136"/>
      <c r="P11" s="137"/>
      <c r="Q11" s="162"/>
      <c r="R11" s="163"/>
      <c r="S11" s="163"/>
      <c r="T11" s="163"/>
      <c r="U11" s="163"/>
      <c r="V11" s="163"/>
      <c r="W11" s="163"/>
      <c r="X11" s="163"/>
      <c r="Y11" s="163"/>
      <c r="Z11" s="163"/>
      <c r="AA11" s="163"/>
      <c r="AB11" s="163"/>
      <c r="AC11" s="163"/>
      <c r="AD11" s="163"/>
      <c r="AE11" s="164"/>
    </row>
    <row r="12" spans="1:31">
      <c r="O12" s="157" t="s">
        <v>49</v>
      </c>
      <c r="P12" s="157"/>
      <c r="Q12" s="157"/>
      <c r="R12" s="157"/>
      <c r="S12" s="157"/>
      <c r="T12" s="157"/>
      <c r="U12" s="157"/>
      <c r="V12" s="157"/>
      <c r="W12" s="157"/>
      <c r="X12" s="157"/>
      <c r="Y12" s="157"/>
      <c r="Z12" s="157"/>
      <c r="AA12" s="157"/>
      <c r="AB12" s="157"/>
      <c r="AC12" s="157"/>
      <c r="AD12" s="157"/>
      <c r="AE12" s="157"/>
    </row>
    <row r="15" spans="1:31">
      <c r="A15" s="158" t="s">
        <v>58</v>
      </c>
      <c r="B15" s="158"/>
      <c r="C15" s="158"/>
      <c r="D15" s="158"/>
      <c r="E15" s="158"/>
      <c r="F15" s="158"/>
      <c r="G15" s="158"/>
      <c r="H15" s="158"/>
      <c r="I15" s="158"/>
      <c r="J15" s="158"/>
      <c r="K15" s="158"/>
      <c r="L15" s="158"/>
      <c r="M15" s="158"/>
      <c r="N15" s="158"/>
      <c r="O15" s="158"/>
      <c r="P15" s="158"/>
      <c r="Q15" s="158"/>
      <c r="R15" s="158"/>
      <c r="S15" s="158"/>
      <c r="T15" s="158"/>
      <c r="U15" s="158"/>
      <c r="V15" s="158"/>
      <c r="W15" s="158"/>
      <c r="X15" s="158"/>
      <c r="Y15" s="158"/>
      <c r="Z15" s="158"/>
      <c r="AA15" s="158"/>
      <c r="AB15" s="158"/>
      <c r="AC15" s="158"/>
      <c r="AD15" s="158"/>
      <c r="AE15" s="158"/>
    </row>
    <row r="17" spans="1:31" ht="13.5" customHeight="1">
      <c r="A17" s="138" t="s">
        <v>81</v>
      </c>
      <c r="B17" s="138"/>
      <c r="C17" s="138"/>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row>
    <row r="18" spans="1:31">
      <c r="A18" s="138"/>
      <c r="B18" s="138"/>
      <c r="C18" s="138"/>
      <c r="D18" s="138"/>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row>
    <row r="28" spans="1:31" ht="14.25" thickBot="1"/>
    <row r="29" spans="1:31">
      <c r="A29" s="139" t="s">
        <v>50</v>
      </c>
      <c r="B29" s="140"/>
      <c r="C29" s="140"/>
      <c r="D29" s="140"/>
      <c r="E29" s="140"/>
      <c r="F29" s="140"/>
      <c r="G29" s="141"/>
      <c r="H29" s="139" t="s">
        <v>51</v>
      </c>
      <c r="I29" s="140"/>
      <c r="J29" s="140"/>
      <c r="K29" s="140"/>
      <c r="L29" s="148"/>
      <c r="M29" s="130"/>
      <c r="N29" s="131"/>
      <c r="O29" s="131"/>
      <c r="P29" s="131"/>
      <c r="Q29" s="131"/>
      <c r="R29" s="131"/>
      <c r="S29" s="131"/>
      <c r="T29" s="131"/>
      <c r="U29" s="131"/>
      <c r="V29" s="131"/>
      <c r="W29" s="131"/>
      <c r="X29" s="131"/>
      <c r="Y29" s="131"/>
      <c r="Z29" s="131"/>
      <c r="AA29" s="131"/>
      <c r="AB29" s="131"/>
      <c r="AC29" s="131"/>
      <c r="AD29" s="131"/>
      <c r="AE29" s="132"/>
    </row>
    <row r="30" spans="1:31" ht="14.25" thickBot="1">
      <c r="A30" s="142"/>
      <c r="B30" s="143"/>
      <c r="C30" s="143"/>
      <c r="D30" s="143"/>
      <c r="E30" s="143"/>
      <c r="F30" s="143"/>
      <c r="G30" s="144"/>
      <c r="H30" s="145"/>
      <c r="I30" s="146"/>
      <c r="J30" s="146"/>
      <c r="K30" s="146"/>
      <c r="L30" s="149"/>
      <c r="M30" s="133"/>
      <c r="N30" s="134"/>
      <c r="O30" s="134"/>
      <c r="P30" s="134"/>
      <c r="Q30" s="134"/>
      <c r="R30" s="134"/>
      <c r="S30" s="134"/>
      <c r="T30" s="134"/>
      <c r="U30" s="134"/>
      <c r="V30" s="134"/>
      <c r="W30" s="134"/>
      <c r="X30" s="134"/>
      <c r="Y30" s="134"/>
      <c r="Z30" s="134"/>
      <c r="AA30" s="134"/>
      <c r="AB30" s="134"/>
      <c r="AC30" s="134"/>
      <c r="AD30" s="134"/>
      <c r="AE30" s="135"/>
    </row>
    <row r="31" spans="1:31">
      <c r="A31" s="142"/>
      <c r="B31" s="143"/>
      <c r="C31" s="143"/>
      <c r="D31" s="143"/>
      <c r="E31" s="143"/>
      <c r="F31" s="143"/>
      <c r="G31" s="144"/>
      <c r="H31" s="139" t="s">
        <v>52</v>
      </c>
      <c r="I31" s="140"/>
      <c r="J31" s="140"/>
      <c r="K31" s="140"/>
      <c r="L31" s="148"/>
      <c r="M31" s="130"/>
      <c r="N31" s="131"/>
      <c r="O31" s="131"/>
      <c r="P31" s="131"/>
      <c r="Q31" s="131"/>
      <c r="R31" s="131"/>
      <c r="S31" s="131"/>
      <c r="T31" s="131"/>
      <c r="U31" s="131"/>
      <c r="V31" s="131"/>
      <c r="W31" s="131"/>
      <c r="X31" s="131"/>
      <c r="Y31" s="131"/>
      <c r="Z31" s="131"/>
      <c r="AA31" s="131"/>
      <c r="AB31" s="131"/>
      <c r="AC31" s="131"/>
      <c r="AD31" s="131"/>
      <c r="AE31" s="132"/>
    </row>
    <row r="32" spans="1:31" ht="14.25" thickBot="1">
      <c r="A32" s="142"/>
      <c r="B32" s="143"/>
      <c r="C32" s="143"/>
      <c r="D32" s="143"/>
      <c r="E32" s="143"/>
      <c r="F32" s="143"/>
      <c r="G32" s="144"/>
      <c r="H32" s="145"/>
      <c r="I32" s="146"/>
      <c r="J32" s="146"/>
      <c r="K32" s="146"/>
      <c r="L32" s="149"/>
      <c r="M32" s="127"/>
      <c r="N32" s="128"/>
      <c r="O32" s="128"/>
      <c r="P32" s="128"/>
      <c r="Q32" s="128"/>
      <c r="R32" s="128"/>
      <c r="S32" s="128"/>
      <c r="T32" s="128"/>
      <c r="U32" s="128"/>
      <c r="V32" s="128"/>
      <c r="W32" s="128"/>
      <c r="X32" s="128"/>
      <c r="Y32" s="128"/>
      <c r="Z32" s="128"/>
      <c r="AA32" s="128"/>
      <c r="AB32" s="128"/>
      <c r="AC32" s="128"/>
      <c r="AD32" s="128"/>
      <c r="AE32" s="129"/>
    </row>
    <row r="33" spans="1:31">
      <c r="A33" s="142"/>
      <c r="B33" s="143"/>
      <c r="C33" s="143"/>
      <c r="D33" s="143"/>
      <c r="E33" s="143"/>
      <c r="F33" s="143"/>
      <c r="G33" s="144"/>
      <c r="H33" s="139" t="s">
        <v>53</v>
      </c>
      <c r="I33" s="140"/>
      <c r="J33" s="140"/>
      <c r="K33" s="140"/>
      <c r="L33" s="148"/>
      <c r="M33" s="130"/>
      <c r="N33" s="131"/>
      <c r="O33" s="131"/>
      <c r="P33" s="131"/>
      <c r="Q33" s="131"/>
      <c r="R33" s="131"/>
      <c r="S33" s="131"/>
      <c r="T33" s="131"/>
      <c r="U33" s="131"/>
      <c r="V33" s="131"/>
      <c r="W33" s="131"/>
      <c r="X33" s="131"/>
      <c r="Y33" s="131"/>
      <c r="Z33" s="131"/>
      <c r="AA33" s="131"/>
      <c r="AB33" s="131"/>
      <c r="AC33" s="131"/>
      <c r="AD33" s="131"/>
      <c r="AE33" s="132"/>
    </row>
    <row r="34" spans="1:31" ht="14.25" thickBot="1">
      <c r="A34" s="142"/>
      <c r="B34" s="143"/>
      <c r="C34" s="143"/>
      <c r="D34" s="143"/>
      <c r="E34" s="143"/>
      <c r="F34" s="143"/>
      <c r="G34" s="144"/>
      <c r="H34" s="145"/>
      <c r="I34" s="146"/>
      <c r="J34" s="146"/>
      <c r="K34" s="146"/>
      <c r="L34" s="149"/>
      <c r="M34" s="127"/>
      <c r="N34" s="128"/>
      <c r="O34" s="128"/>
      <c r="P34" s="128"/>
      <c r="Q34" s="128"/>
      <c r="R34" s="128"/>
      <c r="S34" s="128"/>
      <c r="T34" s="128"/>
      <c r="U34" s="128"/>
      <c r="V34" s="128"/>
      <c r="W34" s="128"/>
      <c r="X34" s="128"/>
      <c r="Y34" s="128"/>
      <c r="Z34" s="128"/>
      <c r="AA34" s="128"/>
      <c r="AB34" s="128"/>
      <c r="AC34" s="128"/>
      <c r="AD34" s="128"/>
      <c r="AE34" s="129"/>
    </row>
    <row r="35" spans="1:31">
      <c r="A35" s="142"/>
      <c r="B35" s="143"/>
      <c r="C35" s="143"/>
      <c r="D35" s="143"/>
      <c r="E35" s="143"/>
      <c r="F35" s="143"/>
      <c r="G35" s="144"/>
      <c r="H35" s="139" t="s">
        <v>54</v>
      </c>
      <c r="I35" s="140"/>
      <c r="J35" s="140"/>
      <c r="K35" s="140"/>
      <c r="L35" s="148"/>
      <c r="M35" s="124"/>
      <c r="N35" s="125"/>
      <c r="O35" s="125"/>
      <c r="P35" s="125"/>
      <c r="Q35" s="125"/>
      <c r="R35" s="125"/>
      <c r="S35" s="125"/>
      <c r="T35" s="125"/>
      <c r="U35" s="125"/>
      <c r="V35" s="125"/>
      <c r="W35" s="125"/>
      <c r="X35" s="125"/>
      <c r="Y35" s="125"/>
      <c r="Z35" s="125"/>
      <c r="AA35" s="125"/>
      <c r="AB35" s="125"/>
      <c r="AC35" s="125"/>
      <c r="AD35" s="125"/>
      <c r="AE35" s="126"/>
    </row>
    <row r="36" spans="1:31" ht="14.25" thickBot="1">
      <c r="A36" s="145"/>
      <c r="B36" s="146"/>
      <c r="C36" s="146"/>
      <c r="D36" s="146"/>
      <c r="E36" s="146"/>
      <c r="F36" s="146"/>
      <c r="G36" s="147"/>
      <c r="H36" s="145"/>
      <c r="I36" s="146"/>
      <c r="J36" s="146"/>
      <c r="K36" s="146"/>
      <c r="L36" s="149"/>
      <c r="M36" s="127"/>
      <c r="N36" s="128"/>
      <c r="O36" s="128"/>
      <c r="P36" s="128"/>
      <c r="Q36" s="128"/>
      <c r="R36" s="128"/>
      <c r="S36" s="128"/>
      <c r="T36" s="128"/>
      <c r="U36" s="128"/>
      <c r="V36" s="128"/>
      <c r="W36" s="128"/>
      <c r="X36" s="128"/>
      <c r="Y36" s="128"/>
      <c r="Z36" s="128"/>
      <c r="AA36" s="128"/>
      <c r="AB36" s="128"/>
      <c r="AC36" s="128"/>
      <c r="AD36" s="128"/>
      <c r="AE36" s="129"/>
    </row>
    <row r="37" spans="1:31">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row>
    <row r="38" spans="1:31">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row>
    <row r="39" spans="1:3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row>
    <row r="40" spans="1:3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row>
    <row r="41" spans="1:3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row>
    <row r="42" spans="1:3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row>
    <row r="43" spans="1:3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row>
  </sheetData>
  <mergeCells count="19">
    <mergeCell ref="X2:AE2"/>
    <mergeCell ref="Q8:AE9"/>
    <mergeCell ref="Q6:AE7"/>
    <mergeCell ref="O12:AE12"/>
    <mergeCell ref="A15:AE15"/>
    <mergeCell ref="Q10:AE11"/>
    <mergeCell ref="L10:P11"/>
    <mergeCell ref="M35:AE36"/>
    <mergeCell ref="M29:AE30"/>
    <mergeCell ref="M31:AE32"/>
    <mergeCell ref="M33:AE34"/>
    <mergeCell ref="L6:P7"/>
    <mergeCell ref="L8:P9"/>
    <mergeCell ref="A17:AE18"/>
    <mergeCell ref="A29:G36"/>
    <mergeCell ref="H29:L30"/>
    <mergeCell ref="H31:L32"/>
    <mergeCell ref="H33:L34"/>
    <mergeCell ref="H35:L36"/>
  </mergeCells>
  <phoneticPr fontId="2"/>
  <printOptions horizontalCentered="1"/>
  <pageMargins left="0.59055118110236227" right="0.59055118110236227" top="0.78740157480314965" bottom="0.39370078740157483" header="0.31496062992125984"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499984740745262"/>
    <pageSetUpPr fitToPage="1"/>
  </sheetPr>
  <dimension ref="A1:AR71"/>
  <sheetViews>
    <sheetView showGridLines="0" view="pageBreakPreview" topLeftCell="A19" zoomScaleNormal="100" zoomScaleSheetLayoutView="100" workbookViewId="0">
      <selection activeCell="BG51" sqref="BG51"/>
    </sheetView>
  </sheetViews>
  <sheetFormatPr defaultColWidth="2" defaultRowHeight="12.75"/>
  <cols>
    <col min="1" max="1" width="2" style="9"/>
    <col min="2" max="3" width="2" style="9" customWidth="1"/>
    <col min="4" max="16384" width="2" style="9"/>
  </cols>
  <sheetData>
    <row r="1" spans="1:44" s="101" customFormat="1" ht="15.75" customHeight="1">
      <c r="A1" s="101" t="s">
        <v>80</v>
      </c>
    </row>
    <row r="2" spans="1:44" s="5" customFormat="1" ht="21" customHeight="1">
      <c r="A2" s="167" t="s">
        <v>45</v>
      </c>
      <c r="B2" s="167"/>
      <c r="C2" s="167"/>
      <c r="D2" s="167"/>
      <c r="E2" s="167"/>
      <c r="F2" s="167"/>
      <c r="G2" s="167"/>
      <c r="H2" s="167">
        <f>計画書鑑!$Q$8</f>
        <v>0</v>
      </c>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c r="AM2" s="167"/>
      <c r="AN2" s="167"/>
      <c r="AO2" s="167"/>
      <c r="AP2" s="167"/>
      <c r="AQ2" s="167"/>
      <c r="AR2" s="167"/>
    </row>
    <row r="3" spans="1:44" ht="13.5" thickBot="1"/>
    <row r="4" spans="1:44" ht="13.5" customHeight="1">
      <c r="A4" s="165" t="s">
        <v>88</v>
      </c>
      <c r="B4" s="165"/>
      <c r="C4" s="165"/>
      <c r="D4" s="165"/>
      <c r="E4" s="165"/>
      <c r="F4" s="165"/>
      <c r="G4" s="165"/>
      <c r="H4" s="165"/>
      <c r="I4" s="165"/>
      <c r="J4" s="165"/>
      <c r="K4" s="165"/>
      <c r="L4" s="166"/>
      <c r="M4" s="185"/>
      <c r="N4" s="186"/>
      <c r="O4" s="186"/>
      <c r="P4" s="186"/>
      <c r="Q4" s="186"/>
      <c r="R4" s="186"/>
      <c r="S4" s="186"/>
      <c r="T4" s="186"/>
      <c r="U4" s="186"/>
      <c r="V4" s="186"/>
      <c r="W4" s="186"/>
      <c r="X4" s="186"/>
      <c r="Y4" s="186"/>
      <c r="Z4" s="186"/>
      <c r="AA4" s="186"/>
      <c r="AB4" s="186"/>
      <c r="AC4" s="186"/>
      <c r="AD4" s="186"/>
      <c r="AE4" s="186"/>
      <c r="AF4" s="186"/>
      <c r="AG4" s="186"/>
      <c r="AH4" s="186"/>
      <c r="AI4" s="186"/>
      <c r="AJ4" s="186"/>
      <c r="AK4" s="186"/>
      <c r="AL4" s="186"/>
      <c r="AM4" s="186"/>
      <c r="AN4" s="186"/>
      <c r="AO4" s="186"/>
      <c r="AP4" s="186"/>
      <c r="AQ4" s="186"/>
      <c r="AR4" s="187"/>
    </row>
    <row r="5" spans="1:44" ht="14.25" customHeight="1" thickBot="1">
      <c r="A5" s="165"/>
      <c r="B5" s="165"/>
      <c r="C5" s="165"/>
      <c r="D5" s="165"/>
      <c r="E5" s="165"/>
      <c r="F5" s="165"/>
      <c r="G5" s="165"/>
      <c r="H5" s="165"/>
      <c r="I5" s="165"/>
      <c r="J5" s="165"/>
      <c r="K5" s="165"/>
      <c r="L5" s="166"/>
      <c r="M5" s="188"/>
      <c r="N5" s="189"/>
      <c r="O5" s="189"/>
      <c r="P5" s="189"/>
      <c r="Q5" s="189"/>
      <c r="R5" s="189"/>
      <c r="S5" s="189"/>
      <c r="T5" s="189"/>
      <c r="U5" s="189"/>
      <c r="V5" s="189"/>
      <c r="W5" s="189"/>
      <c r="X5" s="189"/>
      <c r="Y5" s="189"/>
      <c r="Z5" s="189"/>
      <c r="AA5" s="189"/>
      <c r="AB5" s="189"/>
      <c r="AC5" s="189"/>
      <c r="AD5" s="189"/>
      <c r="AE5" s="189"/>
      <c r="AF5" s="189"/>
      <c r="AG5" s="189"/>
      <c r="AH5" s="189"/>
      <c r="AI5" s="189"/>
      <c r="AJ5" s="189"/>
      <c r="AK5" s="189"/>
      <c r="AL5" s="189"/>
      <c r="AM5" s="189"/>
      <c r="AN5" s="189"/>
      <c r="AO5" s="189"/>
      <c r="AP5" s="189"/>
      <c r="AQ5" s="189"/>
      <c r="AR5" s="190"/>
    </row>
    <row r="6" spans="1:44" ht="14.25" customHeight="1">
      <c r="A6" s="165" t="s">
        <v>59</v>
      </c>
      <c r="B6" s="165"/>
      <c r="C6" s="165"/>
      <c r="D6" s="165"/>
      <c r="E6" s="165"/>
      <c r="F6" s="165"/>
      <c r="G6" s="165"/>
      <c r="H6" s="165"/>
      <c r="I6" s="165"/>
      <c r="J6" s="165"/>
      <c r="K6" s="165"/>
      <c r="L6" s="166"/>
      <c r="M6" s="208" t="s">
        <v>96</v>
      </c>
      <c r="N6" s="209"/>
      <c r="O6" s="209"/>
      <c r="P6" s="212">
        <v>3</v>
      </c>
      <c r="Q6" s="213"/>
      <c r="R6" s="182">
        <f>P6+2018</f>
        <v>2021</v>
      </c>
      <c r="S6" s="182"/>
      <c r="T6" s="182"/>
      <c r="U6" s="171" t="s">
        <v>66</v>
      </c>
      <c r="V6" s="171"/>
      <c r="W6" s="171"/>
      <c r="X6" s="171" t="s">
        <v>67</v>
      </c>
      <c r="Y6" s="171"/>
      <c r="Z6" s="184" t="s">
        <v>96</v>
      </c>
      <c r="AA6" s="184"/>
      <c r="AB6" s="184"/>
      <c r="AC6" s="181">
        <f>P6+2</f>
        <v>5</v>
      </c>
      <c r="AD6" s="181"/>
      <c r="AE6" s="182">
        <f>AC6+2018</f>
        <v>2023</v>
      </c>
      <c r="AF6" s="182"/>
      <c r="AG6" s="182"/>
      <c r="AH6" s="171" t="s">
        <v>66</v>
      </c>
      <c r="AI6" s="171"/>
      <c r="AJ6" s="171"/>
      <c r="AK6" s="10"/>
      <c r="AL6" s="10"/>
      <c r="AM6" s="10"/>
      <c r="AN6" s="10"/>
      <c r="AO6" s="10"/>
      <c r="AP6" s="10"/>
      <c r="AQ6" s="10"/>
      <c r="AR6" s="11"/>
    </row>
    <row r="7" spans="1:44" ht="13.5" thickBot="1">
      <c r="A7" s="165"/>
      <c r="B7" s="165"/>
      <c r="C7" s="165"/>
      <c r="D7" s="165"/>
      <c r="E7" s="165"/>
      <c r="F7" s="165"/>
      <c r="G7" s="165"/>
      <c r="H7" s="165"/>
      <c r="I7" s="165"/>
      <c r="J7" s="165"/>
      <c r="K7" s="165"/>
      <c r="L7" s="166"/>
      <c r="M7" s="210"/>
      <c r="N7" s="211"/>
      <c r="O7" s="211"/>
      <c r="P7" s="214"/>
      <c r="Q7" s="215"/>
      <c r="R7" s="183"/>
      <c r="S7" s="183"/>
      <c r="T7" s="183"/>
      <c r="U7" s="171"/>
      <c r="V7" s="171"/>
      <c r="W7" s="171"/>
      <c r="X7" s="171"/>
      <c r="Y7" s="171"/>
      <c r="Z7" s="184"/>
      <c r="AA7" s="184"/>
      <c r="AB7" s="184"/>
      <c r="AC7" s="181"/>
      <c r="AD7" s="181"/>
      <c r="AE7" s="183"/>
      <c r="AF7" s="183"/>
      <c r="AG7" s="183"/>
      <c r="AH7" s="171"/>
      <c r="AI7" s="171"/>
      <c r="AJ7" s="171"/>
      <c r="AK7" s="10"/>
      <c r="AL7" s="10"/>
      <c r="AM7" s="10"/>
      <c r="AN7" s="10"/>
      <c r="AO7" s="10"/>
      <c r="AP7" s="10"/>
      <c r="AQ7" s="10"/>
      <c r="AR7" s="11"/>
    </row>
    <row r="8" spans="1:44" ht="13.5" customHeight="1">
      <c r="A8" s="165" t="s">
        <v>93</v>
      </c>
      <c r="B8" s="165"/>
      <c r="C8" s="165"/>
      <c r="D8" s="165"/>
      <c r="E8" s="165"/>
      <c r="F8" s="165"/>
      <c r="G8" s="165"/>
      <c r="H8" s="165"/>
      <c r="I8" s="165"/>
      <c r="J8" s="165"/>
      <c r="K8" s="165"/>
      <c r="L8" s="166"/>
      <c r="M8" s="172"/>
      <c r="N8" s="173"/>
      <c r="O8" s="173"/>
      <c r="P8" s="173"/>
      <c r="Q8" s="173"/>
      <c r="R8" s="173"/>
      <c r="S8" s="173"/>
      <c r="T8" s="173"/>
      <c r="U8" s="173"/>
      <c r="V8" s="173"/>
      <c r="W8" s="173"/>
      <c r="X8" s="173"/>
      <c r="Y8" s="173"/>
      <c r="Z8" s="173"/>
      <c r="AA8" s="173"/>
      <c r="AB8" s="173"/>
      <c r="AC8" s="173"/>
      <c r="AD8" s="173"/>
      <c r="AE8" s="173"/>
      <c r="AF8" s="173"/>
      <c r="AG8" s="173"/>
      <c r="AH8" s="173"/>
      <c r="AI8" s="173"/>
      <c r="AJ8" s="173"/>
      <c r="AK8" s="173"/>
      <c r="AL8" s="173"/>
      <c r="AM8" s="173"/>
      <c r="AN8" s="173"/>
      <c r="AO8" s="173"/>
      <c r="AP8" s="173"/>
      <c r="AQ8" s="173"/>
      <c r="AR8" s="174"/>
    </row>
    <row r="9" spans="1:44" ht="13.5" customHeight="1">
      <c r="A9" s="165"/>
      <c r="B9" s="165"/>
      <c r="C9" s="165"/>
      <c r="D9" s="165"/>
      <c r="E9" s="165"/>
      <c r="F9" s="165"/>
      <c r="G9" s="165"/>
      <c r="H9" s="165"/>
      <c r="I9" s="165"/>
      <c r="J9" s="165"/>
      <c r="K9" s="165"/>
      <c r="L9" s="166"/>
      <c r="M9" s="175"/>
      <c r="N9" s="176"/>
      <c r="O9" s="176"/>
      <c r="P9" s="176"/>
      <c r="Q9" s="176"/>
      <c r="R9" s="176"/>
      <c r="S9" s="176"/>
      <c r="T9" s="176"/>
      <c r="U9" s="176"/>
      <c r="V9" s="176"/>
      <c r="W9" s="176"/>
      <c r="X9" s="176"/>
      <c r="Y9" s="176"/>
      <c r="Z9" s="176"/>
      <c r="AA9" s="176"/>
      <c r="AB9" s="176"/>
      <c r="AC9" s="176"/>
      <c r="AD9" s="176"/>
      <c r="AE9" s="176"/>
      <c r="AF9" s="176"/>
      <c r="AG9" s="176"/>
      <c r="AH9" s="176"/>
      <c r="AI9" s="176"/>
      <c r="AJ9" s="176"/>
      <c r="AK9" s="176"/>
      <c r="AL9" s="176"/>
      <c r="AM9" s="176"/>
      <c r="AN9" s="176"/>
      <c r="AO9" s="176"/>
      <c r="AP9" s="176"/>
      <c r="AQ9" s="176"/>
      <c r="AR9" s="177"/>
    </row>
    <row r="10" spans="1:44" ht="13.5" customHeight="1">
      <c r="A10" s="165"/>
      <c r="B10" s="165"/>
      <c r="C10" s="165"/>
      <c r="D10" s="165"/>
      <c r="E10" s="165"/>
      <c r="F10" s="165"/>
      <c r="G10" s="165"/>
      <c r="H10" s="165"/>
      <c r="I10" s="165"/>
      <c r="J10" s="165"/>
      <c r="K10" s="165"/>
      <c r="L10" s="166"/>
      <c r="M10" s="175"/>
      <c r="N10" s="176"/>
      <c r="O10" s="176"/>
      <c r="P10" s="176"/>
      <c r="Q10" s="176"/>
      <c r="R10" s="176"/>
      <c r="S10" s="176"/>
      <c r="T10" s="176"/>
      <c r="U10" s="176"/>
      <c r="V10" s="176"/>
      <c r="W10" s="176"/>
      <c r="X10" s="176"/>
      <c r="Y10" s="176"/>
      <c r="Z10" s="176"/>
      <c r="AA10" s="176"/>
      <c r="AB10" s="176"/>
      <c r="AC10" s="176"/>
      <c r="AD10" s="176"/>
      <c r="AE10" s="176"/>
      <c r="AF10" s="176"/>
      <c r="AG10" s="176"/>
      <c r="AH10" s="176"/>
      <c r="AI10" s="176"/>
      <c r="AJ10" s="176"/>
      <c r="AK10" s="176"/>
      <c r="AL10" s="176"/>
      <c r="AM10" s="176"/>
      <c r="AN10" s="176"/>
      <c r="AO10" s="176"/>
      <c r="AP10" s="176"/>
      <c r="AQ10" s="176"/>
      <c r="AR10" s="177"/>
    </row>
    <row r="11" spans="1:44" ht="13.5" customHeight="1">
      <c r="A11" s="165"/>
      <c r="B11" s="165"/>
      <c r="C11" s="165"/>
      <c r="D11" s="165"/>
      <c r="E11" s="165"/>
      <c r="F11" s="165"/>
      <c r="G11" s="165"/>
      <c r="H11" s="165"/>
      <c r="I11" s="165"/>
      <c r="J11" s="165"/>
      <c r="K11" s="165"/>
      <c r="L11" s="166"/>
      <c r="M11" s="175"/>
      <c r="N11" s="176"/>
      <c r="O11" s="176"/>
      <c r="P11" s="176"/>
      <c r="Q11" s="176"/>
      <c r="R11" s="176"/>
      <c r="S11" s="176"/>
      <c r="T11" s="176"/>
      <c r="U11" s="176"/>
      <c r="V11" s="176"/>
      <c r="W11" s="176"/>
      <c r="X11" s="176"/>
      <c r="Y11" s="176"/>
      <c r="Z11" s="176"/>
      <c r="AA11" s="176"/>
      <c r="AB11" s="176"/>
      <c r="AC11" s="176"/>
      <c r="AD11" s="176"/>
      <c r="AE11" s="176"/>
      <c r="AF11" s="176"/>
      <c r="AG11" s="176"/>
      <c r="AH11" s="176"/>
      <c r="AI11" s="176"/>
      <c r="AJ11" s="176"/>
      <c r="AK11" s="176"/>
      <c r="AL11" s="176"/>
      <c r="AM11" s="176"/>
      <c r="AN11" s="176"/>
      <c r="AO11" s="176"/>
      <c r="AP11" s="176"/>
      <c r="AQ11" s="176"/>
      <c r="AR11" s="177"/>
    </row>
    <row r="12" spans="1:44" ht="13.5" customHeight="1">
      <c r="A12" s="165"/>
      <c r="B12" s="165"/>
      <c r="C12" s="165"/>
      <c r="D12" s="165"/>
      <c r="E12" s="165"/>
      <c r="F12" s="165"/>
      <c r="G12" s="165"/>
      <c r="H12" s="165"/>
      <c r="I12" s="165"/>
      <c r="J12" s="165"/>
      <c r="K12" s="165"/>
      <c r="L12" s="166"/>
      <c r="M12" s="175"/>
      <c r="N12" s="176"/>
      <c r="O12" s="176"/>
      <c r="P12" s="176"/>
      <c r="Q12" s="176"/>
      <c r="R12" s="176"/>
      <c r="S12" s="176"/>
      <c r="T12" s="176"/>
      <c r="U12" s="176"/>
      <c r="V12" s="176"/>
      <c r="W12" s="176"/>
      <c r="X12" s="176"/>
      <c r="Y12" s="176"/>
      <c r="Z12" s="176"/>
      <c r="AA12" s="176"/>
      <c r="AB12" s="176"/>
      <c r="AC12" s="176"/>
      <c r="AD12" s="176"/>
      <c r="AE12" s="176"/>
      <c r="AF12" s="176"/>
      <c r="AG12" s="176"/>
      <c r="AH12" s="176"/>
      <c r="AI12" s="176"/>
      <c r="AJ12" s="176"/>
      <c r="AK12" s="176"/>
      <c r="AL12" s="176"/>
      <c r="AM12" s="176"/>
      <c r="AN12" s="176"/>
      <c r="AO12" s="176"/>
      <c r="AP12" s="176"/>
      <c r="AQ12" s="176"/>
      <c r="AR12" s="177"/>
    </row>
    <row r="13" spans="1:44" ht="13.5" thickBot="1">
      <c r="A13" s="165"/>
      <c r="B13" s="165"/>
      <c r="C13" s="165"/>
      <c r="D13" s="165"/>
      <c r="E13" s="165"/>
      <c r="F13" s="165"/>
      <c r="G13" s="165"/>
      <c r="H13" s="165"/>
      <c r="I13" s="165"/>
      <c r="J13" s="165"/>
      <c r="K13" s="165"/>
      <c r="L13" s="166"/>
      <c r="M13" s="178"/>
      <c r="N13" s="179"/>
      <c r="O13" s="179"/>
      <c r="P13" s="179"/>
      <c r="Q13" s="179"/>
      <c r="R13" s="179"/>
      <c r="S13" s="179"/>
      <c r="T13" s="179"/>
      <c r="U13" s="179"/>
      <c r="V13" s="179"/>
      <c r="W13" s="179"/>
      <c r="X13" s="179"/>
      <c r="Y13" s="179"/>
      <c r="Z13" s="179"/>
      <c r="AA13" s="179"/>
      <c r="AB13" s="179"/>
      <c r="AC13" s="179"/>
      <c r="AD13" s="179"/>
      <c r="AE13" s="179"/>
      <c r="AF13" s="179"/>
      <c r="AG13" s="179"/>
      <c r="AH13" s="179"/>
      <c r="AI13" s="179"/>
      <c r="AJ13" s="179"/>
      <c r="AK13" s="179"/>
      <c r="AL13" s="179"/>
      <c r="AM13" s="179"/>
      <c r="AN13" s="179"/>
      <c r="AO13" s="179"/>
      <c r="AP13" s="179"/>
      <c r="AQ13" s="179"/>
      <c r="AR13" s="180"/>
    </row>
    <row r="14" spans="1:44" ht="13.5" customHeight="1">
      <c r="A14" s="165" t="s">
        <v>92</v>
      </c>
      <c r="B14" s="165"/>
      <c r="C14" s="165"/>
      <c r="D14" s="165"/>
      <c r="E14" s="165"/>
      <c r="F14" s="165"/>
      <c r="G14" s="165"/>
      <c r="H14" s="165"/>
      <c r="I14" s="165"/>
      <c r="J14" s="165"/>
      <c r="K14" s="165"/>
      <c r="L14" s="165"/>
      <c r="M14" s="216" t="s">
        <v>60</v>
      </c>
      <c r="N14" s="216"/>
      <c r="O14" s="216"/>
      <c r="P14" s="216" t="s">
        <v>98</v>
      </c>
      <c r="Q14" s="216"/>
      <c r="R14" s="216"/>
      <c r="S14" s="216"/>
      <c r="T14" s="216"/>
      <c r="U14" s="216"/>
      <c r="V14" s="216"/>
      <c r="W14" s="216"/>
      <c r="X14" s="216"/>
      <c r="Y14" s="216"/>
      <c r="Z14" s="216"/>
      <c r="AA14" s="216"/>
      <c r="AB14" s="216"/>
      <c r="AC14" s="216"/>
      <c r="AD14" s="216"/>
      <c r="AE14" s="216"/>
      <c r="AF14" s="216"/>
      <c r="AG14" s="216"/>
      <c r="AH14" s="216"/>
      <c r="AI14" s="216"/>
      <c r="AJ14" s="216"/>
      <c r="AK14" s="216"/>
      <c r="AL14" s="216"/>
      <c r="AM14" s="216"/>
      <c r="AN14" s="216"/>
      <c r="AO14" s="216"/>
      <c r="AP14" s="216"/>
      <c r="AQ14" s="216"/>
      <c r="AR14" s="216"/>
    </row>
    <row r="15" spans="1:44" ht="13.5" thickBot="1">
      <c r="A15" s="165"/>
      <c r="B15" s="165"/>
      <c r="C15" s="165"/>
      <c r="D15" s="165"/>
      <c r="E15" s="165"/>
      <c r="F15" s="165"/>
      <c r="G15" s="165"/>
      <c r="H15" s="165"/>
      <c r="I15" s="165"/>
      <c r="J15" s="165"/>
      <c r="K15" s="165"/>
      <c r="L15" s="165"/>
      <c r="M15" s="217"/>
      <c r="N15" s="217"/>
      <c r="O15" s="217"/>
      <c r="P15" s="218"/>
      <c r="Q15" s="218"/>
      <c r="R15" s="218"/>
      <c r="S15" s="218"/>
      <c r="T15" s="218"/>
      <c r="U15" s="218"/>
      <c r="V15" s="218"/>
      <c r="W15" s="218"/>
      <c r="X15" s="218"/>
      <c r="Y15" s="218"/>
      <c r="Z15" s="218"/>
      <c r="AA15" s="218"/>
      <c r="AB15" s="218"/>
      <c r="AC15" s="218"/>
      <c r="AD15" s="218"/>
      <c r="AE15" s="218"/>
      <c r="AF15" s="218"/>
      <c r="AG15" s="218"/>
      <c r="AH15" s="218"/>
      <c r="AI15" s="218"/>
      <c r="AJ15" s="218"/>
      <c r="AK15" s="218"/>
      <c r="AL15" s="218"/>
      <c r="AM15" s="218"/>
      <c r="AN15" s="218"/>
      <c r="AO15" s="218"/>
      <c r="AP15" s="218"/>
      <c r="AQ15" s="218"/>
      <c r="AR15" s="218"/>
    </row>
    <row r="16" spans="1:44">
      <c r="A16" s="165"/>
      <c r="B16" s="165"/>
      <c r="C16" s="165"/>
      <c r="D16" s="165"/>
      <c r="E16" s="165"/>
      <c r="F16" s="165"/>
      <c r="G16" s="165"/>
      <c r="H16" s="165"/>
      <c r="I16" s="165"/>
      <c r="J16" s="165"/>
      <c r="K16" s="165"/>
      <c r="L16" s="165"/>
      <c r="M16" s="168" t="str">
        <f>"令和"&amp;P6</f>
        <v>令和3</v>
      </c>
      <c r="N16" s="169"/>
      <c r="O16" s="170"/>
      <c r="P16" s="219"/>
      <c r="Q16" s="220"/>
      <c r="R16" s="220"/>
      <c r="S16" s="220"/>
      <c r="T16" s="220"/>
      <c r="U16" s="220"/>
      <c r="V16" s="220"/>
      <c r="W16" s="220"/>
      <c r="X16" s="220"/>
      <c r="Y16" s="220"/>
      <c r="Z16" s="220"/>
      <c r="AA16" s="220"/>
      <c r="AB16" s="220"/>
      <c r="AC16" s="220"/>
      <c r="AD16" s="220"/>
      <c r="AE16" s="220"/>
      <c r="AF16" s="220"/>
      <c r="AG16" s="220"/>
      <c r="AH16" s="220"/>
      <c r="AI16" s="220"/>
      <c r="AJ16" s="220"/>
      <c r="AK16" s="220"/>
      <c r="AL16" s="220"/>
      <c r="AM16" s="220"/>
      <c r="AN16" s="220"/>
      <c r="AO16" s="220"/>
      <c r="AP16" s="220"/>
      <c r="AQ16" s="220"/>
      <c r="AR16" s="221"/>
    </row>
    <row r="17" spans="1:44">
      <c r="A17" s="165"/>
      <c r="B17" s="165"/>
      <c r="C17" s="165"/>
      <c r="D17" s="165"/>
      <c r="E17" s="165"/>
      <c r="F17" s="165"/>
      <c r="G17" s="165"/>
      <c r="H17" s="165"/>
      <c r="I17" s="165"/>
      <c r="J17" s="165"/>
      <c r="K17" s="165"/>
      <c r="L17" s="165"/>
      <c r="M17" s="169"/>
      <c r="N17" s="169"/>
      <c r="O17" s="170"/>
      <c r="P17" s="222"/>
      <c r="Q17" s="223"/>
      <c r="R17" s="223"/>
      <c r="S17" s="223"/>
      <c r="T17" s="223"/>
      <c r="U17" s="223"/>
      <c r="V17" s="223"/>
      <c r="W17" s="223"/>
      <c r="X17" s="223"/>
      <c r="Y17" s="223"/>
      <c r="Z17" s="223"/>
      <c r="AA17" s="223"/>
      <c r="AB17" s="223"/>
      <c r="AC17" s="223"/>
      <c r="AD17" s="223"/>
      <c r="AE17" s="223"/>
      <c r="AF17" s="223"/>
      <c r="AG17" s="223"/>
      <c r="AH17" s="223"/>
      <c r="AI17" s="223"/>
      <c r="AJ17" s="223"/>
      <c r="AK17" s="223"/>
      <c r="AL17" s="223"/>
      <c r="AM17" s="223"/>
      <c r="AN17" s="223"/>
      <c r="AO17" s="223"/>
      <c r="AP17" s="223"/>
      <c r="AQ17" s="223"/>
      <c r="AR17" s="224"/>
    </row>
    <row r="18" spans="1:44" ht="13.5" thickBot="1">
      <c r="A18" s="165"/>
      <c r="B18" s="165"/>
      <c r="C18" s="165"/>
      <c r="D18" s="165"/>
      <c r="E18" s="165"/>
      <c r="F18" s="165"/>
      <c r="G18" s="165"/>
      <c r="H18" s="165"/>
      <c r="I18" s="165"/>
      <c r="J18" s="165"/>
      <c r="K18" s="165"/>
      <c r="L18" s="165"/>
      <c r="M18" s="169"/>
      <c r="N18" s="169"/>
      <c r="O18" s="170"/>
      <c r="P18" s="225"/>
      <c r="Q18" s="226"/>
      <c r="R18" s="226"/>
      <c r="S18" s="226"/>
      <c r="T18" s="226"/>
      <c r="U18" s="226"/>
      <c r="V18" s="226"/>
      <c r="W18" s="226"/>
      <c r="X18" s="226"/>
      <c r="Y18" s="226"/>
      <c r="Z18" s="226"/>
      <c r="AA18" s="226"/>
      <c r="AB18" s="226"/>
      <c r="AC18" s="226"/>
      <c r="AD18" s="226"/>
      <c r="AE18" s="226"/>
      <c r="AF18" s="226"/>
      <c r="AG18" s="226"/>
      <c r="AH18" s="226"/>
      <c r="AI18" s="226"/>
      <c r="AJ18" s="226"/>
      <c r="AK18" s="226"/>
      <c r="AL18" s="226"/>
      <c r="AM18" s="226"/>
      <c r="AN18" s="226"/>
      <c r="AO18" s="226"/>
      <c r="AP18" s="226"/>
      <c r="AQ18" s="226"/>
      <c r="AR18" s="227"/>
    </row>
    <row r="19" spans="1:44" ht="13.15" customHeight="1">
      <c r="A19" s="165"/>
      <c r="B19" s="165"/>
      <c r="C19" s="165"/>
      <c r="D19" s="165"/>
      <c r="E19" s="165"/>
      <c r="F19" s="165"/>
      <c r="G19" s="165"/>
      <c r="H19" s="165"/>
      <c r="I19" s="165"/>
      <c r="J19" s="165"/>
      <c r="K19" s="165"/>
      <c r="L19" s="165"/>
      <c r="M19" s="168" t="str">
        <f>"令和"&amp;P6+1</f>
        <v>令和4</v>
      </c>
      <c r="N19" s="169"/>
      <c r="O19" s="170"/>
      <c r="P19" s="219"/>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1"/>
    </row>
    <row r="20" spans="1:44">
      <c r="A20" s="165"/>
      <c r="B20" s="165"/>
      <c r="C20" s="165"/>
      <c r="D20" s="165"/>
      <c r="E20" s="165"/>
      <c r="F20" s="165"/>
      <c r="G20" s="165"/>
      <c r="H20" s="165"/>
      <c r="I20" s="165"/>
      <c r="J20" s="165"/>
      <c r="K20" s="165"/>
      <c r="L20" s="165"/>
      <c r="M20" s="169"/>
      <c r="N20" s="169"/>
      <c r="O20" s="170"/>
      <c r="P20" s="222"/>
      <c r="Q20" s="223"/>
      <c r="R20" s="223"/>
      <c r="S20" s="223"/>
      <c r="T20" s="223"/>
      <c r="U20" s="223"/>
      <c r="V20" s="223"/>
      <c r="W20" s="223"/>
      <c r="X20" s="223"/>
      <c r="Y20" s="223"/>
      <c r="Z20" s="223"/>
      <c r="AA20" s="223"/>
      <c r="AB20" s="223"/>
      <c r="AC20" s="223"/>
      <c r="AD20" s="223"/>
      <c r="AE20" s="223"/>
      <c r="AF20" s="223"/>
      <c r="AG20" s="223"/>
      <c r="AH20" s="223"/>
      <c r="AI20" s="223"/>
      <c r="AJ20" s="223"/>
      <c r="AK20" s="223"/>
      <c r="AL20" s="223"/>
      <c r="AM20" s="223"/>
      <c r="AN20" s="223"/>
      <c r="AO20" s="223"/>
      <c r="AP20" s="223"/>
      <c r="AQ20" s="223"/>
      <c r="AR20" s="224"/>
    </row>
    <row r="21" spans="1:44" ht="13.5" thickBot="1">
      <c r="A21" s="165"/>
      <c r="B21" s="165"/>
      <c r="C21" s="165"/>
      <c r="D21" s="165"/>
      <c r="E21" s="165"/>
      <c r="F21" s="165"/>
      <c r="G21" s="165"/>
      <c r="H21" s="165"/>
      <c r="I21" s="165"/>
      <c r="J21" s="165"/>
      <c r="K21" s="165"/>
      <c r="L21" s="165"/>
      <c r="M21" s="169"/>
      <c r="N21" s="169"/>
      <c r="O21" s="170"/>
      <c r="P21" s="225"/>
      <c r="Q21" s="226"/>
      <c r="R21" s="226"/>
      <c r="S21" s="226"/>
      <c r="T21" s="226"/>
      <c r="U21" s="226"/>
      <c r="V21" s="226"/>
      <c r="W21" s="226"/>
      <c r="X21" s="226"/>
      <c r="Y21" s="226"/>
      <c r="Z21" s="226"/>
      <c r="AA21" s="226"/>
      <c r="AB21" s="226"/>
      <c r="AC21" s="226"/>
      <c r="AD21" s="226"/>
      <c r="AE21" s="226"/>
      <c r="AF21" s="226"/>
      <c r="AG21" s="226"/>
      <c r="AH21" s="226"/>
      <c r="AI21" s="226"/>
      <c r="AJ21" s="226"/>
      <c r="AK21" s="226"/>
      <c r="AL21" s="226"/>
      <c r="AM21" s="226"/>
      <c r="AN21" s="226"/>
      <c r="AO21" s="226"/>
      <c r="AP21" s="226"/>
      <c r="AQ21" s="226"/>
      <c r="AR21" s="227"/>
    </row>
    <row r="22" spans="1:44" ht="13.15" customHeight="1">
      <c r="A22" s="165"/>
      <c r="B22" s="165"/>
      <c r="C22" s="165"/>
      <c r="D22" s="165"/>
      <c r="E22" s="165"/>
      <c r="F22" s="165"/>
      <c r="G22" s="165"/>
      <c r="H22" s="165"/>
      <c r="I22" s="165"/>
      <c r="J22" s="165"/>
      <c r="K22" s="165"/>
      <c r="L22" s="165"/>
      <c r="M22" s="168" t="str">
        <f>"令和"&amp;P6+2</f>
        <v>令和5</v>
      </c>
      <c r="N22" s="169"/>
      <c r="O22" s="170"/>
      <c r="P22" s="219"/>
      <c r="Q22" s="220"/>
      <c r="R22" s="220"/>
      <c r="S22" s="220"/>
      <c r="T22" s="220"/>
      <c r="U22" s="220"/>
      <c r="V22" s="220"/>
      <c r="W22" s="220"/>
      <c r="X22" s="220"/>
      <c r="Y22" s="220"/>
      <c r="Z22" s="220"/>
      <c r="AA22" s="220"/>
      <c r="AB22" s="220"/>
      <c r="AC22" s="220"/>
      <c r="AD22" s="220"/>
      <c r="AE22" s="220"/>
      <c r="AF22" s="220"/>
      <c r="AG22" s="220"/>
      <c r="AH22" s="220"/>
      <c r="AI22" s="220"/>
      <c r="AJ22" s="220"/>
      <c r="AK22" s="220"/>
      <c r="AL22" s="220"/>
      <c r="AM22" s="220"/>
      <c r="AN22" s="220"/>
      <c r="AO22" s="220"/>
      <c r="AP22" s="220"/>
      <c r="AQ22" s="220"/>
      <c r="AR22" s="221"/>
    </row>
    <row r="23" spans="1:44">
      <c r="A23" s="165"/>
      <c r="B23" s="165"/>
      <c r="C23" s="165"/>
      <c r="D23" s="165"/>
      <c r="E23" s="165"/>
      <c r="F23" s="165"/>
      <c r="G23" s="165"/>
      <c r="H23" s="165"/>
      <c r="I23" s="165"/>
      <c r="J23" s="165"/>
      <c r="K23" s="165"/>
      <c r="L23" s="165"/>
      <c r="M23" s="169"/>
      <c r="N23" s="169"/>
      <c r="O23" s="170"/>
      <c r="P23" s="222"/>
      <c r="Q23" s="223"/>
      <c r="R23" s="223"/>
      <c r="S23" s="223"/>
      <c r="T23" s="223"/>
      <c r="U23" s="223"/>
      <c r="V23" s="223"/>
      <c r="W23" s="223"/>
      <c r="X23" s="223"/>
      <c r="Y23" s="223"/>
      <c r="Z23" s="223"/>
      <c r="AA23" s="223"/>
      <c r="AB23" s="223"/>
      <c r="AC23" s="223"/>
      <c r="AD23" s="223"/>
      <c r="AE23" s="223"/>
      <c r="AF23" s="223"/>
      <c r="AG23" s="223"/>
      <c r="AH23" s="223"/>
      <c r="AI23" s="223"/>
      <c r="AJ23" s="223"/>
      <c r="AK23" s="223"/>
      <c r="AL23" s="223"/>
      <c r="AM23" s="223"/>
      <c r="AN23" s="223"/>
      <c r="AO23" s="223"/>
      <c r="AP23" s="223"/>
      <c r="AQ23" s="223"/>
      <c r="AR23" s="224"/>
    </row>
    <row r="24" spans="1:44" ht="13.5" thickBot="1">
      <c r="A24" s="165"/>
      <c r="B24" s="165"/>
      <c r="C24" s="165"/>
      <c r="D24" s="165"/>
      <c r="E24" s="165"/>
      <c r="F24" s="165"/>
      <c r="G24" s="165"/>
      <c r="H24" s="165"/>
      <c r="I24" s="165"/>
      <c r="J24" s="165"/>
      <c r="K24" s="165"/>
      <c r="L24" s="165"/>
      <c r="M24" s="169"/>
      <c r="N24" s="169"/>
      <c r="O24" s="170"/>
      <c r="P24" s="225"/>
      <c r="Q24" s="226"/>
      <c r="R24" s="226"/>
      <c r="S24" s="226"/>
      <c r="T24" s="226"/>
      <c r="U24" s="226"/>
      <c r="V24" s="226"/>
      <c r="W24" s="226"/>
      <c r="X24" s="226"/>
      <c r="Y24" s="226"/>
      <c r="Z24" s="226"/>
      <c r="AA24" s="226"/>
      <c r="AB24" s="226"/>
      <c r="AC24" s="226"/>
      <c r="AD24" s="226"/>
      <c r="AE24" s="226"/>
      <c r="AF24" s="226"/>
      <c r="AG24" s="226"/>
      <c r="AH24" s="226"/>
      <c r="AI24" s="226"/>
      <c r="AJ24" s="226"/>
      <c r="AK24" s="226"/>
      <c r="AL24" s="226"/>
      <c r="AM24" s="226"/>
      <c r="AN24" s="226"/>
      <c r="AO24" s="226"/>
      <c r="AP24" s="226"/>
      <c r="AQ24" s="226"/>
      <c r="AR24" s="227"/>
    </row>
    <row r="25" spans="1:44" ht="13.5" customHeight="1">
      <c r="A25" s="165" t="s">
        <v>94</v>
      </c>
      <c r="B25" s="165"/>
      <c r="C25" s="165"/>
      <c r="D25" s="165"/>
      <c r="E25" s="165"/>
      <c r="F25" s="165"/>
      <c r="G25" s="165"/>
      <c r="H25" s="165"/>
      <c r="I25" s="165"/>
      <c r="J25" s="165"/>
      <c r="K25" s="165"/>
      <c r="L25" s="165"/>
      <c r="M25" s="263" t="s">
        <v>61</v>
      </c>
      <c r="N25" s="263"/>
      <c r="O25" s="263"/>
      <c r="P25" s="171"/>
      <c r="Q25" s="171"/>
      <c r="R25" s="171"/>
      <c r="S25" s="171"/>
      <c r="T25" s="171"/>
      <c r="U25" s="203" t="s">
        <v>68</v>
      </c>
      <c r="V25" s="204"/>
      <c r="W25" s="204"/>
      <c r="X25" s="204"/>
      <c r="Y25" s="204"/>
      <c r="Z25" s="204"/>
      <c r="AA25" s="204"/>
      <c r="AB25" s="205"/>
      <c r="AC25" s="203" t="s">
        <v>62</v>
      </c>
      <c r="AD25" s="204"/>
      <c r="AE25" s="204"/>
      <c r="AF25" s="204"/>
      <c r="AG25" s="204"/>
      <c r="AH25" s="204"/>
      <c r="AI25" s="204"/>
      <c r="AJ25" s="205"/>
      <c r="AK25" s="200" t="s">
        <v>69</v>
      </c>
      <c r="AL25" s="200"/>
      <c r="AM25" s="200"/>
      <c r="AN25" s="200"/>
      <c r="AO25" s="200"/>
      <c r="AP25" s="200"/>
      <c r="AQ25" s="200"/>
      <c r="AR25" s="275"/>
    </row>
    <row r="26" spans="1:44">
      <c r="A26" s="165"/>
      <c r="B26" s="165"/>
      <c r="C26" s="165"/>
      <c r="D26" s="165"/>
      <c r="E26" s="165"/>
      <c r="F26" s="165"/>
      <c r="G26" s="165"/>
      <c r="H26" s="165"/>
      <c r="I26" s="165"/>
      <c r="J26" s="165"/>
      <c r="K26" s="165"/>
      <c r="L26" s="165"/>
      <c r="M26" s="171"/>
      <c r="N26" s="171"/>
      <c r="O26" s="171"/>
      <c r="P26" s="171"/>
      <c r="Q26" s="171"/>
      <c r="R26" s="171"/>
      <c r="S26" s="171"/>
      <c r="T26" s="171"/>
      <c r="U26" s="203"/>
      <c r="V26" s="204"/>
      <c r="W26" s="204"/>
      <c r="X26" s="204"/>
      <c r="Y26" s="204"/>
      <c r="Z26" s="204"/>
      <c r="AA26" s="204"/>
      <c r="AB26" s="205"/>
      <c r="AC26" s="203"/>
      <c r="AD26" s="204"/>
      <c r="AE26" s="204"/>
      <c r="AF26" s="204"/>
      <c r="AG26" s="204"/>
      <c r="AH26" s="204"/>
      <c r="AI26" s="204"/>
      <c r="AJ26" s="205"/>
      <c r="AK26" s="200"/>
      <c r="AL26" s="200"/>
      <c r="AM26" s="200"/>
      <c r="AN26" s="200"/>
      <c r="AO26" s="200"/>
      <c r="AP26" s="200"/>
      <c r="AQ26" s="200"/>
      <c r="AR26" s="275"/>
    </row>
    <row r="27" spans="1:44">
      <c r="A27" s="165"/>
      <c r="B27" s="165"/>
      <c r="C27" s="165"/>
      <c r="D27" s="165"/>
      <c r="E27" s="165"/>
      <c r="F27" s="165"/>
      <c r="G27" s="165"/>
      <c r="H27" s="165"/>
      <c r="I27" s="165"/>
      <c r="J27" s="165"/>
      <c r="K27" s="165"/>
      <c r="L27" s="165"/>
      <c r="M27" s="171"/>
      <c r="N27" s="171"/>
      <c r="O27" s="171"/>
      <c r="P27" s="171"/>
      <c r="Q27" s="171"/>
      <c r="R27" s="171"/>
      <c r="S27" s="171"/>
      <c r="T27" s="171"/>
      <c r="U27" s="273" t="s">
        <v>96</v>
      </c>
      <c r="V27" s="274"/>
      <c r="W27" s="274"/>
      <c r="X27" s="266">
        <f>P6-1</f>
        <v>2</v>
      </c>
      <c r="Y27" s="266"/>
      <c r="Z27" s="206" t="s">
        <v>66</v>
      </c>
      <c r="AA27" s="206"/>
      <c r="AB27" s="207"/>
      <c r="AC27" s="277" t="s">
        <v>96</v>
      </c>
      <c r="AD27" s="278"/>
      <c r="AE27" s="278"/>
      <c r="AF27" s="266">
        <f>P6+2</f>
        <v>5</v>
      </c>
      <c r="AG27" s="266"/>
      <c r="AH27" s="206" t="s">
        <v>66</v>
      </c>
      <c r="AI27" s="206"/>
      <c r="AJ27" s="207"/>
      <c r="AK27" s="200"/>
      <c r="AL27" s="200"/>
      <c r="AM27" s="200"/>
      <c r="AN27" s="200"/>
      <c r="AO27" s="200"/>
      <c r="AP27" s="200"/>
      <c r="AQ27" s="200"/>
      <c r="AR27" s="275"/>
    </row>
    <row r="28" spans="1:44" ht="13.5" thickBot="1">
      <c r="A28" s="165"/>
      <c r="B28" s="165"/>
      <c r="C28" s="165"/>
      <c r="D28" s="165"/>
      <c r="E28" s="165"/>
      <c r="F28" s="165"/>
      <c r="G28" s="165"/>
      <c r="H28" s="165"/>
      <c r="I28" s="165"/>
      <c r="J28" s="165"/>
      <c r="K28" s="165"/>
      <c r="L28" s="165"/>
      <c r="M28" s="171"/>
      <c r="N28" s="171"/>
      <c r="O28" s="171"/>
      <c r="P28" s="171"/>
      <c r="Q28" s="171"/>
      <c r="R28" s="171"/>
      <c r="S28" s="171"/>
      <c r="T28" s="171"/>
      <c r="U28" s="273"/>
      <c r="V28" s="274"/>
      <c r="W28" s="274"/>
      <c r="X28" s="266"/>
      <c r="Y28" s="266"/>
      <c r="Z28" s="206"/>
      <c r="AA28" s="206"/>
      <c r="AB28" s="207"/>
      <c r="AC28" s="277"/>
      <c r="AD28" s="278"/>
      <c r="AE28" s="278"/>
      <c r="AF28" s="266"/>
      <c r="AG28" s="266"/>
      <c r="AH28" s="206"/>
      <c r="AI28" s="206"/>
      <c r="AJ28" s="207"/>
      <c r="AK28" s="265"/>
      <c r="AL28" s="265"/>
      <c r="AM28" s="265"/>
      <c r="AN28" s="265"/>
      <c r="AO28" s="265"/>
      <c r="AP28" s="265"/>
      <c r="AQ28" s="265"/>
      <c r="AR28" s="276"/>
    </row>
    <row r="29" spans="1:44" ht="12.75" customHeight="1">
      <c r="A29" s="165"/>
      <c r="B29" s="165"/>
      <c r="C29" s="165"/>
      <c r="D29" s="165"/>
      <c r="E29" s="165"/>
      <c r="F29" s="165"/>
      <c r="G29" s="165"/>
      <c r="H29" s="165"/>
      <c r="I29" s="165"/>
      <c r="J29" s="165"/>
      <c r="K29" s="165"/>
      <c r="L29" s="165"/>
      <c r="M29" s="197" t="s">
        <v>70</v>
      </c>
      <c r="N29" s="198"/>
      <c r="O29" s="198"/>
      <c r="P29" s="198"/>
      <c r="Q29" s="198"/>
      <c r="R29" s="198"/>
      <c r="S29" s="198"/>
      <c r="T29" s="198"/>
      <c r="U29" s="253">
        <f>'計画書別表2(基準年排出量)'!$K$56</f>
        <v>0</v>
      </c>
      <c r="V29" s="254"/>
      <c r="W29" s="254"/>
      <c r="X29" s="254"/>
      <c r="Y29" s="254"/>
      <c r="Z29" s="21"/>
      <c r="AA29" s="21"/>
      <c r="AB29" s="22"/>
      <c r="AC29" s="253"/>
      <c r="AD29" s="254"/>
      <c r="AE29" s="254"/>
      <c r="AF29" s="254"/>
      <c r="AG29" s="254"/>
      <c r="AH29" s="21"/>
      <c r="AI29" s="21"/>
      <c r="AJ29" s="22"/>
      <c r="AK29" s="230" t="str">
        <f>IF(U29=0," ",AC29/U29*100)</f>
        <v xml:space="preserve"> </v>
      </c>
      <c r="AL29" s="231"/>
      <c r="AM29" s="231"/>
      <c r="AN29" s="231"/>
      <c r="AO29" s="231"/>
      <c r="AP29" s="231"/>
      <c r="AQ29" s="25"/>
      <c r="AR29" s="26"/>
    </row>
    <row r="30" spans="1:44" ht="12.75" customHeight="1">
      <c r="A30" s="165"/>
      <c r="B30" s="165"/>
      <c r="C30" s="165"/>
      <c r="D30" s="165"/>
      <c r="E30" s="165"/>
      <c r="F30" s="165"/>
      <c r="G30" s="165"/>
      <c r="H30" s="165"/>
      <c r="I30" s="165"/>
      <c r="J30" s="165"/>
      <c r="K30" s="165"/>
      <c r="L30" s="165"/>
      <c r="M30" s="199"/>
      <c r="N30" s="200"/>
      <c r="O30" s="200"/>
      <c r="P30" s="200"/>
      <c r="Q30" s="200"/>
      <c r="R30" s="200"/>
      <c r="S30" s="200"/>
      <c r="T30" s="200"/>
      <c r="U30" s="255"/>
      <c r="V30" s="256"/>
      <c r="W30" s="256"/>
      <c r="X30" s="256"/>
      <c r="Y30" s="256"/>
      <c r="Z30" s="23"/>
      <c r="AA30" s="23"/>
      <c r="AB30" s="24"/>
      <c r="AC30" s="255"/>
      <c r="AD30" s="256"/>
      <c r="AE30" s="256"/>
      <c r="AF30" s="256"/>
      <c r="AG30" s="256"/>
      <c r="AH30" s="23"/>
      <c r="AI30" s="23"/>
      <c r="AJ30" s="24"/>
      <c r="AK30" s="232"/>
      <c r="AL30" s="233"/>
      <c r="AM30" s="233"/>
      <c r="AN30" s="233"/>
      <c r="AO30" s="233"/>
      <c r="AP30" s="233"/>
      <c r="AQ30" s="27"/>
      <c r="AR30" s="28"/>
    </row>
    <row r="31" spans="1:44" ht="13.5" customHeight="1" thickBot="1">
      <c r="A31" s="165"/>
      <c r="B31" s="165"/>
      <c r="C31" s="165"/>
      <c r="D31" s="165"/>
      <c r="E31" s="165"/>
      <c r="F31" s="165"/>
      <c r="G31" s="165"/>
      <c r="H31" s="165"/>
      <c r="I31" s="165"/>
      <c r="J31" s="165"/>
      <c r="K31" s="165"/>
      <c r="L31" s="165"/>
      <c r="M31" s="264"/>
      <c r="N31" s="265"/>
      <c r="O31" s="265"/>
      <c r="P31" s="265"/>
      <c r="Q31" s="265"/>
      <c r="R31" s="265"/>
      <c r="S31" s="265"/>
      <c r="T31" s="265"/>
      <c r="U31" s="257"/>
      <c r="V31" s="258"/>
      <c r="W31" s="258"/>
      <c r="X31" s="258"/>
      <c r="Y31" s="258"/>
      <c r="Z31" s="237" t="s">
        <v>129</v>
      </c>
      <c r="AA31" s="237"/>
      <c r="AB31" s="238"/>
      <c r="AC31" s="257"/>
      <c r="AD31" s="258"/>
      <c r="AE31" s="258"/>
      <c r="AF31" s="258"/>
      <c r="AG31" s="258"/>
      <c r="AH31" s="237" t="s">
        <v>129</v>
      </c>
      <c r="AI31" s="237"/>
      <c r="AJ31" s="238"/>
      <c r="AK31" s="234"/>
      <c r="AL31" s="235"/>
      <c r="AM31" s="235"/>
      <c r="AN31" s="235"/>
      <c r="AO31" s="235"/>
      <c r="AP31" s="235"/>
      <c r="AQ31" s="228" t="s">
        <v>89</v>
      </c>
      <c r="AR31" s="229"/>
    </row>
    <row r="32" spans="1:44" ht="12.75" customHeight="1">
      <c r="A32" s="165"/>
      <c r="B32" s="165"/>
      <c r="C32" s="165"/>
      <c r="D32" s="165"/>
      <c r="E32" s="165"/>
      <c r="F32" s="165"/>
      <c r="G32" s="165"/>
      <c r="H32" s="165"/>
      <c r="I32" s="165"/>
      <c r="J32" s="165"/>
      <c r="K32" s="165"/>
      <c r="L32" s="165"/>
      <c r="M32" s="197" t="s">
        <v>71</v>
      </c>
      <c r="N32" s="198"/>
      <c r="O32" s="198"/>
      <c r="P32" s="198"/>
      <c r="Q32" s="198"/>
      <c r="R32" s="198"/>
      <c r="S32" s="198"/>
      <c r="T32" s="198"/>
      <c r="U32" s="195" t="str">
        <f>IF(U29=0," ",U29/U35)</f>
        <v xml:space="preserve"> </v>
      </c>
      <c r="V32" s="196"/>
      <c r="W32" s="196"/>
      <c r="X32" s="196"/>
      <c r="Y32" s="196"/>
      <c r="Z32" s="15"/>
      <c r="AA32" s="15"/>
      <c r="AB32" s="16"/>
      <c r="AC32" s="195" t="str">
        <f>IF(AC29=0," ",AC29/AC35)</f>
        <v xml:space="preserve"> </v>
      </c>
      <c r="AD32" s="196"/>
      <c r="AE32" s="196"/>
      <c r="AF32" s="196"/>
      <c r="AG32" s="196"/>
      <c r="AH32" s="10"/>
      <c r="AI32" s="10"/>
      <c r="AJ32" s="11"/>
      <c r="AK32" s="239" t="str">
        <f>IF(ISERROR(AC32/U32*100),"",AC32/U32*100)</f>
        <v/>
      </c>
      <c r="AL32" s="231"/>
      <c r="AM32" s="231"/>
      <c r="AN32" s="231"/>
      <c r="AO32" s="231"/>
      <c r="AP32" s="231"/>
      <c r="AQ32" s="25"/>
      <c r="AR32" s="26"/>
    </row>
    <row r="33" spans="1:44">
      <c r="A33" s="165"/>
      <c r="B33" s="165"/>
      <c r="C33" s="165"/>
      <c r="D33" s="165"/>
      <c r="E33" s="165"/>
      <c r="F33" s="165"/>
      <c r="G33" s="165"/>
      <c r="H33" s="165"/>
      <c r="I33" s="165"/>
      <c r="J33" s="165"/>
      <c r="K33" s="165"/>
      <c r="L33" s="165"/>
      <c r="M33" s="199"/>
      <c r="N33" s="200"/>
      <c r="O33" s="200"/>
      <c r="P33" s="200"/>
      <c r="Q33" s="200"/>
      <c r="R33" s="200"/>
      <c r="S33" s="200"/>
      <c r="T33" s="200"/>
      <c r="U33" s="195"/>
      <c r="V33" s="196"/>
      <c r="W33" s="196"/>
      <c r="X33" s="196"/>
      <c r="Y33" s="196"/>
      <c r="Z33" s="15"/>
      <c r="AA33" s="15"/>
      <c r="AB33" s="16"/>
      <c r="AC33" s="195"/>
      <c r="AD33" s="196"/>
      <c r="AE33" s="196"/>
      <c r="AF33" s="196"/>
      <c r="AG33" s="196"/>
      <c r="AH33" s="10"/>
      <c r="AI33" s="10"/>
      <c r="AJ33" s="11"/>
      <c r="AK33" s="240"/>
      <c r="AL33" s="233"/>
      <c r="AM33" s="233"/>
      <c r="AN33" s="233"/>
      <c r="AO33" s="233"/>
      <c r="AP33" s="233"/>
      <c r="AQ33" s="27"/>
      <c r="AR33" s="28"/>
    </row>
    <row r="34" spans="1:44" ht="15" thickBot="1">
      <c r="A34" s="165"/>
      <c r="B34" s="165"/>
      <c r="C34" s="165"/>
      <c r="D34" s="165"/>
      <c r="E34" s="165"/>
      <c r="F34" s="165"/>
      <c r="G34" s="165"/>
      <c r="H34" s="165"/>
      <c r="I34" s="165"/>
      <c r="J34" s="165"/>
      <c r="K34" s="165"/>
      <c r="L34" s="165"/>
      <c r="M34" s="199"/>
      <c r="N34" s="200"/>
      <c r="O34" s="200"/>
      <c r="P34" s="200"/>
      <c r="Q34" s="200"/>
      <c r="R34" s="200"/>
      <c r="S34" s="200"/>
      <c r="T34" s="200"/>
      <c r="U34" s="195"/>
      <c r="V34" s="196"/>
      <c r="W34" s="196"/>
      <c r="X34" s="196"/>
      <c r="Y34" s="196"/>
      <c r="Z34" s="184" t="s">
        <v>129</v>
      </c>
      <c r="AA34" s="184"/>
      <c r="AB34" s="236"/>
      <c r="AC34" s="195"/>
      <c r="AD34" s="196"/>
      <c r="AE34" s="196"/>
      <c r="AF34" s="196"/>
      <c r="AG34" s="196"/>
      <c r="AH34" s="184" t="s">
        <v>129</v>
      </c>
      <c r="AI34" s="184"/>
      <c r="AJ34" s="236"/>
      <c r="AK34" s="241"/>
      <c r="AL34" s="235"/>
      <c r="AM34" s="235"/>
      <c r="AN34" s="235"/>
      <c r="AO34" s="235"/>
      <c r="AP34" s="235"/>
      <c r="AQ34" s="228" t="s">
        <v>89</v>
      </c>
      <c r="AR34" s="229"/>
    </row>
    <row r="35" spans="1:44" ht="12.75" customHeight="1">
      <c r="A35" s="165"/>
      <c r="B35" s="165"/>
      <c r="C35" s="165"/>
      <c r="D35" s="165"/>
      <c r="E35" s="165"/>
      <c r="F35" s="165"/>
      <c r="G35" s="165"/>
      <c r="H35" s="165"/>
      <c r="I35" s="165"/>
      <c r="J35" s="165"/>
      <c r="K35" s="165"/>
      <c r="L35" s="165"/>
      <c r="M35" s="12"/>
      <c r="N35" s="191" t="s">
        <v>72</v>
      </c>
      <c r="O35" s="192"/>
      <c r="P35" s="192"/>
      <c r="Q35" s="192"/>
      <c r="R35" s="192"/>
      <c r="S35" s="192"/>
      <c r="T35" s="192"/>
      <c r="U35" s="253"/>
      <c r="V35" s="254"/>
      <c r="W35" s="254"/>
      <c r="X35" s="254"/>
      <c r="Y35" s="254"/>
      <c r="Z35" s="254"/>
      <c r="AA35" s="254"/>
      <c r="AB35" s="259"/>
      <c r="AC35" s="253"/>
      <c r="AD35" s="254"/>
      <c r="AE35" s="254"/>
      <c r="AF35" s="254"/>
      <c r="AG35" s="254"/>
      <c r="AH35" s="254"/>
      <c r="AI35" s="254"/>
      <c r="AJ35" s="259"/>
      <c r="AK35" s="230" t="str">
        <f>IF(U35=0," ",AC35/U35*100)</f>
        <v xml:space="preserve"> </v>
      </c>
      <c r="AL35" s="231"/>
      <c r="AM35" s="231"/>
      <c r="AN35" s="231"/>
      <c r="AO35" s="231"/>
      <c r="AP35" s="231"/>
      <c r="AQ35" s="25"/>
      <c r="AR35" s="26"/>
    </row>
    <row r="36" spans="1:44" ht="13.5" customHeight="1">
      <c r="A36" s="165"/>
      <c r="B36" s="165"/>
      <c r="C36" s="165"/>
      <c r="D36" s="165"/>
      <c r="E36" s="165"/>
      <c r="F36" s="165"/>
      <c r="G36" s="165"/>
      <c r="H36" s="165"/>
      <c r="I36" s="165"/>
      <c r="J36" s="165"/>
      <c r="K36" s="165"/>
      <c r="L36" s="165"/>
      <c r="M36" s="12"/>
      <c r="N36" s="193"/>
      <c r="O36" s="194"/>
      <c r="P36" s="194"/>
      <c r="Q36" s="194"/>
      <c r="R36" s="194"/>
      <c r="S36" s="194"/>
      <c r="T36" s="194"/>
      <c r="U36" s="255"/>
      <c r="V36" s="256"/>
      <c r="W36" s="256"/>
      <c r="X36" s="256"/>
      <c r="Y36" s="256"/>
      <c r="Z36" s="256"/>
      <c r="AA36" s="256"/>
      <c r="AB36" s="260"/>
      <c r="AC36" s="255"/>
      <c r="AD36" s="256"/>
      <c r="AE36" s="256"/>
      <c r="AF36" s="256"/>
      <c r="AG36" s="256"/>
      <c r="AH36" s="256"/>
      <c r="AI36" s="256"/>
      <c r="AJ36" s="260"/>
      <c r="AK36" s="232"/>
      <c r="AL36" s="233"/>
      <c r="AM36" s="233"/>
      <c r="AN36" s="233"/>
      <c r="AO36" s="233"/>
      <c r="AP36" s="233"/>
      <c r="AQ36" s="27"/>
      <c r="AR36" s="28"/>
    </row>
    <row r="37" spans="1:44" ht="14.25" customHeight="1" thickBot="1">
      <c r="A37" s="165"/>
      <c r="B37" s="165"/>
      <c r="C37" s="165"/>
      <c r="D37" s="165"/>
      <c r="E37" s="165"/>
      <c r="F37" s="165"/>
      <c r="G37" s="165"/>
      <c r="H37" s="165"/>
      <c r="I37" s="165"/>
      <c r="J37" s="165"/>
      <c r="K37" s="165"/>
      <c r="L37" s="165"/>
      <c r="M37" s="12"/>
      <c r="N37" s="201"/>
      <c r="O37" s="202"/>
      <c r="P37" s="202"/>
      <c r="Q37" s="202"/>
      <c r="R37" s="202"/>
      <c r="S37" s="202"/>
      <c r="T37" s="202"/>
      <c r="U37" s="257"/>
      <c r="V37" s="258"/>
      <c r="W37" s="258"/>
      <c r="X37" s="258"/>
      <c r="Y37" s="258"/>
      <c r="Z37" s="258"/>
      <c r="AA37" s="258"/>
      <c r="AB37" s="261"/>
      <c r="AC37" s="257"/>
      <c r="AD37" s="258"/>
      <c r="AE37" s="258"/>
      <c r="AF37" s="258"/>
      <c r="AG37" s="258"/>
      <c r="AH37" s="258"/>
      <c r="AI37" s="258"/>
      <c r="AJ37" s="261"/>
      <c r="AK37" s="242"/>
      <c r="AL37" s="243"/>
      <c r="AM37" s="243"/>
      <c r="AN37" s="243"/>
      <c r="AO37" s="243"/>
      <c r="AP37" s="243"/>
      <c r="AQ37" s="228" t="s">
        <v>89</v>
      </c>
      <c r="AR37" s="229"/>
    </row>
    <row r="38" spans="1:44">
      <c r="A38" s="165"/>
      <c r="B38" s="165"/>
      <c r="C38" s="165"/>
      <c r="D38" s="165"/>
      <c r="E38" s="165"/>
      <c r="F38" s="165"/>
      <c r="G38" s="165"/>
      <c r="H38" s="165"/>
      <c r="I38" s="165"/>
      <c r="J38" s="165"/>
      <c r="K38" s="165"/>
      <c r="L38" s="165"/>
      <c r="M38" s="12"/>
      <c r="N38" s="191" t="s">
        <v>63</v>
      </c>
      <c r="O38" s="192"/>
      <c r="P38" s="192"/>
      <c r="Q38" s="192"/>
      <c r="R38" s="192"/>
      <c r="S38" s="192"/>
      <c r="T38" s="192"/>
      <c r="U38" s="212"/>
      <c r="V38" s="294"/>
      <c r="W38" s="294"/>
      <c r="X38" s="294"/>
      <c r="Y38" s="294"/>
      <c r="Z38" s="294"/>
      <c r="AA38" s="294"/>
      <c r="AB38" s="294"/>
      <c r="AC38" s="294"/>
      <c r="AD38" s="294"/>
      <c r="AE38" s="294"/>
      <c r="AF38" s="294"/>
      <c r="AG38" s="294"/>
      <c r="AH38" s="294"/>
      <c r="AI38" s="294"/>
      <c r="AJ38" s="294"/>
      <c r="AK38" s="294"/>
      <c r="AL38" s="294"/>
      <c r="AM38" s="294"/>
      <c r="AN38" s="294"/>
      <c r="AO38" s="294"/>
      <c r="AP38" s="294"/>
      <c r="AQ38" s="294"/>
      <c r="AR38" s="213"/>
    </row>
    <row r="39" spans="1:44">
      <c r="A39" s="165"/>
      <c r="B39" s="165"/>
      <c r="C39" s="165"/>
      <c r="D39" s="165"/>
      <c r="E39" s="165"/>
      <c r="F39" s="165"/>
      <c r="G39" s="165"/>
      <c r="H39" s="165"/>
      <c r="I39" s="165"/>
      <c r="J39" s="165"/>
      <c r="K39" s="165"/>
      <c r="L39" s="165"/>
      <c r="M39" s="12"/>
      <c r="N39" s="193"/>
      <c r="O39" s="194"/>
      <c r="P39" s="194"/>
      <c r="Q39" s="194"/>
      <c r="R39" s="194"/>
      <c r="S39" s="194"/>
      <c r="T39" s="194"/>
      <c r="U39" s="295"/>
      <c r="V39" s="296"/>
      <c r="W39" s="296"/>
      <c r="X39" s="296"/>
      <c r="Y39" s="296"/>
      <c r="Z39" s="296"/>
      <c r="AA39" s="296"/>
      <c r="AB39" s="296"/>
      <c r="AC39" s="296"/>
      <c r="AD39" s="296"/>
      <c r="AE39" s="296"/>
      <c r="AF39" s="296"/>
      <c r="AG39" s="296"/>
      <c r="AH39" s="296"/>
      <c r="AI39" s="296"/>
      <c r="AJ39" s="296"/>
      <c r="AK39" s="296"/>
      <c r="AL39" s="296"/>
      <c r="AM39" s="296"/>
      <c r="AN39" s="296"/>
      <c r="AO39" s="296"/>
      <c r="AP39" s="296"/>
      <c r="AQ39" s="296"/>
      <c r="AR39" s="297"/>
    </row>
    <row r="40" spans="1:44" ht="13.5" thickBot="1">
      <c r="A40" s="165"/>
      <c r="B40" s="165"/>
      <c r="C40" s="165"/>
      <c r="D40" s="165"/>
      <c r="E40" s="165"/>
      <c r="F40" s="165"/>
      <c r="G40" s="165"/>
      <c r="H40" s="165"/>
      <c r="I40" s="165"/>
      <c r="J40" s="165"/>
      <c r="K40" s="165"/>
      <c r="L40" s="165"/>
      <c r="M40" s="12"/>
      <c r="N40" s="193"/>
      <c r="O40" s="194"/>
      <c r="P40" s="194"/>
      <c r="Q40" s="194"/>
      <c r="R40" s="194"/>
      <c r="S40" s="194"/>
      <c r="T40" s="194"/>
      <c r="U40" s="18"/>
      <c r="V40" s="19"/>
      <c r="W40" s="19"/>
      <c r="X40" s="19"/>
      <c r="Y40" s="19"/>
      <c r="Z40" s="19"/>
      <c r="AA40" s="19"/>
      <c r="AB40" s="293" t="s">
        <v>76</v>
      </c>
      <c r="AC40" s="293"/>
      <c r="AD40" s="293"/>
      <c r="AE40" s="293"/>
      <c r="AF40" s="293"/>
      <c r="AG40" s="293"/>
      <c r="AH40" s="293"/>
      <c r="AI40" s="237"/>
      <c r="AJ40" s="237"/>
      <c r="AK40" s="237"/>
      <c r="AL40" s="237"/>
      <c r="AM40" s="237"/>
      <c r="AN40" s="237"/>
      <c r="AO40" s="237"/>
      <c r="AP40" s="237"/>
      <c r="AQ40" s="237"/>
      <c r="AR40" s="20" t="s">
        <v>77</v>
      </c>
    </row>
    <row r="41" spans="1:44" ht="13.5" customHeight="1">
      <c r="A41" s="191" t="s">
        <v>126</v>
      </c>
      <c r="B41" s="192"/>
      <c r="C41" s="192"/>
      <c r="D41" s="192"/>
      <c r="E41" s="192"/>
      <c r="F41" s="192"/>
      <c r="G41" s="192"/>
      <c r="H41" s="192"/>
      <c r="I41" s="192"/>
      <c r="J41" s="192"/>
      <c r="K41" s="192"/>
      <c r="L41" s="267"/>
      <c r="M41" s="291" t="s">
        <v>100</v>
      </c>
      <c r="N41" s="291"/>
      <c r="O41" s="291"/>
      <c r="P41" s="291"/>
      <c r="Q41" s="291"/>
      <c r="R41" s="291"/>
      <c r="S41" s="291"/>
      <c r="T41" s="291"/>
      <c r="U41" s="292"/>
      <c r="V41" s="292"/>
      <c r="W41" s="292"/>
      <c r="X41" s="292"/>
      <c r="Y41" s="292"/>
      <c r="Z41" s="292"/>
      <c r="AA41" s="292"/>
      <c r="AB41" s="292"/>
      <c r="AC41" s="292"/>
      <c r="AD41" s="292"/>
      <c r="AE41" s="271" t="s">
        <v>96</v>
      </c>
      <c r="AF41" s="171"/>
      <c r="AG41" s="171"/>
      <c r="AH41" s="171"/>
      <c r="AI41" s="266">
        <f>P6-2</f>
        <v>1</v>
      </c>
      <c r="AJ41" s="266"/>
      <c r="AK41" s="266"/>
      <c r="AL41" s="183">
        <f>R6-2</f>
        <v>2019</v>
      </c>
      <c r="AM41" s="183"/>
      <c r="AN41" s="183"/>
      <c r="AO41" s="183"/>
      <c r="AP41" s="171" t="s">
        <v>66</v>
      </c>
      <c r="AQ41" s="171"/>
      <c r="AR41" s="283"/>
    </row>
    <row r="42" spans="1:44">
      <c r="A42" s="193"/>
      <c r="B42" s="194"/>
      <c r="C42" s="194"/>
      <c r="D42" s="194"/>
      <c r="E42" s="194"/>
      <c r="F42" s="194"/>
      <c r="G42" s="194"/>
      <c r="H42" s="194"/>
      <c r="I42" s="194"/>
      <c r="J42" s="194"/>
      <c r="K42" s="194"/>
      <c r="L42" s="268"/>
      <c r="M42" s="291"/>
      <c r="N42" s="291"/>
      <c r="O42" s="291"/>
      <c r="P42" s="291"/>
      <c r="Q42" s="291"/>
      <c r="R42" s="291"/>
      <c r="S42" s="291"/>
      <c r="T42" s="291"/>
      <c r="U42" s="291"/>
      <c r="V42" s="291"/>
      <c r="W42" s="291"/>
      <c r="X42" s="291"/>
      <c r="Y42" s="291"/>
      <c r="Z42" s="291"/>
      <c r="AA42" s="291"/>
      <c r="AB42" s="291"/>
      <c r="AC42" s="291"/>
      <c r="AD42" s="291"/>
      <c r="AE42" s="279"/>
      <c r="AF42" s="280"/>
      <c r="AG42" s="280"/>
      <c r="AH42" s="280"/>
      <c r="AI42" s="281"/>
      <c r="AJ42" s="281"/>
      <c r="AK42" s="281"/>
      <c r="AL42" s="282"/>
      <c r="AM42" s="282"/>
      <c r="AN42" s="282"/>
      <c r="AO42" s="282"/>
      <c r="AP42" s="280"/>
      <c r="AQ42" s="280"/>
      <c r="AR42" s="284"/>
    </row>
    <row r="43" spans="1:44" ht="13.5" customHeight="1">
      <c r="A43" s="193"/>
      <c r="B43" s="194"/>
      <c r="C43" s="194"/>
      <c r="D43" s="194"/>
      <c r="E43" s="194"/>
      <c r="F43" s="194"/>
      <c r="G43" s="194"/>
      <c r="H43" s="194"/>
      <c r="I43" s="194"/>
      <c r="J43" s="194"/>
      <c r="K43" s="194"/>
      <c r="L43" s="194"/>
      <c r="M43" s="285" t="s">
        <v>128</v>
      </c>
      <c r="N43" s="286"/>
      <c r="O43" s="286"/>
      <c r="P43" s="286"/>
      <c r="Q43" s="286"/>
      <c r="R43" s="286"/>
      <c r="S43" s="286"/>
      <c r="T43" s="286"/>
      <c r="U43" s="286"/>
      <c r="V43" s="286"/>
      <c r="W43" s="286"/>
      <c r="X43" s="286"/>
      <c r="Y43" s="286"/>
      <c r="Z43" s="286"/>
      <c r="AA43" s="286"/>
      <c r="AB43" s="286"/>
      <c r="AC43" s="286"/>
      <c r="AD43" s="287"/>
      <c r="AE43" s="269" t="s">
        <v>130</v>
      </c>
      <c r="AF43" s="263"/>
      <c r="AG43" s="263"/>
      <c r="AH43" s="263"/>
      <c r="AI43" s="263"/>
      <c r="AJ43" s="263"/>
      <c r="AK43" s="263"/>
      <c r="AL43" s="263"/>
      <c r="AM43" s="263"/>
      <c r="AN43" s="263"/>
      <c r="AO43" s="263"/>
      <c r="AP43" s="263"/>
      <c r="AQ43" s="263"/>
      <c r="AR43" s="270"/>
    </row>
    <row r="44" spans="1:44" ht="13.5" thickBot="1">
      <c r="A44" s="193"/>
      <c r="B44" s="194"/>
      <c r="C44" s="194"/>
      <c r="D44" s="194"/>
      <c r="E44" s="194"/>
      <c r="F44" s="194"/>
      <c r="G44" s="194"/>
      <c r="H44" s="194"/>
      <c r="I44" s="194"/>
      <c r="J44" s="194"/>
      <c r="K44" s="194"/>
      <c r="L44" s="194"/>
      <c r="M44" s="288"/>
      <c r="N44" s="289"/>
      <c r="O44" s="289"/>
      <c r="P44" s="289"/>
      <c r="Q44" s="289"/>
      <c r="R44" s="289"/>
      <c r="S44" s="289"/>
      <c r="T44" s="289"/>
      <c r="U44" s="289"/>
      <c r="V44" s="289"/>
      <c r="W44" s="289"/>
      <c r="X44" s="289"/>
      <c r="Y44" s="289"/>
      <c r="Z44" s="289"/>
      <c r="AA44" s="289"/>
      <c r="AB44" s="289"/>
      <c r="AC44" s="289"/>
      <c r="AD44" s="290"/>
      <c r="AE44" s="271"/>
      <c r="AF44" s="171"/>
      <c r="AG44" s="171"/>
      <c r="AH44" s="171"/>
      <c r="AI44" s="171"/>
      <c r="AJ44" s="171"/>
      <c r="AK44" s="171"/>
      <c r="AL44" s="171"/>
      <c r="AM44" s="171"/>
      <c r="AN44" s="171"/>
      <c r="AO44" s="171"/>
      <c r="AP44" s="171"/>
      <c r="AQ44" s="171"/>
      <c r="AR44" s="272"/>
    </row>
    <row r="45" spans="1:44" ht="12.75" customHeight="1">
      <c r="A45" s="193"/>
      <c r="B45" s="194"/>
      <c r="C45" s="194"/>
      <c r="D45" s="194"/>
      <c r="E45" s="194"/>
      <c r="F45" s="194"/>
      <c r="G45" s="194"/>
      <c r="H45" s="194"/>
      <c r="I45" s="194"/>
      <c r="J45" s="194"/>
      <c r="K45" s="194"/>
      <c r="L45" s="194"/>
      <c r="M45" s="306" t="s">
        <v>137</v>
      </c>
      <c r="N45" s="307"/>
      <c r="O45" s="307"/>
      <c r="P45" s="307"/>
      <c r="Q45" s="307"/>
      <c r="R45" s="307"/>
      <c r="S45" s="307"/>
      <c r="T45" s="307"/>
      <c r="U45" s="307"/>
      <c r="V45" s="307"/>
      <c r="W45" s="307"/>
      <c r="X45" s="307"/>
      <c r="Y45" s="307"/>
      <c r="Z45" s="307"/>
      <c r="AA45" s="307"/>
      <c r="AB45" s="307"/>
      <c r="AC45" s="307"/>
      <c r="AD45" s="308"/>
      <c r="AE45" s="302">
        <v>4.4700000000000002E-4</v>
      </c>
      <c r="AF45" s="303"/>
      <c r="AG45" s="303"/>
      <c r="AH45" s="303"/>
      <c r="AI45" s="303"/>
      <c r="AJ45" s="303"/>
      <c r="AK45" s="303"/>
      <c r="AL45" s="303"/>
      <c r="AM45" s="298" t="s">
        <v>131</v>
      </c>
      <c r="AN45" s="298"/>
      <c r="AO45" s="298"/>
      <c r="AP45" s="298"/>
      <c r="AQ45" s="298"/>
      <c r="AR45" s="299"/>
    </row>
    <row r="46" spans="1:44" ht="14.25" customHeight="1" thickBot="1">
      <c r="A46" s="193"/>
      <c r="B46" s="194"/>
      <c r="C46" s="194"/>
      <c r="D46" s="194"/>
      <c r="E46" s="194"/>
      <c r="F46" s="194"/>
      <c r="G46" s="194"/>
      <c r="H46" s="194"/>
      <c r="I46" s="194"/>
      <c r="J46" s="194"/>
      <c r="K46" s="194"/>
      <c r="L46" s="194"/>
      <c r="M46" s="309"/>
      <c r="N46" s="310"/>
      <c r="O46" s="310"/>
      <c r="P46" s="310"/>
      <c r="Q46" s="310"/>
      <c r="R46" s="310"/>
      <c r="S46" s="310"/>
      <c r="T46" s="310"/>
      <c r="U46" s="310"/>
      <c r="V46" s="310"/>
      <c r="W46" s="310"/>
      <c r="X46" s="310"/>
      <c r="Y46" s="310"/>
      <c r="Z46" s="310"/>
      <c r="AA46" s="310"/>
      <c r="AB46" s="310"/>
      <c r="AC46" s="310"/>
      <c r="AD46" s="311"/>
      <c r="AE46" s="304"/>
      <c r="AF46" s="305"/>
      <c r="AG46" s="305"/>
      <c r="AH46" s="305"/>
      <c r="AI46" s="305"/>
      <c r="AJ46" s="305"/>
      <c r="AK46" s="305"/>
      <c r="AL46" s="305"/>
      <c r="AM46" s="300"/>
      <c r="AN46" s="300"/>
      <c r="AO46" s="300"/>
      <c r="AP46" s="300"/>
      <c r="AQ46" s="300"/>
      <c r="AR46" s="301"/>
    </row>
    <row r="47" spans="1:44" ht="13.5" customHeight="1">
      <c r="A47" s="193"/>
      <c r="B47" s="194"/>
      <c r="C47" s="194"/>
      <c r="D47" s="194"/>
      <c r="E47" s="194"/>
      <c r="F47" s="194"/>
      <c r="G47" s="194"/>
      <c r="H47" s="194"/>
      <c r="I47" s="194"/>
      <c r="J47" s="194"/>
      <c r="K47" s="194"/>
      <c r="L47" s="194"/>
      <c r="M47" s="306"/>
      <c r="N47" s="307"/>
      <c r="O47" s="307"/>
      <c r="P47" s="307"/>
      <c r="Q47" s="307"/>
      <c r="R47" s="307"/>
      <c r="S47" s="307"/>
      <c r="T47" s="307"/>
      <c r="U47" s="307"/>
      <c r="V47" s="307"/>
      <c r="W47" s="307"/>
      <c r="X47" s="307"/>
      <c r="Y47" s="307"/>
      <c r="Z47" s="307"/>
      <c r="AA47" s="307"/>
      <c r="AB47" s="307"/>
      <c r="AC47" s="307"/>
      <c r="AD47" s="308"/>
      <c r="AE47" s="302"/>
      <c r="AF47" s="303"/>
      <c r="AG47" s="303"/>
      <c r="AH47" s="303"/>
      <c r="AI47" s="303"/>
      <c r="AJ47" s="303"/>
      <c r="AK47" s="303"/>
      <c r="AL47" s="303"/>
      <c r="AM47" s="298" t="s">
        <v>131</v>
      </c>
      <c r="AN47" s="298"/>
      <c r="AO47" s="298"/>
      <c r="AP47" s="298"/>
      <c r="AQ47" s="298"/>
      <c r="AR47" s="299"/>
    </row>
    <row r="48" spans="1:44" ht="14.25" customHeight="1" thickBot="1">
      <c r="A48" s="193"/>
      <c r="B48" s="194"/>
      <c r="C48" s="194"/>
      <c r="D48" s="194"/>
      <c r="E48" s="194"/>
      <c r="F48" s="194"/>
      <c r="G48" s="194"/>
      <c r="H48" s="194"/>
      <c r="I48" s="194"/>
      <c r="J48" s="194"/>
      <c r="K48" s="194"/>
      <c r="L48" s="194"/>
      <c r="M48" s="309"/>
      <c r="N48" s="310"/>
      <c r="O48" s="310"/>
      <c r="P48" s="310"/>
      <c r="Q48" s="310"/>
      <c r="R48" s="310"/>
      <c r="S48" s="310"/>
      <c r="T48" s="310"/>
      <c r="U48" s="310"/>
      <c r="V48" s="310"/>
      <c r="W48" s="310"/>
      <c r="X48" s="310"/>
      <c r="Y48" s="310"/>
      <c r="Z48" s="310"/>
      <c r="AA48" s="310"/>
      <c r="AB48" s="310"/>
      <c r="AC48" s="310"/>
      <c r="AD48" s="311"/>
      <c r="AE48" s="304"/>
      <c r="AF48" s="305"/>
      <c r="AG48" s="305"/>
      <c r="AH48" s="305"/>
      <c r="AI48" s="305"/>
      <c r="AJ48" s="305"/>
      <c r="AK48" s="305"/>
      <c r="AL48" s="305"/>
      <c r="AM48" s="300"/>
      <c r="AN48" s="300"/>
      <c r="AO48" s="300"/>
      <c r="AP48" s="300"/>
      <c r="AQ48" s="300"/>
      <c r="AR48" s="301"/>
    </row>
    <row r="49" spans="1:44" ht="13.5" customHeight="1">
      <c r="A49" s="193"/>
      <c r="B49" s="194"/>
      <c r="C49" s="194"/>
      <c r="D49" s="194"/>
      <c r="E49" s="194"/>
      <c r="F49" s="194"/>
      <c r="G49" s="194"/>
      <c r="H49" s="194"/>
      <c r="I49" s="194"/>
      <c r="J49" s="194"/>
      <c r="K49" s="194"/>
      <c r="L49" s="194"/>
      <c r="M49" s="306"/>
      <c r="N49" s="307"/>
      <c r="O49" s="307"/>
      <c r="P49" s="307"/>
      <c r="Q49" s="307"/>
      <c r="R49" s="307"/>
      <c r="S49" s="307"/>
      <c r="T49" s="307"/>
      <c r="U49" s="307"/>
      <c r="V49" s="307"/>
      <c r="W49" s="307"/>
      <c r="X49" s="307"/>
      <c r="Y49" s="307"/>
      <c r="Z49" s="307"/>
      <c r="AA49" s="307"/>
      <c r="AB49" s="307"/>
      <c r="AC49" s="307"/>
      <c r="AD49" s="308"/>
      <c r="AE49" s="302"/>
      <c r="AF49" s="303"/>
      <c r="AG49" s="303"/>
      <c r="AH49" s="303"/>
      <c r="AI49" s="303"/>
      <c r="AJ49" s="303"/>
      <c r="AK49" s="303"/>
      <c r="AL49" s="303"/>
      <c r="AM49" s="298" t="s">
        <v>131</v>
      </c>
      <c r="AN49" s="298"/>
      <c r="AO49" s="298"/>
      <c r="AP49" s="298"/>
      <c r="AQ49" s="298"/>
      <c r="AR49" s="299"/>
    </row>
    <row r="50" spans="1:44" ht="14.25" customHeight="1" thickBot="1">
      <c r="A50" s="193"/>
      <c r="B50" s="194"/>
      <c r="C50" s="194"/>
      <c r="D50" s="194"/>
      <c r="E50" s="194"/>
      <c r="F50" s="194"/>
      <c r="G50" s="194"/>
      <c r="H50" s="194"/>
      <c r="I50" s="194"/>
      <c r="J50" s="194"/>
      <c r="K50" s="194"/>
      <c r="L50" s="194"/>
      <c r="M50" s="309"/>
      <c r="N50" s="310"/>
      <c r="O50" s="310"/>
      <c r="P50" s="310"/>
      <c r="Q50" s="310"/>
      <c r="R50" s="310"/>
      <c r="S50" s="310"/>
      <c r="T50" s="310"/>
      <c r="U50" s="310"/>
      <c r="V50" s="310"/>
      <c r="W50" s="310"/>
      <c r="X50" s="310"/>
      <c r="Y50" s="310"/>
      <c r="Z50" s="310"/>
      <c r="AA50" s="310"/>
      <c r="AB50" s="310"/>
      <c r="AC50" s="310"/>
      <c r="AD50" s="311"/>
      <c r="AE50" s="304"/>
      <c r="AF50" s="305"/>
      <c r="AG50" s="305"/>
      <c r="AH50" s="305"/>
      <c r="AI50" s="305"/>
      <c r="AJ50" s="305"/>
      <c r="AK50" s="305"/>
      <c r="AL50" s="305"/>
      <c r="AM50" s="300"/>
      <c r="AN50" s="300"/>
      <c r="AO50" s="300"/>
      <c r="AP50" s="300"/>
      <c r="AQ50" s="300"/>
      <c r="AR50" s="301"/>
    </row>
    <row r="51" spans="1:44" ht="13.5" customHeight="1">
      <c r="A51" s="193"/>
      <c r="B51" s="194"/>
      <c r="C51" s="194"/>
      <c r="D51" s="194"/>
      <c r="E51" s="194"/>
      <c r="F51" s="194"/>
      <c r="G51" s="194"/>
      <c r="H51" s="194"/>
      <c r="I51" s="194"/>
      <c r="J51" s="194"/>
      <c r="K51" s="194"/>
      <c r="L51" s="194"/>
      <c r="M51" s="306"/>
      <c r="N51" s="307"/>
      <c r="O51" s="307"/>
      <c r="P51" s="307"/>
      <c r="Q51" s="307"/>
      <c r="R51" s="307"/>
      <c r="S51" s="307"/>
      <c r="T51" s="307"/>
      <c r="U51" s="307"/>
      <c r="V51" s="307"/>
      <c r="W51" s="307"/>
      <c r="X51" s="307"/>
      <c r="Y51" s="307"/>
      <c r="Z51" s="307"/>
      <c r="AA51" s="307"/>
      <c r="AB51" s="307"/>
      <c r="AC51" s="307"/>
      <c r="AD51" s="308"/>
      <c r="AE51" s="302"/>
      <c r="AF51" s="303"/>
      <c r="AG51" s="303"/>
      <c r="AH51" s="303"/>
      <c r="AI51" s="303"/>
      <c r="AJ51" s="303"/>
      <c r="AK51" s="303"/>
      <c r="AL51" s="303"/>
      <c r="AM51" s="298" t="s">
        <v>131</v>
      </c>
      <c r="AN51" s="298"/>
      <c r="AO51" s="298"/>
      <c r="AP51" s="298"/>
      <c r="AQ51" s="298"/>
      <c r="AR51" s="299"/>
    </row>
    <row r="52" spans="1:44" ht="13.5" customHeight="1" thickBot="1">
      <c r="A52" s="193"/>
      <c r="B52" s="194"/>
      <c r="C52" s="194"/>
      <c r="D52" s="194"/>
      <c r="E52" s="194"/>
      <c r="F52" s="194"/>
      <c r="G52" s="194"/>
      <c r="H52" s="194"/>
      <c r="I52" s="194"/>
      <c r="J52" s="194"/>
      <c r="K52" s="194"/>
      <c r="L52" s="194"/>
      <c r="M52" s="309"/>
      <c r="N52" s="310"/>
      <c r="O52" s="310"/>
      <c r="P52" s="310"/>
      <c r="Q52" s="310"/>
      <c r="R52" s="310"/>
      <c r="S52" s="310"/>
      <c r="T52" s="310"/>
      <c r="U52" s="310"/>
      <c r="V52" s="310"/>
      <c r="W52" s="310"/>
      <c r="X52" s="310"/>
      <c r="Y52" s="310"/>
      <c r="Z52" s="310"/>
      <c r="AA52" s="310"/>
      <c r="AB52" s="310"/>
      <c r="AC52" s="310"/>
      <c r="AD52" s="311"/>
      <c r="AE52" s="304"/>
      <c r="AF52" s="305"/>
      <c r="AG52" s="305"/>
      <c r="AH52" s="305"/>
      <c r="AI52" s="305"/>
      <c r="AJ52" s="305"/>
      <c r="AK52" s="305"/>
      <c r="AL52" s="305"/>
      <c r="AM52" s="300"/>
      <c r="AN52" s="300"/>
      <c r="AO52" s="300"/>
      <c r="AP52" s="300"/>
      <c r="AQ52" s="300"/>
      <c r="AR52" s="301"/>
    </row>
    <row r="53" spans="1:44" ht="12.75" customHeight="1">
      <c r="A53" s="193"/>
      <c r="B53" s="194"/>
      <c r="C53" s="194"/>
      <c r="D53" s="194"/>
      <c r="E53" s="194"/>
      <c r="F53" s="194"/>
      <c r="G53" s="194"/>
      <c r="H53" s="194"/>
      <c r="I53" s="194"/>
      <c r="J53" s="194"/>
      <c r="K53" s="194"/>
      <c r="L53" s="194"/>
      <c r="M53" s="306"/>
      <c r="N53" s="307"/>
      <c r="O53" s="307"/>
      <c r="P53" s="307"/>
      <c r="Q53" s="307"/>
      <c r="R53" s="307"/>
      <c r="S53" s="307"/>
      <c r="T53" s="307"/>
      <c r="U53" s="307"/>
      <c r="V53" s="307"/>
      <c r="W53" s="307"/>
      <c r="X53" s="307"/>
      <c r="Y53" s="307"/>
      <c r="Z53" s="307"/>
      <c r="AA53" s="307"/>
      <c r="AB53" s="307"/>
      <c r="AC53" s="307"/>
      <c r="AD53" s="308"/>
      <c r="AE53" s="302"/>
      <c r="AF53" s="303"/>
      <c r="AG53" s="303"/>
      <c r="AH53" s="303"/>
      <c r="AI53" s="303"/>
      <c r="AJ53" s="303"/>
      <c r="AK53" s="303"/>
      <c r="AL53" s="303"/>
      <c r="AM53" s="298" t="s">
        <v>131</v>
      </c>
      <c r="AN53" s="298"/>
      <c r="AO53" s="298"/>
      <c r="AP53" s="298"/>
      <c r="AQ53" s="298"/>
      <c r="AR53" s="299"/>
    </row>
    <row r="54" spans="1:44" ht="14.25" customHeight="1" thickBot="1">
      <c r="A54" s="193"/>
      <c r="B54" s="194"/>
      <c r="C54" s="194"/>
      <c r="D54" s="194"/>
      <c r="E54" s="194"/>
      <c r="F54" s="194"/>
      <c r="G54" s="194"/>
      <c r="H54" s="194"/>
      <c r="I54" s="194"/>
      <c r="J54" s="194"/>
      <c r="K54" s="194"/>
      <c r="L54" s="194"/>
      <c r="M54" s="309"/>
      <c r="N54" s="310"/>
      <c r="O54" s="310"/>
      <c r="P54" s="310"/>
      <c r="Q54" s="310"/>
      <c r="R54" s="310"/>
      <c r="S54" s="310"/>
      <c r="T54" s="310"/>
      <c r="U54" s="310"/>
      <c r="V54" s="310"/>
      <c r="W54" s="310"/>
      <c r="X54" s="310"/>
      <c r="Y54" s="310"/>
      <c r="Z54" s="310"/>
      <c r="AA54" s="310"/>
      <c r="AB54" s="310"/>
      <c r="AC54" s="310"/>
      <c r="AD54" s="311"/>
      <c r="AE54" s="304"/>
      <c r="AF54" s="305"/>
      <c r="AG54" s="305"/>
      <c r="AH54" s="305"/>
      <c r="AI54" s="305"/>
      <c r="AJ54" s="305"/>
      <c r="AK54" s="305"/>
      <c r="AL54" s="305"/>
      <c r="AM54" s="300"/>
      <c r="AN54" s="300"/>
      <c r="AO54" s="300"/>
      <c r="AP54" s="300"/>
      <c r="AQ54" s="300"/>
      <c r="AR54" s="301"/>
    </row>
    <row r="55" spans="1:44" ht="12.75" customHeight="1" thickBot="1">
      <c r="A55" s="165" t="s">
        <v>64</v>
      </c>
      <c r="B55" s="165"/>
      <c r="C55" s="165"/>
      <c r="D55" s="165"/>
      <c r="E55" s="165"/>
      <c r="F55" s="165"/>
      <c r="G55" s="165"/>
      <c r="H55" s="165"/>
      <c r="I55" s="165"/>
      <c r="J55" s="165"/>
      <c r="K55" s="165"/>
      <c r="L55" s="165"/>
      <c r="M55" s="10"/>
      <c r="N55" s="10"/>
      <c r="O55" s="45"/>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1"/>
    </row>
    <row r="56" spans="1:44" ht="12.75" customHeight="1" thickBot="1">
      <c r="A56" s="165"/>
      <c r="B56" s="165"/>
      <c r="C56" s="165"/>
      <c r="D56" s="165"/>
      <c r="E56" s="165"/>
      <c r="F56" s="165"/>
      <c r="G56" s="165"/>
      <c r="H56" s="165"/>
      <c r="I56" s="165"/>
      <c r="J56" s="165"/>
      <c r="K56" s="165"/>
      <c r="L56" s="165"/>
      <c r="M56" s="10"/>
      <c r="N56" s="44" t="s">
        <v>99</v>
      </c>
      <c r="O56" s="42" t="s">
        <v>73</v>
      </c>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1"/>
    </row>
    <row r="57" spans="1:44" ht="12.75" customHeight="1" thickBot="1">
      <c r="A57" s="165"/>
      <c r="B57" s="165"/>
      <c r="C57" s="165"/>
      <c r="D57" s="165"/>
      <c r="E57" s="165"/>
      <c r="F57" s="165"/>
      <c r="G57" s="165"/>
      <c r="H57" s="165"/>
      <c r="I57" s="165"/>
      <c r="J57" s="165"/>
      <c r="K57" s="165"/>
      <c r="L57" s="165"/>
      <c r="M57" s="10"/>
      <c r="N57" s="10"/>
      <c r="O57" s="41"/>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1"/>
    </row>
    <row r="58" spans="1:44" ht="12.75" customHeight="1" thickBot="1">
      <c r="A58" s="165"/>
      <c r="B58" s="165"/>
      <c r="C58" s="165"/>
      <c r="D58" s="165"/>
      <c r="E58" s="165"/>
      <c r="F58" s="165"/>
      <c r="G58" s="165"/>
      <c r="H58" s="165"/>
      <c r="I58" s="165"/>
      <c r="J58" s="165"/>
      <c r="K58" s="165"/>
      <c r="L58" s="165"/>
      <c r="M58" s="10"/>
      <c r="N58" s="44" t="s">
        <v>99</v>
      </c>
      <c r="O58" s="42" t="s">
        <v>74</v>
      </c>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1"/>
    </row>
    <row r="59" spans="1:44" ht="12.75" customHeight="1" thickBot="1">
      <c r="A59" s="165"/>
      <c r="B59" s="165"/>
      <c r="C59" s="165"/>
      <c r="D59" s="165"/>
      <c r="E59" s="165"/>
      <c r="F59" s="165"/>
      <c r="G59" s="165"/>
      <c r="H59" s="165"/>
      <c r="I59" s="165"/>
      <c r="J59" s="165"/>
      <c r="K59" s="165"/>
      <c r="L59" s="165"/>
      <c r="M59" s="10"/>
      <c r="N59" s="10"/>
      <c r="O59" s="41"/>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1"/>
    </row>
    <row r="60" spans="1:44" ht="12.75" customHeight="1" thickBot="1">
      <c r="A60" s="165"/>
      <c r="B60" s="165"/>
      <c r="C60" s="165"/>
      <c r="D60" s="165"/>
      <c r="E60" s="165"/>
      <c r="F60" s="165"/>
      <c r="G60" s="165"/>
      <c r="H60" s="165"/>
      <c r="I60" s="165"/>
      <c r="J60" s="165"/>
      <c r="K60" s="165"/>
      <c r="L60" s="165"/>
      <c r="M60" s="10"/>
      <c r="N60" s="44" t="s">
        <v>99</v>
      </c>
      <c r="O60" s="42" t="s">
        <v>78</v>
      </c>
      <c r="P60" s="10"/>
      <c r="Q60" s="10"/>
      <c r="R60" s="10"/>
      <c r="S60" s="14"/>
      <c r="T60" s="262"/>
      <c r="U60" s="262"/>
      <c r="V60" s="262"/>
      <c r="W60" s="262"/>
      <c r="X60" s="262"/>
      <c r="Y60" s="262"/>
      <c r="Z60" s="262"/>
      <c r="AA60" s="262"/>
      <c r="AB60" s="262"/>
      <c r="AC60" s="262"/>
      <c r="AD60" s="262"/>
      <c r="AE60" s="262"/>
      <c r="AF60" s="262"/>
      <c r="AG60" s="262"/>
      <c r="AH60" s="262"/>
      <c r="AI60" s="262"/>
      <c r="AJ60" s="262"/>
      <c r="AK60" s="262"/>
      <c r="AL60" s="262"/>
      <c r="AM60" s="262"/>
      <c r="AN60" s="262"/>
      <c r="AO60" s="262"/>
      <c r="AP60" s="262"/>
      <c r="AQ60" s="10" t="s">
        <v>79</v>
      </c>
      <c r="AR60" s="11"/>
    </row>
    <row r="61" spans="1:44" ht="12.75" customHeight="1" thickBot="1">
      <c r="A61" s="165"/>
      <c r="B61" s="165"/>
      <c r="C61" s="165"/>
      <c r="D61" s="165"/>
      <c r="E61" s="165"/>
      <c r="F61" s="165"/>
      <c r="G61" s="165"/>
      <c r="H61" s="165"/>
      <c r="I61" s="165"/>
      <c r="J61" s="165"/>
      <c r="K61" s="165"/>
      <c r="L61" s="165"/>
      <c r="M61" s="10"/>
      <c r="N61" s="10"/>
      <c r="O61" s="41"/>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1"/>
    </row>
    <row r="62" spans="1:44" ht="13.5" customHeight="1">
      <c r="A62" s="165" t="s">
        <v>65</v>
      </c>
      <c r="B62" s="165"/>
      <c r="C62" s="165"/>
      <c r="D62" s="165"/>
      <c r="E62" s="165"/>
      <c r="F62" s="165"/>
      <c r="G62" s="165"/>
      <c r="H62" s="165"/>
      <c r="I62" s="165"/>
      <c r="J62" s="165"/>
      <c r="K62" s="165"/>
      <c r="L62" s="166"/>
      <c r="M62" s="244"/>
      <c r="N62" s="245"/>
      <c r="O62" s="245"/>
      <c r="P62" s="245"/>
      <c r="Q62" s="245"/>
      <c r="R62" s="245"/>
      <c r="S62" s="245"/>
      <c r="T62" s="245"/>
      <c r="U62" s="245"/>
      <c r="V62" s="245"/>
      <c r="W62" s="245"/>
      <c r="X62" s="245"/>
      <c r="Y62" s="245"/>
      <c r="Z62" s="245"/>
      <c r="AA62" s="245"/>
      <c r="AB62" s="245"/>
      <c r="AC62" s="245"/>
      <c r="AD62" s="245"/>
      <c r="AE62" s="245"/>
      <c r="AF62" s="245"/>
      <c r="AG62" s="245"/>
      <c r="AH62" s="245"/>
      <c r="AI62" s="245"/>
      <c r="AJ62" s="245"/>
      <c r="AK62" s="245"/>
      <c r="AL62" s="245"/>
      <c r="AM62" s="245"/>
      <c r="AN62" s="245"/>
      <c r="AO62" s="245"/>
      <c r="AP62" s="245"/>
      <c r="AQ62" s="245"/>
      <c r="AR62" s="246"/>
    </row>
    <row r="63" spans="1:44">
      <c r="A63" s="165"/>
      <c r="B63" s="165"/>
      <c r="C63" s="165"/>
      <c r="D63" s="165"/>
      <c r="E63" s="165"/>
      <c r="F63" s="165"/>
      <c r="G63" s="165"/>
      <c r="H63" s="165"/>
      <c r="I63" s="165"/>
      <c r="J63" s="165"/>
      <c r="K63" s="165"/>
      <c r="L63" s="166"/>
      <c r="M63" s="247"/>
      <c r="N63" s="248"/>
      <c r="O63" s="248"/>
      <c r="P63" s="248"/>
      <c r="Q63" s="248"/>
      <c r="R63" s="248"/>
      <c r="S63" s="248"/>
      <c r="T63" s="248"/>
      <c r="U63" s="248"/>
      <c r="V63" s="248"/>
      <c r="W63" s="248"/>
      <c r="X63" s="248"/>
      <c r="Y63" s="248"/>
      <c r="Z63" s="248"/>
      <c r="AA63" s="248"/>
      <c r="AB63" s="248"/>
      <c r="AC63" s="248"/>
      <c r="AD63" s="248"/>
      <c r="AE63" s="248"/>
      <c r="AF63" s="248"/>
      <c r="AG63" s="248"/>
      <c r="AH63" s="248"/>
      <c r="AI63" s="248"/>
      <c r="AJ63" s="248"/>
      <c r="AK63" s="248"/>
      <c r="AL63" s="248"/>
      <c r="AM63" s="248"/>
      <c r="AN63" s="248"/>
      <c r="AO63" s="248"/>
      <c r="AP63" s="248"/>
      <c r="AQ63" s="248"/>
      <c r="AR63" s="249"/>
    </row>
    <row r="64" spans="1:44">
      <c r="A64" s="165"/>
      <c r="B64" s="165"/>
      <c r="C64" s="165"/>
      <c r="D64" s="165"/>
      <c r="E64" s="165"/>
      <c r="F64" s="165"/>
      <c r="G64" s="165"/>
      <c r="H64" s="165"/>
      <c r="I64" s="165"/>
      <c r="J64" s="165"/>
      <c r="K64" s="165"/>
      <c r="L64" s="166"/>
      <c r="M64" s="247"/>
      <c r="N64" s="248"/>
      <c r="O64" s="248"/>
      <c r="P64" s="248"/>
      <c r="Q64" s="248"/>
      <c r="R64" s="248"/>
      <c r="S64" s="248"/>
      <c r="T64" s="248"/>
      <c r="U64" s="248"/>
      <c r="V64" s="248"/>
      <c r="W64" s="248"/>
      <c r="X64" s="248"/>
      <c r="Y64" s="248"/>
      <c r="Z64" s="248"/>
      <c r="AA64" s="248"/>
      <c r="AB64" s="248"/>
      <c r="AC64" s="248"/>
      <c r="AD64" s="248"/>
      <c r="AE64" s="248"/>
      <c r="AF64" s="248"/>
      <c r="AG64" s="248"/>
      <c r="AH64" s="248"/>
      <c r="AI64" s="248"/>
      <c r="AJ64" s="248"/>
      <c r="AK64" s="248"/>
      <c r="AL64" s="248"/>
      <c r="AM64" s="248"/>
      <c r="AN64" s="248"/>
      <c r="AO64" s="248"/>
      <c r="AP64" s="248"/>
      <c r="AQ64" s="248"/>
      <c r="AR64" s="249"/>
    </row>
    <row r="65" spans="1:44">
      <c r="A65" s="165"/>
      <c r="B65" s="165"/>
      <c r="C65" s="165"/>
      <c r="D65" s="165"/>
      <c r="E65" s="165"/>
      <c r="F65" s="165"/>
      <c r="G65" s="165"/>
      <c r="H65" s="165"/>
      <c r="I65" s="165"/>
      <c r="J65" s="165"/>
      <c r="K65" s="165"/>
      <c r="L65" s="166"/>
      <c r="M65" s="247"/>
      <c r="N65" s="248"/>
      <c r="O65" s="248"/>
      <c r="P65" s="248"/>
      <c r="Q65" s="248"/>
      <c r="R65" s="248"/>
      <c r="S65" s="248"/>
      <c r="T65" s="248"/>
      <c r="U65" s="248"/>
      <c r="V65" s="248"/>
      <c r="W65" s="248"/>
      <c r="X65" s="248"/>
      <c r="Y65" s="248"/>
      <c r="Z65" s="248"/>
      <c r="AA65" s="248"/>
      <c r="AB65" s="248"/>
      <c r="AC65" s="248"/>
      <c r="AD65" s="248"/>
      <c r="AE65" s="248"/>
      <c r="AF65" s="248"/>
      <c r="AG65" s="248"/>
      <c r="AH65" s="248"/>
      <c r="AI65" s="248"/>
      <c r="AJ65" s="248"/>
      <c r="AK65" s="248"/>
      <c r="AL65" s="248"/>
      <c r="AM65" s="248"/>
      <c r="AN65" s="248"/>
      <c r="AO65" s="248"/>
      <c r="AP65" s="248"/>
      <c r="AQ65" s="248"/>
      <c r="AR65" s="249"/>
    </row>
    <row r="66" spans="1:44" ht="13.5" thickBot="1">
      <c r="A66" s="165"/>
      <c r="B66" s="165"/>
      <c r="C66" s="165"/>
      <c r="D66" s="165"/>
      <c r="E66" s="165"/>
      <c r="F66" s="165"/>
      <c r="G66" s="165"/>
      <c r="H66" s="165"/>
      <c r="I66" s="165"/>
      <c r="J66" s="165"/>
      <c r="K66" s="165"/>
      <c r="L66" s="166"/>
      <c r="M66" s="250"/>
      <c r="N66" s="251"/>
      <c r="O66" s="251"/>
      <c r="P66" s="251"/>
      <c r="Q66" s="251"/>
      <c r="R66" s="251"/>
      <c r="S66" s="251"/>
      <c r="T66" s="251"/>
      <c r="U66" s="251"/>
      <c r="V66" s="251"/>
      <c r="W66" s="251"/>
      <c r="X66" s="251"/>
      <c r="Y66" s="251"/>
      <c r="Z66" s="251"/>
      <c r="AA66" s="251"/>
      <c r="AB66" s="251"/>
      <c r="AC66" s="251"/>
      <c r="AD66" s="251"/>
      <c r="AE66" s="251"/>
      <c r="AF66" s="251"/>
      <c r="AG66" s="251"/>
      <c r="AH66" s="251"/>
      <c r="AI66" s="251"/>
      <c r="AJ66" s="251"/>
      <c r="AK66" s="251"/>
      <c r="AL66" s="251"/>
      <c r="AM66" s="251"/>
      <c r="AN66" s="251"/>
      <c r="AO66" s="251"/>
      <c r="AP66" s="251"/>
      <c r="AQ66" s="251"/>
      <c r="AR66" s="252"/>
    </row>
    <row r="68" spans="1:44">
      <c r="A68" s="13"/>
    </row>
    <row r="71" spans="1:44">
      <c r="H71" s="9" t="s">
        <v>75</v>
      </c>
    </row>
  </sheetData>
  <sheetProtection formatCells="0" selectLockedCells="1"/>
  <dataConsolidate/>
  <mergeCells count="86">
    <mergeCell ref="M45:AD46"/>
    <mergeCell ref="M47:AD48"/>
    <mergeCell ref="M49:AD50"/>
    <mergeCell ref="M51:AD52"/>
    <mergeCell ref="M53:AD54"/>
    <mergeCell ref="AM45:AR46"/>
    <mergeCell ref="AE45:AL46"/>
    <mergeCell ref="AM51:AR52"/>
    <mergeCell ref="AE53:AL54"/>
    <mergeCell ref="AM53:AR54"/>
    <mergeCell ref="AE47:AL48"/>
    <mergeCell ref="AM47:AR48"/>
    <mergeCell ref="AE49:AL50"/>
    <mergeCell ref="AM49:AR50"/>
    <mergeCell ref="AE51:AL52"/>
    <mergeCell ref="AE43:AR44"/>
    <mergeCell ref="AI40:AQ40"/>
    <mergeCell ref="U27:W28"/>
    <mergeCell ref="AK25:AR28"/>
    <mergeCell ref="AC25:AJ26"/>
    <mergeCell ref="AC27:AE28"/>
    <mergeCell ref="AE41:AH42"/>
    <mergeCell ref="AI41:AK42"/>
    <mergeCell ref="AL41:AO42"/>
    <mergeCell ref="AP41:AR42"/>
    <mergeCell ref="M43:AD44"/>
    <mergeCell ref="M41:AD42"/>
    <mergeCell ref="AB40:AH40"/>
    <mergeCell ref="AF27:AG28"/>
    <mergeCell ref="U38:AR39"/>
    <mergeCell ref="U35:AB37"/>
    <mergeCell ref="A62:L66"/>
    <mergeCell ref="M62:AR66"/>
    <mergeCell ref="AH31:AJ31"/>
    <mergeCell ref="AH34:AJ34"/>
    <mergeCell ref="U29:Y31"/>
    <mergeCell ref="AC29:AG31"/>
    <mergeCell ref="U32:Y34"/>
    <mergeCell ref="AC35:AJ37"/>
    <mergeCell ref="A55:L61"/>
    <mergeCell ref="A25:L40"/>
    <mergeCell ref="T60:AP60"/>
    <mergeCell ref="M25:T28"/>
    <mergeCell ref="M29:T31"/>
    <mergeCell ref="X27:Y28"/>
    <mergeCell ref="Z27:AB28"/>
    <mergeCell ref="A41:L54"/>
    <mergeCell ref="AQ31:AR31"/>
    <mergeCell ref="AQ34:AR34"/>
    <mergeCell ref="AQ37:AR37"/>
    <mergeCell ref="AK29:AP31"/>
    <mergeCell ref="Z34:AB34"/>
    <mergeCell ref="Z31:AB31"/>
    <mergeCell ref="AK32:AP34"/>
    <mergeCell ref="AK35:AP37"/>
    <mergeCell ref="AH27:AJ28"/>
    <mergeCell ref="M6:O7"/>
    <mergeCell ref="P6:Q7"/>
    <mergeCell ref="A8:L13"/>
    <mergeCell ref="M14:O15"/>
    <mergeCell ref="A14:L24"/>
    <mergeCell ref="P14:AR15"/>
    <mergeCell ref="P16:AR18"/>
    <mergeCell ref="P19:AR21"/>
    <mergeCell ref="P22:AR24"/>
    <mergeCell ref="N38:T40"/>
    <mergeCell ref="AC32:AG34"/>
    <mergeCell ref="M32:T34"/>
    <mergeCell ref="N35:T37"/>
    <mergeCell ref="U25:AB26"/>
    <mergeCell ref="A4:L5"/>
    <mergeCell ref="H2:AR2"/>
    <mergeCell ref="M16:O18"/>
    <mergeCell ref="M19:O21"/>
    <mergeCell ref="M22:O24"/>
    <mergeCell ref="U6:W7"/>
    <mergeCell ref="X6:Y7"/>
    <mergeCell ref="M8:AR13"/>
    <mergeCell ref="AC6:AD7"/>
    <mergeCell ref="R6:T7"/>
    <mergeCell ref="A2:G2"/>
    <mergeCell ref="A6:L7"/>
    <mergeCell ref="Z6:AB7"/>
    <mergeCell ref="M4:AR5"/>
    <mergeCell ref="AH6:AJ7"/>
    <mergeCell ref="AE6:AG7"/>
  </mergeCells>
  <phoneticPr fontId="2"/>
  <dataValidations count="1">
    <dataValidation type="list" allowBlank="1" showInputMessage="1" showErrorMessage="1" sqref="N56 N58 N60">
      <formula1>"　,レ"</formula1>
    </dataValidation>
  </dataValidations>
  <printOptions horizontalCentered="1"/>
  <pageMargins left="0.59055118110236227" right="0.59055118110236227" top="0.78740157480314965" bottom="0.39370078740157483" header="0.31496062992125984" footer="0.31496062992125984"/>
  <pageSetup paperSize="9" scale="94"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pageSetUpPr fitToPage="1"/>
  </sheetPr>
  <dimension ref="A1:AJ106"/>
  <sheetViews>
    <sheetView showGridLines="0" view="pageBreakPreview" zoomScaleNormal="100" zoomScaleSheetLayoutView="100" workbookViewId="0">
      <selection activeCell="B44" sqref="B44"/>
    </sheetView>
  </sheetViews>
  <sheetFormatPr defaultColWidth="9" defaultRowHeight="20.25" customHeight="1"/>
  <cols>
    <col min="1" max="1" width="5.625" style="1" customWidth="1"/>
    <col min="2" max="2" width="30.625" style="1" customWidth="1"/>
    <col min="3" max="3" width="50.75" style="1" customWidth="1"/>
    <col min="4" max="16384" width="9" style="1"/>
  </cols>
  <sheetData>
    <row r="1" spans="1:16" s="6" customFormat="1" ht="17.25">
      <c r="A1" s="1" t="s">
        <v>85</v>
      </c>
      <c r="B1" s="17"/>
      <c r="C1" s="17"/>
    </row>
    <row r="2" spans="1:16" ht="19.899999999999999" customHeight="1">
      <c r="A2" s="313" t="s">
        <v>55</v>
      </c>
      <c r="B2" s="313"/>
      <c r="C2" s="313"/>
    </row>
    <row r="3" spans="1:16" s="5" customFormat="1" ht="19.899999999999999" customHeight="1">
      <c r="A3" s="167" t="s">
        <v>45</v>
      </c>
      <c r="B3" s="167"/>
      <c r="C3" s="46">
        <f>計画書鑑!$Q$8</f>
        <v>0</v>
      </c>
    </row>
    <row r="4" spans="1:16" s="5" customFormat="1" ht="33" customHeight="1">
      <c r="A4" s="312" t="s">
        <v>132</v>
      </c>
      <c r="B4" s="312"/>
      <c r="C4" s="312"/>
    </row>
    <row r="5" spans="1:16" ht="6.75" customHeight="1"/>
    <row r="6" spans="1:16" s="5" customFormat="1" ht="20.25" customHeight="1" thickBot="1">
      <c r="A6" s="8" t="s">
        <v>101</v>
      </c>
      <c r="B6" s="7" t="s">
        <v>84</v>
      </c>
      <c r="C6" s="7" t="s">
        <v>46</v>
      </c>
      <c r="N6" s="47"/>
      <c r="O6" s="47"/>
      <c r="P6" s="47"/>
    </row>
    <row r="7" spans="1:16" ht="20.25" customHeight="1" thickTop="1" thickBot="1">
      <c r="A7" s="48">
        <v>1</v>
      </c>
      <c r="B7" s="110" t="s">
        <v>138</v>
      </c>
      <c r="C7" s="111">
        <f>計画書鑑!$Q$6</f>
        <v>0</v>
      </c>
      <c r="N7" s="49"/>
      <c r="O7" s="49"/>
      <c r="P7" s="49"/>
    </row>
    <row r="8" spans="1:16" ht="20.25" customHeight="1" thickBot="1">
      <c r="A8" s="50">
        <v>2</v>
      </c>
      <c r="B8" s="112"/>
      <c r="C8" s="113"/>
    </row>
    <row r="9" spans="1:16" ht="20.25" customHeight="1" thickBot="1">
      <c r="A9" s="48">
        <v>3</v>
      </c>
      <c r="B9" s="112"/>
      <c r="C9" s="113"/>
    </row>
    <row r="10" spans="1:16" ht="20.25" customHeight="1" thickBot="1">
      <c r="A10" s="50">
        <v>4</v>
      </c>
      <c r="B10" s="112"/>
      <c r="C10" s="113"/>
    </row>
    <row r="11" spans="1:16" ht="20.25" customHeight="1" thickBot="1">
      <c r="A11" s="48">
        <v>5</v>
      </c>
      <c r="B11" s="112"/>
      <c r="C11" s="113"/>
    </row>
    <row r="12" spans="1:16" ht="20.25" customHeight="1" thickBot="1">
      <c r="A12" s="50">
        <v>6</v>
      </c>
      <c r="B12" s="112"/>
      <c r="C12" s="113"/>
    </row>
    <row r="13" spans="1:16" ht="20.25" customHeight="1" thickBot="1">
      <c r="A13" s="48">
        <v>7</v>
      </c>
      <c r="B13" s="112"/>
      <c r="C13" s="113"/>
    </row>
    <row r="14" spans="1:16" ht="20.25" customHeight="1" thickBot="1">
      <c r="A14" s="50">
        <v>8</v>
      </c>
      <c r="B14" s="112"/>
      <c r="C14" s="113"/>
    </row>
    <row r="15" spans="1:16" ht="20.25" customHeight="1" thickBot="1">
      <c r="A15" s="48">
        <v>9</v>
      </c>
      <c r="B15" s="112"/>
      <c r="C15" s="113"/>
    </row>
    <row r="16" spans="1:16" ht="20.25" customHeight="1" thickBot="1">
      <c r="A16" s="50">
        <v>10</v>
      </c>
      <c r="B16" s="112"/>
      <c r="C16" s="113"/>
    </row>
    <row r="17" spans="1:3" ht="20.25" customHeight="1" thickBot="1">
      <c r="A17" s="48">
        <v>11</v>
      </c>
      <c r="B17" s="112"/>
      <c r="C17" s="113"/>
    </row>
    <row r="18" spans="1:3" ht="20.25" customHeight="1" thickBot="1">
      <c r="A18" s="50">
        <v>12</v>
      </c>
      <c r="B18" s="112"/>
      <c r="C18" s="113"/>
    </row>
    <row r="19" spans="1:3" ht="20.25" customHeight="1" thickBot="1">
      <c r="A19" s="48">
        <v>13</v>
      </c>
      <c r="B19" s="112"/>
      <c r="C19" s="113"/>
    </row>
    <row r="20" spans="1:3" ht="20.25" customHeight="1" thickBot="1">
      <c r="A20" s="50">
        <v>14</v>
      </c>
      <c r="B20" s="112"/>
      <c r="C20" s="113"/>
    </row>
    <row r="21" spans="1:3" ht="20.25" customHeight="1" thickBot="1">
      <c r="A21" s="48">
        <v>15</v>
      </c>
      <c r="B21" s="112"/>
      <c r="C21" s="113"/>
    </row>
    <row r="22" spans="1:3" ht="20.25" customHeight="1" thickBot="1">
      <c r="A22" s="50">
        <v>16</v>
      </c>
      <c r="B22" s="112"/>
      <c r="C22" s="113"/>
    </row>
    <row r="23" spans="1:3" ht="20.25" customHeight="1" thickBot="1">
      <c r="A23" s="48">
        <v>17</v>
      </c>
      <c r="B23" s="112"/>
      <c r="C23" s="113"/>
    </row>
    <row r="24" spans="1:3" ht="20.25" customHeight="1" thickBot="1">
      <c r="A24" s="50">
        <v>18</v>
      </c>
      <c r="B24" s="112"/>
      <c r="C24" s="113"/>
    </row>
    <row r="25" spans="1:3" ht="20.25" customHeight="1" thickBot="1">
      <c r="A25" s="48">
        <v>19</v>
      </c>
      <c r="B25" s="112"/>
      <c r="C25" s="113"/>
    </row>
    <row r="26" spans="1:3" ht="20.25" customHeight="1" thickBot="1">
      <c r="A26" s="50">
        <v>20</v>
      </c>
      <c r="B26" s="112"/>
      <c r="C26" s="113"/>
    </row>
    <row r="27" spans="1:3" ht="20.25" customHeight="1" thickBot="1">
      <c r="A27" s="48">
        <v>21</v>
      </c>
      <c r="B27" s="112"/>
      <c r="C27" s="113"/>
    </row>
    <row r="28" spans="1:3" ht="20.25" customHeight="1" thickBot="1">
      <c r="A28" s="50">
        <v>22</v>
      </c>
      <c r="B28" s="112"/>
      <c r="C28" s="113"/>
    </row>
    <row r="29" spans="1:3" ht="20.25" customHeight="1" thickBot="1">
      <c r="A29" s="48">
        <v>23</v>
      </c>
      <c r="B29" s="112"/>
      <c r="C29" s="113"/>
    </row>
    <row r="30" spans="1:3" ht="20.25" customHeight="1" thickBot="1">
      <c r="A30" s="50">
        <v>24</v>
      </c>
      <c r="B30" s="112"/>
      <c r="C30" s="113"/>
    </row>
    <row r="31" spans="1:3" ht="20.25" customHeight="1" thickBot="1">
      <c r="A31" s="48">
        <v>25</v>
      </c>
      <c r="B31" s="112"/>
      <c r="C31" s="113"/>
    </row>
    <row r="32" spans="1:3" ht="20.25" customHeight="1" thickBot="1">
      <c r="A32" s="50">
        <v>26</v>
      </c>
      <c r="B32" s="112"/>
      <c r="C32" s="113"/>
    </row>
    <row r="33" spans="1:36" ht="20.25" customHeight="1" thickBot="1">
      <c r="A33" s="48">
        <v>27</v>
      </c>
      <c r="B33" s="112"/>
      <c r="C33" s="113"/>
    </row>
    <row r="34" spans="1:36" ht="20.25" customHeight="1" thickBot="1">
      <c r="A34" s="50">
        <v>28</v>
      </c>
      <c r="B34" s="112"/>
      <c r="C34" s="113"/>
    </row>
    <row r="35" spans="1:36" ht="20.25" customHeight="1" thickBot="1">
      <c r="A35" s="48">
        <v>29</v>
      </c>
      <c r="B35" s="112"/>
      <c r="C35" s="113"/>
    </row>
    <row r="36" spans="1:36" ht="20.25" customHeight="1" thickBot="1">
      <c r="A36" s="50">
        <v>30</v>
      </c>
      <c r="B36" s="112"/>
      <c r="C36" s="113"/>
    </row>
    <row r="37" spans="1:36" ht="20.25" customHeight="1" thickBot="1">
      <c r="A37" s="48">
        <v>31</v>
      </c>
      <c r="B37" s="112"/>
      <c r="C37" s="113"/>
    </row>
    <row r="38" spans="1:36" ht="20.25" customHeight="1" thickBot="1">
      <c r="A38" s="50">
        <v>32</v>
      </c>
      <c r="B38" s="112"/>
      <c r="C38" s="113"/>
    </row>
    <row r="39" spans="1:36" ht="20.25" customHeight="1" thickBot="1">
      <c r="A39" s="48">
        <v>33</v>
      </c>
      <c r="B39" s="112"/>
      <c r="C39" s="113"/>
    </row>
    <row r="40" spans="1:36" ht="20.25" customHeight="1" thickBot="1">
      <c r="A40" s="50">
        <v>34</v>
      </c>
      <c r="B40" s="112"/>
      <c r="C40" s="113"/>
    </row>
    <row r="41" spans="1:36" ht="20.25" customHeight="1" thickBot="1">
      <c r="A41" s="48">
        <v>35</v>
      </c>
      <c r="B41" s="112"/>
      <c r="C41" s="113"/>
    </row>
    <row r="42" spans="1:36" ht="20.25" customHeight="1" thickBot="1">
      <c r="A42" s="50">
        <v>36</v>
      </c>
      <c r="B42" s="112"/>
      <c r="C42" s="113"/>
    </row>
    <row r="43" spans="1:36" ht="20.25" customHeight="1" thickBot="1">
      <c r="A43" s="48">
        <v>37</v>
      </c>
      <c r="B43" s="112"/>
      <c r="C43" s="113"/>
    </row>
    <row r="44" spans="1:36" ht="20.25" customHeight="1" thickBot="1">
      <c r="A44" s="50">
        <v>38</v>
      </c>
      <c r="B44" s="112"/>
      <c r="C44" s="113"/>
    </row>
    <row r="45" spans="1:36" ht="20.25" customHeight="1" thickBot="1">
      <c r="A45" s="48">
        <v>39</v>
      </c>
      <c r="B45" s="112"/>
      <c r="C45" s="113"/>
      <c r="AH45" s="49"/>
      <c r="AI45" s="49"/>
      <c r="AJ45" s="49"/>
    </row>
    <row r="46" spans="1:36" ht="20.25" customHeight="1" thickBot="1">
      <c r="A46" s="50">
        <v>40</v>
      </c>
      <c r="B46" s="112"/>
      <c r="C46" s="113"/>
      <c r="AH46" s="49"/>
      <c r="AI46" s="49"/>
      <c r="AJ46" s="49"/>
    </row>
    <row r="47" spans="1:36" ht="20.25" customHeight="1" thickBot="1">
      <c r="A47" s="48">
        <v>41</v>
      </c>
      <c r="B47" s="112"/>
      <c r="C47" s="113"/>
    </row>
    <row r="48" spans="1:36" ht="20.25" customHeight="1" thickBot="1">
      <c r="A48" s="50">
        <v>42</v>
      </c>
      <c r="B48" s="112"/>
      <c r="C48" s="113"/>
    </row>
    <row r="49" spans="1:36" ht="20.25" customHeight="1" thickBot="1">
      <c r="A49" s="48">
        <v>43</v>
      </c>
      <c r="B49" s="112"/>
      <c r="C49" s="113"/>
    </row>
    <row r="50" spans="1:36" ht="20.25" customHeight="1" thickBot="1">
      <c r="A50" s="50">
        <v>44</v>
      </c>
      <c r="B50" s="112"/>
      <c r="C50" s="113"/>
    </row>
    <row r="51" spans="1:36" ht="20.25" customHeight="1" thickBot="1">
      <c r="A51" s="48">
        <v>45</v>
      </c>
      <c r="B51" s="112"/>
      <c r="C51" s="113"/>
      <c r="AH51" s="49"/>
      <c r="AI51" s="49"/>
      <c r="AJ51" s="49"/>
    </row>
    <row r="52" spans="1:36" ht="20.25" customHeight="1" thickBot="1">
      <c r="A52" s="50">
        <v>46</v>
      </c>
      <c r="B52" s="112"/>
      <c r="C52" s="113"/>
      <c r="AH52" s="49"/>
      <c r="AI52" s="49"/>
      <c r="AJ52" s="49"/>
    </row>
    <row r="53" spans="1:36" ht="20.25" customHeight="1" thickBot="1">
      <c r="A53" s="48">
        <v>47</v>
      </c>
      <c r="B53" s="112"/>
      <c r="C53" s="113"/>
    </row>
    <row r="54" spans="1:36" ht="20.25" customHeight="1" thickBot="1">
      <c r="A54" s="50">
        <v>48</v>
      </c>
      <c r="B54" s="112"/>
      <c r="C54" s="113"/>
    </row>
    <row r="55" spans="1:36" ht="20.25" customHeight="1" thickBot="1">
      <c r="A55" s="48">
        <v>49</v>
      </c>
      <c r="B55" s="112"/>
      <c r="C55" s="113"/>
    </row>
    <row r="56" spans="1:36" ht="20.25" customHeight="1" thickBot="1">
      <c r="A56" s="50">
        <v>50</v>
      </c>
      <c r="B56" s="112"/>
      <c r="C56" s="113"/>
    </row>
    <row r="57" spans="1:36" ht="20.25" customHeight="1" thickBot="1">
      <c r="A57" s="48">
        <v>51</v>
      </c>
      <c r="B57" s="112"/>
      <c r="C57" s="113"/>
    </row>
    <row r="58" spans="1:36" ht="20.25" customHeight="1" thickBot="1">
      <c r="A58" s="50">
        <v>52</v>
      </c>
      <c r="B58" s="112"/>
      <c r="C58" s="113"/>
    </row>
    <row r="59" spans="1:36" ht="20.25" customHeight="1" thickBot="1">
      <c r="A59" s="48">
        <v>53</v>
      </c>
      <c r="B59" s="112"/>
      <c r="C59" s="113"/>
    </row>
    <row r="60" spans="1:36" ht="20.25" customHeight="1" thickBot="1">
      <c r="A60" s="50">
        <v>54</v>
      </c>
      <c r="B60" s="112"/>
      <c r="C60" s="113"/>
    </row>
    <row r="61" spans="1:36" ht="20.25" customHeight="1" thickBot="1">
      <c r="A61" s="48">
        <v>55</v>
      </c>
      <c r="B61" s="112"/>
      <c r="C61" s="113"/>
    </row>
    <row r="62" spans="1:36" ht="20.25" customHeight="1" thickBot="1">
      <c r="A62" s="50">
        <v>56</v>
      </c>
      <c r="B62" s="112"/>
      <c r="C62" s="113"/>
    </row>
    <row r="63" spans="1:36" ht="20.25" customHeight="1" thickBot="1">
      <c r="A63" s="48">
        <v>57</v>
      </c>
      <c r="B63" s="112"/>
      <c r="C63" s="113"/>
    </row>
    <row r="64" spans="1:36" ht="20.25" customHeight="1" thickBot="1">
      <c r="A64" s="50">
        <v>58</v>
      </c>
      <c r="B64" s="112"/>
      <c r="C64" s="113"/>
    </row>
    <row r="65" spans="1:3" ht="20.25" customHeight="1" thickBot="1">
      <c r="A65" s="48">
        <v>59</v>
      </c>
      <c r="B65" s="112"/>
      <c r="C65" s="113"/>
    </row>
    <row r="66" spans="1:3" ht="20.25" customHeight="1" thickBot="1">
      <c r="A66" s="50">
        <v>60</v>
      </c>
      <c r="B66" s="112"/>
      <c r="C66" s="113"/>
    </row>
    <row r="67" spans="1:3" ht="20.25" customHeight="1" thickBot="1">
      <c r="A67" s="48">
        <v>61</v>
      </c>
      <c r="B67" s="112"/>
      <c r="C67" s="113"/>
    </row>
    <row r="68" spans="1:3" ht="20.25" customHeight="1" thickBot="1">
      <c r="A68" s="50">
        <v>62</v>
      </c>
      <c r="B68" s="112"/>
      <c r="C68" s="113"/>
    </row>
    <row r="69" spans="1:3" ht="20.25" customHeight="1" thickBot="1">
      <c r="A69" s="48">
        <v>63</v>
      </c>
      <c r="B69" s="112"/>
      <c r="C69" s="113"/>
    </row>
    <row r="70" spans="1:3" ht="20.25" customHeight="1" thickBot="1">
      <c r="A70" s="50">
        <v>64</v>
      </c>
      <c r="B70" s="112"/>
      <c r="C70" s="113"/>
    </row>
    <row r="71" spans="1:3" ht="20.25" customHeight="1" thickBot="1">
      <c r="A71" s="48">
        <v>65</v>
      </c>
      <c r="B71" s="112"/>
      <c r="C71" s="113"/>
    </row>
    <row r="72" spans="1:3" ht="20.25" customHeight="1" thickBot="1">
      <c r="A72" s="50">
        <v>66</v>
      </c>
      <c r="B72" s="112"/>
      <c r="C72" s="113"/>
    </row>
    <row r="73" spans="1:3" ht="20.25" customHeight="1" thickBot="1">
      <c r="A73" s="48">
        <v>67</v>
      </c>
      <c r="B73" s="112"/>
      <c r="C73" s="113"/>
    </row>
    <row r="74" spans="1:3" ht="20.25" customHeight="1" thickBot="1">
      <c r="A74" s="50">
        <v>68</v>
      </c>
      <c r="B74" s="112"/>
      <c r="C74" s="113"/>
    </row>
    <row r="75" spans="1:3" ht="20.25" customHeight="1" thickBot="1">
      <c r="A75" s="48">
        <v>69</v>
      </c>
      <c r="B75" s="112"/>
      <c r="C75" s="113"/>
    </row>
    <row r="76" spans="1:3" ht="20.25" customHeight="1" thickBot="1">
      <c r="A76" s="50">
        <v>70</v>
      </c>
      <c r="B76" s="112"/>
      <c r="C76" s="113"/>
    </row>
    <row r="77" spans="1:3" ht="20.25" customHeight="1" thickBot="1">
      <c r="A77" s="48">
        <v>71</v>
      </c>
      <c r="B77" s="112"/>
      <c r="C77" s="113"/>
    </row>
    <row r="78" spans="1:3" ht="20.25" customHeight="1" thickBot="1">
      <c r="A78" s="50">
        <v>72</v>
      </c>
      <c r="B78" s="112"/>
      <c r="C78" s="113"/>
    </row>
    <row r="79" spans="1:3" ht="20.25" customHeight="1" thickBot="1">
      <c r="A79" s="48">
        <v>73</v>
      </c>
      <c r="B79" s="112"/>
      <c r="C79" s="113"/>
    </row>
    <row r="80" spans="1:3" ht="20.25" customHeight="1" thickBot="1">
      <c r="A80" s="50">
        <v>74</v>
      </c>
      <c r="B80" s="112"/>
      <c r="C80" s="113"/>
    </row>
    <row r="81" spans="1:3" ht="20.25" customHeight="1" thickBot="1">
      <c r="A81" s="48">
        <v>75</v>
      </c>
      <c r="B81" s="112"/>
      <c r="C81" s="113"/>
    </row>
    <row r="82" spans="1:3" ht="20.25" customHeight="1" thickBot="1">
      <c r="A82" s="50">
        <v>76</v>
      </c>
      <c r="B82" s="112"/>
      <c r="C82" s="113"/>
    </row>
    <row r="83" spans="1:3" ht="20.25" customHeight="1" thickBot="1">
      <c r="A83" s="48">
        <v>77</v>
      </c>
      <c r="B83" s="112"/>
      <c r="C83" s="113"/>
    </row>
    <row r="84" spans="1:3" ht="20.25" customHeight="1" thickBot="1">
      <c r="A84" s="50">
        <v>78</v>
      </c>
      <c r="B84" s="112"/>
      <c r="C84" s="113"/>
    </row>
    <row r="85" spans="1:3" ht="20.25" customHeight="1" thickBot="1">
      <c r="A85" s="48">
        <v>79</v>
      </c>
      <c r="B85" s="112"/>
      <c r="C85" s="113"/>
    </row>
    <row r="86" spans="1:3" ht="20.25" customHeight="1" thickBot="1">
      <c r="A86" s="50">
        <v>80</v>
      </c>
      <c r="B86" s="112"/>
      <c r="C86" s="113"/>
    </row>
    <row r="87" spans="1:3" ht="20.25" customHeight="1" thickBot="1">
      <c r="A87" s="48">
        <v>81</v>
      </c>
      <c r="B87" s="112"/>
      <c r="C87" s="113"/>
    </row>
    <row r="88" spans="1:3" ht="20.25" customHeight="1" thickBot="1">
      <c r="A88" s="50">
        <v>82</v>
      </c>
      <c r="B88" s="112"/>
      <c r="C88" s="113"/>
    </row>
    <row r="89" spans="1:3" ht="20.25" customHeight="1" thickBot="1">
      <c r="A89" s="48">
        <v>83</v>
      </c>
      <c r="B89" s="112"/>
      <c r="C89" s="113"/>
    </row>
    <row r="90" spans="1:3" ht="20.25" customHeight="1" thickBot="1">
      <c r="A90" s="50">
        <v>84</v>
      </c>
      <c r="B90" s="112"/>
      <c r="C90" s="113"/>
    </row>
    <row r="91" spans="1:3" ht="20.25" customHeight="1" thickBot="1">
      <c r="A91" s="48">
        <v>85</v>
      </c>
      <c r="B91" s="112"/>
      <c r="C91" s="113"/>
    </row>
    <row r="92" spans="1:3" ht="20.25" customHeight="1" thickBot="1">
      <c r="A92" s="50">
        <v>86</v>
      </c>
      <c r="B92" s="112"/>
      <c r="C92" s="113"/>
    </row>
    <row r="93" spans="1:3" ht="20.25" customHeight="1" thickBot="1">
      <c r="A93" s="48">
        <v>87</v>
      </c>
      <c r="B93" s="112"/>
      <c r="C93" s="113"/>
    </row>
    <row r="94" spans="1:3" ht="20.25" customHeight="1" thickBot="1">
      <c r="A94" s="50">
        <v>88</v>
      </c>
      <c r="B94" s="112"/>
      <c r="C94" s="113"/>
    </row>
    <row r="95" spans="1:3" ht="20.25" customHeight="1" thickBot="1">
      <c r="A95" s="48">
        <v>89</v>
      </c>
      <c r="B95" s="112"/>
      <c r="C95" s="113"/>
    </row>
    <row r="96" spans="1:3" ht="20.25" customHeight="1" thickBot="1">
      <c r="A96" s="50">
        <v>90</v>
      </c>
      <c r="B96" s="112"/>
      <c r="C96" s="113"/>
    </row>
    <row r="97" spans="1:3" ht="20.25" customHeight="1" thickBot="1">
      <c r="A97" s="48">
        <v>91</v>
      </c>
      <c r="B97" s="112"/>
      <c r="C97" s="113"/>
    </row>
    <row r="98" spans="1:3" ht="20.25" customHeight="1" thickBot="1">
      <c r="A98" s="50">
        <v>92</v>
      </c>
      <c r="B98" s="112"/>
      <c r="C98" s="113"/>
    </row>
    <row r="99" spans="1:3" ht="20.25" customHeight="1" thickBot="1">
      <c r="A99" s="48">
        <v>93</v>
      </c>
      <c r="B99" s="112"/>
      <c r="C99" s="113"/>
    </row>
    <row r="100" spans="1:3" ht="20.25" customHeight="1" thickBot="1">
      <c r="A100" s="50">
        <v>94</v>
      </c>
      <c r="B100" s="112"/>
      <c r="C100" s="113"/>
    </row>
    <row r="101" spans="1:3" ht="20.25" customHeight="1" thickBot="1">
      <c r="A101" s="48">
        <v>95</v>
      </c>
      <c r="B101" s="112"/>
      <c r="C101" s="113"/>
    </row>
    <row r="102" spans="1:3" ht="20.25" customHeight="1" thickBot="1">
      <c r="A102" s="50">
        <v>96</v>
      </c>
      <c r="B102" s="112"/>
      <c r="C102" s="113"/>
    </row>
    <row r="103" spans="1:3" ht="20.25" customHeight="1" thickBot="1">
      <c r="A103" s="48">
        <v>97</v>
      </c>
      <c r="B103" s="112"/>
      <c r="C103" s="113"/>
    </row>
    <row r="104" spans="1:3" ht="20.25" customHeight="1" thickBot="1">
      <c r="A104" s="50">
        <v>98</v>
      </c>
      <c r="B104" s="112"/>
      <c r="C104" s="113"/>
    </row>
    <row r="105" spans="1:3" ht="20.25" customHeight="1" thickBot="1">
      <c r="A105" s="48">
        <v>99</v>
      </c>
      <c r="B105" s="112"/>
      <c r="C105" s="113"/>
    </row>
    <row r="106" spans="1:3" ht="20.25" customHeight="1" thickBot="1">
      <c r="A106" s="51">
        <v>100</v>
      </c>
      <c r="B106" s="112"/>
      <c r="C106" s="113"/>
    </row>
  </sheetData>
  <mergeCells count="3">
    <mergeCell ref="A4:C4"/>
    <mergeCell ref="A3:B3"/>
    <mergeCell ref="A2:C2"/>
  </mergeCells>
  <phoneticPr fontId="2"/>
  <printOptions horizontalCentered="1"/>
  <pageMargins left="0.59055118110236227" right="0.59055118110236227" top="0.78740157480314965" bottom="0.39370078740157483"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pageSetUpPr fitToPage="1"/>
  </sheetPr>
  <dimension ref="A1:AM59"/>
  <sheetViews>
    <sheetView showGridLines="0" view="pageBreakPreview" zoomScale="85" zoomScaleNormal="85" zoomScaleSheetLayoutView="85" workbookViewId="0">
      <selection activeCell="F59" sqref="F59"/>
    </sheetView>
  </sheetViews>
  <sheetFormatPr defaultColWidth="9" defaultRowHeight="13.5"/>
  <cols>
    <col min="1" max="1" width="3.625" style="5" customWidth="1"/>
    <col min="2" max="3" width="14.625" style="5" customWidth="1"/>
    <col min="4" max="4" width="8.25" style="5" customWidth="1"/>
    <col min="5" max="5" width="6.625" style="5" customWidth="1"/>
    <col min="6" max="6" width="12.625" style="5" customWidth="1"/>
    <col min="7" max="7" width="8.25" style="5" customWidth="1"/>
    <col min="8" max="8" width="6.625" style="5" customWidth="1"/>
    <col min="9" max="9" width="12.625" style="5" customWidth="1"/>
    <col min="10" max="10" width="10.625" style="5" customWidth="1"/>
    <col min="11" max="11" width="12.625" style="5" customWidth="1"/>
    <col min="12" max="16384" width="9" style="5"/>
  </cols>
  <sheetData>
    <row r="1" spans="1:21" ht="29.25" customHeight="1">
      <c r="A1" s="313" t="s">
        <v>102</v>
      </c>
      <c r="B1" s="313"/>
      <c r="C1" s="313"/>
      <c r="D1" s="313"/>
      <c r="E1" s="313"/>
      <c r="F1" s="313"/>
      <c r="G1" s="313"/>
      <c r="H1" s="313"/>
      <c r="I1" s="313"/>
      <c r="J1" s="313"/>
      <c r="K1" s="313"/>
    </row>
    <row r="2" spans="1:21" ht="20.25" customHeight="1">
      <c r="A2" s="167" t="s">
        <v>45</v>
      </c>
      <c r="B2" s="167"/>
      <c r="C2" s="167"/>
      <c r="D2" s="167">
        <f>計画書鑑!$Q$8</f>
        <v>0</v>
      </c>
      <c r="E2" s="167"/>
      <c r="F2" s="167"/>
      <c r="G2" s="167"/>
      <c r="H2" s="167"/>
      <c r="I2" s="167"/>
      <c r="J2" s="167"/>
      <c r="K2" s="167"/>
    </row>
    <row r="3" spans="1:21" ht="7.5" customHeight="1">
      <c r="A3" s="29"/>
      <c r="B3" s="29"/>
      <c r="C3" s="30"/>
      <c r="D3" s="30"/>
      <c r="E3" s="30"/>
      <c r="F3" s="30"/>
      <c r="G3" s="30"/>
      <c r="H3" s="30"/>
      <c r="I3" s="30"/>
      <c r="J3" s="30"/>
      <c r="K3" s="30"/>
    </row>
    <row r="4" spans="1:21" ht="20.25" customHeight="1">
      <c r="A4" s="314" t="s">
        <v>125</v>
      </c>
      <c r="B4" s="315"/>
      <c r="C4" s="315"/>
      <c r="D4" s="315"/>
      <c r="E4" s="316"/>
      <c r="F4" s="52" t="s">
        <v>127</v>
      </c>
      <c r="G4" s="53">
        <f>計画書別紙1!$X$27</f>
        <v>2</v>
      </c>
      <c r="H4" s="54">
        <f>G4+2018</f>
        <v>2020</v>
      </c>
      <c r="I4" s="55" t="s">
        <v>86</v>
      </c>
    </row>
    <row r="5" spans="1:21" ht="20.25" customHeight="1">
      <c r="A5" s="314" t="s">
        <v>87</v>
      </c>
      <c r="B5" s="315"/>
      <c r="C5" s="315"/>
      <c r="D5" s="315"/>
      <c r="E5" s="316"/>
      <c r="F5" s="52" t="s">
        <v>139</v>
      </c>
      <c r="G5" s="53">
        <f>計画書別紙1!$AI$41</f>
        <v>1</v>
      </c>
      <c r="H5" s="54">
        <f>G5+2018</f>
        <v>2019</v>
      </c>
      <c r="I5" s="55" t="s">
        <v>86</v>
      </c>
      <c r="S5" s="47"/>
      <c r="T5" s="47"/>
      <c r="U5" s="47"/>
    </row>
    <row r="6" spans="1:21" ht="20.25" customHeight="1">
      <c r="A6" s="317" t="s">
        <v>56</v>
      </c>
      <c r="B6" s="318"/>
      <c r="C6" s="314" t="str">
        <f>計画書別紙1!$M$45</f>
        <v>例：東京電力エナジーパートナー(株)</v>
      </c>
      <c r="D6" s="315"/>
      <c r="E6" s="316"/>
      <c r="F6" s="323">
        <f>計画書別紙1!$AE$45</f>
        <v>4.4700000000000002E-4</v>
      </c>
      <c r="G6" s="324"/>
      <c r="H6" s="56" t="s">
        <v>124</v>
      </c>
      <c r="I6" s="57"/>
      <c r="S6" s="47"/>
      <c r="T6" s="47"/>
      <c r="U6" s="47"/>
    </row>
    <row r="7" spans="1:21" ht="20.25" customHeight="1">
      <c r="A7" s="319"/>
      <c r="B7" s="320"/>
      <c r="C7" s="314">
        <f>計画書別紙1!$M$47</f>
        <v>0</v>
      </c>
      <c r="D7" s="315"/>
      <c r="E7" s="316"/>
      <c r="F7" s="323">
        <f>計画書別紙1!$AE$47</f>
        <v>0</v>
      </c>
      <c r="G7" s="324"/>
      <c r="H7" s="56" t="s">
        <v>124</v>
      </c>
      <c r="I7" s="57"/>
      <c r="S7" s="47"/>
      <c r="T7" s="47"/>
      <c r="U7" s="47"/>
    </row>
    <row r="8" spans="1:21" ht="20.25" customHeight="1">
      <c r="A8" s="319"/>
      <c r="B8" s="320"/>
      <c r="C8" s="314">
        <f>計画書別紙1!$M$49</f>
        <v>0</v>
      </c>
      <c r="D8" s="315"/>
      <c r="E8" s="316"/>
      <c r="F8" s="323">
        <f>計画書別紙1!$AE$49</f>
        <v>0</v>
      </c>
      <c r="G8" s="324"/>
      <c r="H8" s="56" t="s">
        <v>113</v>
      </c>
      <c r="I8" s="57"/>
      <c r="S8" s="47"/>
      <c r="T8" s="47"/>
      <c r="U8" s="47"/>
    </row>
    <row r="9" spans="1:21" ht="20.25" customHeight="1">
      <c r="A9" s="319"/>
      <c r="B9" s="320"/>
      <c r="C9" s="314">
        <f>計画書別紙1!$M$51</f>
        <v>0</v>
      </c>
      <c r="D9" s="315"/>
      <c r="E9" s="316"/>
      <c r="F9" s="323">
        <f>計画書別紙1!$AE$51</f>
        <v>0</v>
      </c>
      <c r="G9" s="324"/>
      <c r="H9" s="56" t="s">
        <v>124</v>
      </c>
      <c r="I9" s="57"/>
      <c r="S9" s="47"/>
      <c r="T9" s="47"/>
      <c r="U9" s="47"/>
    </row>
    <row r="10" spans="1:21" ht="20.25" customHeight="1">
      <c r="A10" s="321"/>
      <c r="B10" s="322"/>
      <c r="C10" s="314">
        <f>計画書別紙1!$M$53</f>
        <v>0</v>
      </c>
      <c r="D10" s="315"/>
      <c r="E10" s="316"/>
      <c r="F10" s="323">
        <f>計画書別紙1!$AE$53</f>
        <v>0</v>
      </c>
      <c r="G10" s="324"/>
      <c r="H10" s="56" t="s">
        <v>123</v>
      </c>
      <c r="I10" s="57"/>
      <c r="S10" s="47"/>
      <c r="T10" s="47"/>
      <c r="U10" s="47"/>
    </row>
    <row r="11" spans="1:21" ht="7.5" customHeight="1"/>
    <row r="12" spans="1:21" ht="15" customHeight="1">
      <c r="A12" s="325" t="s">
        <v>0</v>
      </c>
      <c r="B12" s="326"/>
      <c r="C12" s="327"/>
      <c r="D12" s="331" t="s">
        <v>33</v>
      </c>
      <c r="E12" s="332"/>
      <c r="F12" s="333"/>
      <c r="G12" s="331" t="s">
        <v>44</v>
      </c>
      <c r="H12" s="332"/>
      <c r="I12" s="333"/>
      <c r="J12" s="334" t="s">
        <v>122</v>
      </c>
      <c r="K12" s="334" t="s">
        <v>133</v>
      </c>
    </row>
    <row r="13" spans="1:21" ht="27.75" thickBot="1">
      <c r="A13" s="328"/>
      <c r="B13" s="329"/>
      <c r="C13" s="330"/>
      <c r="D13" s="58" t="s">
        <v>36</v>
      </c>
      <c r="E13" s="46" t="s">
        <v>34</v>
      </c>
      <c r="F13" s="59" t="s">
        <v>37</v>
      </c>
      <c r="G13" s="58" t="s">
        <v>38</v>
      </c>
      <c r="H13" s="46" t="s">
        <v>34</v>
      </c>
      <c r="I13" s="59" t="s">
        <v>39</v>
      </c>
      <c r="J13" s="335"/>
      <c r="K13" s="335"/>
    </row>
    <row r="14" spans="1:21" ht="15" customHeight="1">
      <c r="A14" s="348" t="s">
        <v>40</v>
      </c>
      <c r="B14" s="349" t="s">
        <v>95</v>
      </c>
      <c r="C14" s="350"/>
      <c r="D14" s="102"/>
      <c r="E14" s="61" t="s">
        <v>104</v>
      </c>
      <c r="F14" s="62">
        <f>ROUND(D14*38.2,1)</f>
        <v>0</v>
      </c>
      <c r="G14" s="60"/>
      <c r="H14" s="61" t="s">
        <v>105</v>
      </c>
      <c r="I14" s="63">
        <f>ROUND(G14*38.2,2)</f>
        <v>0</v>
      </c>
      <c r="J14" s="63">
        <f t="shared" ref="J14:J36" si="0">F14-I14</f>
        <v>0</v>
      </c>
      <c r="K14" s="117">
        <f>ROUND(J14*0.0187*3.66666666666667,0)</f>
        <v>0</v>
      </c>
    </row>
    <row r="15" spans="1:21" ht="15" customHeight="1">
      <c r="A15" s="344"/>
      <c r="B15" s="349" t="s">
        <v>1</v>
      </c>
      <c r="C15" s="350"/>
      <c r="D15" s="103"/>
      <c r="E15" s="61" t="s">
        <v>120</v>
      </c>
      <c r="F15" s="62">
        <f>ROUND(D15*35.3,1)</f>
        <v>0</v>
      </c>
      <c r="G15" s="64"/>
      <c r="H15" s="61" t="s">
        <v>103</v>
      </c>
      <c r="I15" s="63">
        <f>ROUND(G15*35.3,2)</f>
        <v>0</v>
      </c>
      <c r="J15" s="63">
        <f t="shared" si="0"/>
        <v>0</v>
      </c>
      <c r="K15" s="117">
        <f>ROUND(J15*0.0184*3.66666666666667,0)</f>
        <v>0</v>
      </c>
    </row>
    <row r="16" spans="1:21" ht="15" customHeight="1">
      <c r="A16" s="344"/>
      <c r="B16" s="349" t="s">
        <v>2</v>
      </c>
      <c r="C16" s="350"/>
      <c r="D16" s="103"/>
      <c r="E16" s="61" t="s">
        <v>104</v>
      </c>
      <c r="F16" s="62">
        <f>ROUND(D16*34.6,1)</f>
        <v>0</v>
      </c>
      <c r="G16" s="64"/>
      <c r="H16" s="61" t="s">
        <v>112</v>
      </c>
      <c r="I16" s="63">
        <f>ROUND(G16*34.6,1)</f>
        <v>0</v>
      </c>
      <c r="J16" s="63">
        <f t="shared" si="0"/>
        <v>0</v>
      </c>
      <c r="K16" s="117">
        <f>ROUND(J16*0.0183*3.66666666666667,0)</f>
        <v>0</v>
      </c>
    </row>
    <row r="17" spans="1:11" ht="15" customHeight="1">
      <c r="A17" s="344"/>
      <c r="B17" s="349" t="s">
        <v>121</v>
      </c>
      <c r="C17" s="350"/>
      <c r="D17" s="103"/>
      <c r="E17" s="61" t="s">
        <v>120</v>
      </c>
      <c r="F17" s="62">
        <f>ROUND(D17*33.6,1)</f>
        <v>0</v>
      </c>
      <c r="G17" s="64"/>
      <c r="H17" s="61" t="s">
        <v>104</v>
      </c>
      <c r="I17" s="63">
        <f>ROUND(G17*33.6,1)</f>
        <v>0</v>
      </c>
      <c r="J17" s="63">
        <f t="shared" si="0"/>
        <v>0</v>
      </c>
      <c r="K17" s="117">
        <f>ROUND(J17*0.0182*3.66666666666667,0)</f>
        <v>0</v>
      </c>
    </row>
    <row r="18" spans="1:11" ht="15" customHeight="1">
      <c r="A18" s="344"/>
      <c r="B18" s="341" t="s">
        <v>3</v>
      </c>
      <c r="C18" s="342"/>
      <c r="D18" s="103"/>
      <c r="E18" s="61" t="s">
        <v>120</v>
      </c>
      <c r="F18" s="62">
        <f>ROUND(D18*36.7,1)</f>
        <v>0</v>
      </c>
      <c r="G18" s="64"/>
      <c r="H18" s="61" t="s">
        <v>120</v>
      </c>
      <c r="I18" s="63">
        <f>ROUND(G18*36.7,1)</f>
        <v>0</v>
      </c>
      <c r="J18" s="63">
        <f t="shared" si="0"/>
        <v>0</v>
      </c>
      <c r="K18" s="117">
        <f>ROUND(J18*0.0185*3.66666666666667,0)</f>
        <v>0</v>
      </c>
    </row>
    <row r="19" spans="1:11" ht="15" customHeight="1">
      <c r="A19" s="344"/>
      <c r="B19" s="341" t="s">
        <v>4</v>
      </c>
      <c r="C19" s="342"/>
      <c r="D19" s="103"/>
      <c r="E19" s="61" t="s">
        <v>103</v>
      </c>
      <c r="F19" s="62">
        <f>ROUND(D19*37.7,1)</f>
        <v>0</v>
      </c>
      <c r="G19" s="64"/>
      <c r="H19" s="61" t="s">
        <v>103</v>
      </c>
      <c r="I19" s="63">
        <f>ROUND(G19*37.7,1)</f>
        <v>0</v>
      </c>
      <c r="J19" s="63">
        <f t="shared" si="0"/>
        <v>0</v>
      </c>
      <c r="K19" s="117">
        <f>ROUND(J19*0.0187*3.66666666666667,0)</f>
        <v>0</v>
      </c>
    </row>
    <row r="20" spans="1:11" ht="15" customHeight="1">
      <c r="A20" s="344"/>
      <c r="B20" s="341" t="s">
        <v>5</v>
      </c>
      <c r="C20" s="342"/>
      <c r="D20" s="103"/>
      <c r="E20" s="61" t="s">
        <v>103</v>
      </c>
      <c r="F20" s="62">
        <f>ROUND(D20*39.1,1)</f>
        <v>0</v>
      </c>
      <c r="G20" s="64"/>
      <c r="H20" s="61" t="s">
        <v>112</v>
      </c>
      <c r="I20" s="63">
        <f>ROUND(G20*39.1,1)</f>
        <v>0</v>
      </c>
      <c r="J20" s="63">
        <f t="shared" si="0"/>
        <v>0</v>
      </c>
      <c r="K20" s="117">
        <f>ROUND(J20*0.0189*3.66666666666667,0)</f>
        <v>0</v>
      </c>
    </row>
    <row r="21" spans="1:11" ht="15" customHeight="1">
      <c r="A21" s="344"/>
      <c r="B21" s="341" t="s">
        <v>6</v>
      </c>
      <c r="C21" s="342"/>
      <c r="D21" s="103"/>
      <c r="E21" s="61" t="s">
        <v>103</v>
      </c>
      <c r="F21" s="62">
        <f>ROUND(D21*41.9,1)</f>
        <v>0</v>
      </c>
      <c r="G21" s="64"/>
      <c r="H21" s="61" t="s">
        <v>120</v>
      </c>
      <c r="I21" s="63">
        <f>ROUND(G21*41.9,1)</f>
        <v>0</v>
      </c>
      <c r="J21" s="63">
        <f t="shared" si="0"/>
        <v>0</v>
      </c>
      <c r="K21" s="117">
        <f>ROUND(J21*0.0195*3.66666666666667,0)</f>
        <v>0</v>
      </c>
    </row>
    <row r="22" spans="1:11" ht="15" customHeight="1">
      <c r="A22" s="344"/>
      <c r="B22" s="341" t="s">
        <v>7</v>
      </c>
      <c r="C22" s="342"/>
      <c r="D22" s="103"/>
      <c r="E22" s="61" t="s">
        <v>106</v>
      </c>
      <c r="F22" s="62">
        <f>ROUND(D22*40.9,1)</f>
        <v>0</v>
      </c>
      <c r="G22" s="64"/>
      <c r="H22" s="61" t="s">
        <v>116</v>
      </c>
      <c r="I22" s="63">
        <f>ROUND(G22*40.9,1)</f>
        <v>0</v>
      </c>
      <c r="J22" s="63">
        <f t="shared" si="0"/>
        <v>0</v>
      </c>
      <c r="K22" s="117">
        <f>ROUND(J22*0.0208*3.66666666666667,0)</f>
        <v>0</v>
      </c>
    </row>
    <row r="23" spans="1:11" ht="15" customHeight="1">
      <c r="A23" s="344"/>
      <c r="B23" s="341" t="s">
        <v>8</v>
      </c>
      <c r="C23" s="342"/>
      <c r="D23" s="103"/>
      <c r="E23" s="61" t="s">
        <v>106</v>
      </c>
      <c r="F23" s="62">
        <f>ROUND(D23*29.9,1)</f>
        <v>0</v>
      </c>
      <c r="G23" s="64"/>
      <c r="H23" s="61" t="s">
        <v>119</v>
      </c>
      <c r="I23" s="63">
        <f>ROUND(G23*29.9,1)</f>
        <v>0</v>
      </c>
      <c r="J23" s="63">
        <f t="shared" si="0"/>
        <v>0</v>
      </c>
      <c r="K23" s="117">
        <f>ROUND(J23*0.0254*3.66666666666667,0)</f>
        <v>0</v>
      </c>
    </row>
    <row r="24" spans="1:11" ht="15" customHeight="1">
      <c r="A24" s="344"/>
      <c r="B24" s="336" t="s">
        <v>18</v>
      </c>
      <c r="C24" s="65" t="s">
        <v>27</v>
      </c>
      <c r="D24" s="103"/>
      <c r="E24" s="61" t="s">
        <v>116</v>
      </c>
      <c r="F24" s="62">
        <f>ROUND(D24*50.8,1)</f>
        <v>0</v>
      </c>
      <c r="G24" s="64"/>
      <c r="H24" s="61" t="s">
        <v>116</v>
      </c>
      <c r="I24" s="63">
        <f>ROUND(G24*50.8,1)</f>
        <v>0</v>
      </c>
      <c r="J24" s="63">
        <f t="shared" si="0"/>
        <v>0</v>
      </c>
      <c r="K24" s="117">
        <f>ROUND(J24*0.0161*3.66666666666667,0)</f>
        <v>0</v>
      </c>
    </row>
    <row r="25" spans="1:11" ht="15" customHeight="1">
      <c r="A25" s="344"/>
      <c r="B25" s="337"/>
      <c r="C25" s="65" t="s">
        <v>28</v>
      </c>
      <c r="D25" s="103"/>
      <c r="E25" s="61" t="s">
        <v>134</v>
      </c>
      <c r="F25" s="62">
        <f>ROUND(D25*44.9,1)</f>
        <v>0</v>
      </c>
      <c r="G25" s="64"/>
      <c r="H25" s="61" t="s">
        <v>134</v>
      </c>
      <c r="I25" s="63">
        <f>ROUND(G25*44.9,1)</f>
        <v>0</v>
      </c>
      <c r="J25" s="63">
        <f t="shared" si="0"/>
        <v>0</v>
      </c>
      <c r="K25" s="117">
        <f>ROUND(J25*0.0142*3.66666666666667,0)</f>
        <v>0</v>
      </c>
    </row>
    <row r="26" spans="1:11" ht="15" customHeight="1">
      <c r="A26" s="344"/>
      <c r="B26" s="336" t="s">
        <v>19</v>
      </c>
      <c r="C26" s="65" t="s">
        <v>43</v>
      </c>
      <c r="D26" s="109"/>
      <c r="E26" s="61" t="s">
        <v>106</v>
      </c>
      <c r="F26" s="62">
        <f>ROUND(D26*54.6,1)</f>
        <v>0</v>
      </c>
      <c r="G26" s="64"/>
      <c r="H26" s="61" t="s">
        <v>118</v>
      </c>
      <c r="I26" s="63">
        <f>ROUND(G26*54.6,1)</f>
        <v>0</v>
      </c>
      <c r="J26" s="63">
        <f t="shared" si="0"/>
        <v>0</v>
      </c>
      <c r="K26" s="117">
        <f>ROUND(J26*0.0135*3.66666666666667,0)</f>
        <v>0</v>
      </c>
    </row>
    <row r="27" spans="1:11" ht="15" customHeight="1">
      <c r="A27" s="344"/>
      <c r="B27" s="337"/>
      <c r="C27" s="65" t="s">
        <v>29</v>
      </c>
      <c r="D27" s="103"/>
      <c r="E27" s="61" t="s">
        <v>134</v>
      </c>
      <c r="F27" s="62">
        <f>ROUND(D27*43.5,1)</f>
        <v>0</v>
      </c>
      <c r="G27" s="64"/>
      <c r="H27" s="61" t="s">
        <v>134</v>
      </c>
      <c r="I27" s="63">
        <f>ROUND(G27*43.5,1)</f>
        <v>0</v>
      </c>
      <c r="J27" s="63">
        <f t="shared" si="0"/>
        <v>0</v>
      </c>
      <c r="K27" s="117">
        <f>ROUND(J27*0.0139*3.66666666666667,0)</f>
        <v>0</v>
      </c>
    </row>
    <row r="28" spans="1:11" ht="15" customHeight="1">
      <c r="A28" s="344"/>
      <c r="B28" s="338" t="s">
        <v>20</v>
      </c>
      <c r="C28" s="65" t="s">
        <v>30</v>
      </c>
      <c r="D28" s="103"/>
      <c r="E28" s="61" t="s">
        <v>116</v>
      </c>
      <c r="F28" s="62">
        <f>ROUND(D28*29,1)</f>
        <v>0</v>
      </c>
      <c r="G28" s="64"/>
      <c r="H28" s="61" t="s">
        <v>111</v>
      </c>
      <c r="I28" s="63">
        <f>ROUND(G28*29,1)</f>
        <v>0</v>
      </c>
      <c r="J28" s="63">
        <f t="shared" si="0"/>
        <v>0</v>
      </c>
      <c r="K28" s="117">
        <f>ROUND(J28*0.0245*3.66666666666667,0)</f>
        <v>0</v>
      </c>
    </row>
    <row r="29" spans="1:11" ht="15" customHeight="1">
      <c r="A29" s="344"/>
      <c r="B29" s="339"/>
      <c r="C29" s="65" t="s">
        <v>31</v>
      </c>
      <c r="D29" s="103"/>
      <c r="E29" s="61" t="s">
        <v>116</v>
      </c>
      <c r="F29" s="62">
        <f>ROUND(D29*25.7,1)</f>
        <v>0</v>
      </c>
      <c r="G29" s="64"/>
      <c r="H29" s="61" t="s">
        <v>106</v>
      </c>
      <c r="I29" s="63">
        <f>ROUND(G29*25.7,1)</f>
        <v>0</v>
      </c>
      <c r="J29" s="63">
        <f t="shared" si="0"/>
        <v>0</v>
      </c>
      <c r="K29" s="117">
        <f>ROUND(J29*0.0247*3.66666666666667,0)</f>
        <v>0</v>
      </c>
    </row>
    <row r="30" spans="1:11" ht="15" customHeight="1">
      <c r="A30" s="344"/>
      <c r="B30" s="340"/>
      <c r="C30" s="65" t="s">
        <v>32</v>
      </c>
      <c r="D30" s="103"/>
      <c r="E30" s="61" t="s">
        <v>116</v>
      </c>
      <c r="F30" s="62">
        <f>ROUND(D30*26.9,1)</f>
        <v>0</v>
      </c>
      <c r="G30" s="64"/>
      <c r="H30" s="61" t="s">
        <v>116</v>
      </c>
      <c r="I30" s="63">
        <f>ROUND(G30*26.9,1)</f>
        <v>0</v>
      </c>
      <c r="J30" s="63">
        <f t="shared" si="0"/>
        <v>0</v>
      </c>
      <c r="K30" s="117">
        <f>ROUND(J30*0.0255*3.66666666666667,0)</f>
        <v>0</v>
      </c>
    </row>
    <row r="31" spans="1:11" ht="15" customHeight="1">
      <c r="A31" s="344"/>
      <c r="B31" s="341" t="s">
        <v>9</v>
      </c>
      <c r="C31" s="342"/>
      <c r="D31" s="103"/>
      <c r="E31" s="61" t="s">
        <v>106</v>
      </c>
      <c r="F31" s="62">
        <f>ROUND(D31*29.4,1)</f>
        <v>0</v>
      </c>
      <c r="G31" s="64"/>
      <c r="H31" s="61" t="s">
        <v>106</v>
      </c>
      <c r="I31" s="63">
        <f>ROUND(G31*29.4,1)</f>
        <v>0</v>
      </c>
      <c r="J31" s="63">
        <f t="shared" si="0"/>
        <v>0</v>
      </c>
      <c r="K31" s="117">
        <f>ROUND(J31*0.0294*3.66666666666667,0)</f>
        <v>0</v>
      </c>
    </row>
    <row r="32" spans="1:11" ht="15" customHeight="1">
      <c r="A32" s="344"/>
      <c r="B32" s="341" t="s">
        <v>117</v>
      </c>
      <c r="C32" s="342"/>
      <c r="D32" s="103"/>
      <c r="E32" s="61" t="s">
        <v>116</v>
      </c>
      <c r="F32" s="62">
        <f>ROUND(D32*37.3,1)</f>
        <v>0</v>
      </c>
      <c r="G32" s="64"/>
      <c r="H32" s="61" t="s">
        <v>116</v>
      </c>
      <c r="I32" s="63">
        <f>ROUND(G32*37.3,1)</f>
        <v>0</v>
      </c>
      <c r="J32" s="63">
        <f t="shared" si="0"/>
        <v>0</v>
      </c>
      <c r="K32" s="117">
        <f>ROUND(J32*0.0209*3.66666666666667,0)</f>
        <v>0</v>
      </c>
    </row>
    <row r="33" spans="1:39" ht="15" customHeight="1">
      <c r="A33" s="344"/>
      <c r="B33" s="341" t="s">
        <v>10</v>
      </c>
      <c r="C33" s="342"/>
      <c r="D33" s="103"/>
      <c r="E33" s="61" t="s">
        <v>134</v>
      </c>
      <c r="F33" s="62">
        <f>ROUND(D33*21.1,1)</f>
        <v>0</v>
      </c>
      <c r="G33" s="64"/>
      <c r="H33" s="61" t="s">
        <v>134</v>
      </c>
      <c r="I33" s="63">
        <f>ROUND(G33*21.1,1)</f>
        <v>0</v>
      </c>
      <c r="J33" s="63">
        <f t="shared" si="0"/>
        <v>0</v>
      </c>
      <c r="K33" s="117">
        <f>ROUND(J33*0.011*3.66666666666667,0)</f>
        <v>0</v>
      </c>
    </row>
    <row r="34" spans="1:39" ht="15" customHeight="1">
      <c r="A34" s="344"/>
      <c r="B34" s="341" t="s">
        <v>11</v>
      </c>
      <c r="C34" s="342"/>
      <c r="D34" s="103"/>
      <c r="E34" s="61" t="s">
        <v>134</v>
      </c>
      <c r="F34" s="62">
        <f>ROUND(D34*3.41,2)</f>
        <v>0</v>
      </c>
      <c r="G34" s="64"/>
      <c r="H34" s="61" t="s">
        <v>134</v>
      </c>
      <c r="I34" s="63">
        <f>ROUND(G34*3.41,2)</f>
        <v>0</v>
      </c>
      <c r="J34" s="63">
        <f t="shared" si="0"/>
        <v>0</v>
      </c>
      <c r="K34" s="117">
        <f>ROUND(J34*0.0263*3.66666666666667,0)</f>
        <v>0</v>
      </c>
    </row>
    <row r="35" spans="1:39" ht="15" customHeight="1">
      <c r="A35" s="344"/>
      <c r="B35" s="341" t="s">
        <v>12</v>
      </c>
      <c r="C35" s="342"/>
      <c r="D35" s="103"/>
      <c r="E35" s="61" t="s">
        <v>134</v>
      </c>
      <c r="F35" s="62">
        <f>ROUND(D35*8.41,2)</f>
        <v>0</v>
      </c>
      <c r="G35" s="64"/>
      <c r="H35" s="61" t="s">
        <v>134</v>
      </c>
      <c r="I35" s="63">
        <f>ROUND(G35*8.41,2)</f>
        <v>0</v>
      </c>
      <c r="J35" s="63">
        <f t="shared" si="0"/>
        <v>0</v>
      </c>
      <c r="K35" s="117">
        <f>ROUND(J35*0.0384*3.66666666666667,0)</f>
        <v>0</v>
      </c>
    </row>
    <row r="36" spans="1:39" ht="15" customHeight="1" thickBot="1">
      <c r="A36" s="344"/>
      <c r="B36" s="66" t="s">
        <v>97</v>
      </c>
      <c r="C36" s="67">
        <v>45</v>
      </c>
      <c r="D36" s="104"/>
      <c r="E36" s="61" t="s">
        <v>134</v>
      </c>
      <c r="F36" s="62">
        <f>ROUND(D36*C36,1)</f>
        <v>0</v>
      </c>
      <c r="G36" s="68"/>
      <c r="H36" s="61" t="s">
        <v>134</v>
      </c>
      <c r="I36" s="63">
        <f>ROUND(G36*C36,1)</f>
        <v>0</v>
      </c>
      <c r="J36" s="63">
        <f t="shared" si="0"/>
        <v>0</v>
      </c>
      <c r="K36" s="117">
        <f>ROUND(J36*0.0136*3.66666666666667,0)</f>
        <v>0</v>
      </c>
    </row>
    <row r="37" spans="1:39" ht="15" customHeight="1" thickBot="1">
      <c r="A37" s="345"/>
      <c r="B37" s="328" t="s">
        <v>17</v>
      </c>
      <c r="C37" s="329"/>
      <c r="D37" s="343"/>
      <c r="E37" s="329"/>
      <c r="F37" s="329"/>
      <c r="G37" s="329"/>
      <c r="H37" s="329"/>
      <c r="I37" s="329"/>
      <c r="J37" s="63">
        <f>SUM(J14:J36)</f>
        <v>0</v>
      </c>
      <c r="K37" s="63">
        <f>SUM(K14:K36)</f>
        <v>0</v>
      </c>
    </row>
    <row r="38" spans="1:39" ht="15" customHeight="1">
      <c r="A38" s="344" t="s">
        <v>41</v>
      </c>
      <c r="B38" s="346" t="s">
        <v>13</v>
      </c>
      <c r="C38" s="347"/>
      <c r="D38" s="60"/>
      <c r="E38" s="69" t="s">
        <v>114</v>
      </c>
      <c r="F38" s="114">
        <f>ROUND(D38*1.02,2)</f>
        <v>0</v>
      </c>
      <c r="G38" s="60"/>
      <c r="H38" s="69" t="s">
        <v>114</v>
      </c>
      <c r="I38" s="62">
        <f>ROUND(G38*1.02,2)</f>
        <v>0</v>
      </c>
      <c r="J38" s="63">
        <f>F38-I38</f>
        <v>0</v>
      </c>
      <c r="K38" s="118">
        <f>ROUND(J38*0.06,0)</f>
        <v>0</v>
      </c>
    </row>
    <row r="39" spans="1:39" ht="15" customHeight="1">
      <c r="A39" s="344"/>
      <c r="B39" s="341" t="s">
        <v>14</v>
      </c>
      <c r="C39" s="342"/>
      <c r="D39" s="64"/>
      <c r="E39" s="61" t="s">
        <v>114</v>
      </c>
      <c r="F39" s="114">
        <f>ROUND(D39*1.36,2)</f>
        <v>0</v>
      </c>
      <c r="G39" s="64"/>
      <c r="H39" s="61" t="s">
        <v>110</v>
      </c>
      <c r="I39" s="62">
        <f>ROUND(G39*1.36,2)</f>
        <v>0</v>
      </c>
      <c r="J39" s="63">
        <f>F39-I39</f>
        <v>0</v>
      </c>
      <c r="K39" s="117">
        <f>ROUND(J39*0.057,0)</f>
        <v>0</v>
      </c>
    </row>
    <row r="40" spans="1:39" ht="15" customHeight="1">
      <c r="A40" s="344"/>
      <c r="B40" s="341" t="s">
        <v>15</v>
      </c>
      <c r="C40" s="342"/>
      <c r="D40" s="64"/>
      <c r="E40" s="61" t="s">
        <v>115</v>
      </c>
      <c r="F40" s="114">
        <f>ROUND(D40*1.36,2)</f>
        <v>0</v>
      </c>
      <c r="G40" s="64"/>
      <c r="H40" s="61" t="s">
        <v>114</v>
      </c>
      <c r="I40" s="62">
        <f>ROUND(G40*1.36,2)</f>
        <v>0</v>
      </c>
      <c r="J40" s="63">
        <f>F40-I40</f>
        <v>0</v>
      </c>
      <c r="K40" s="117">
        <f>ROUND(J40*0.057,0)</f>
        <v>0</v>
      </c>
    </row>
    <row r="41" spans="1:39" ht="15" customHeight="1" thickBot="1">
      <c r="A41" s="344"/>
      <c r="B41" s="341" t="s">
        <v>16</v>
      </c>
      <c r="C41" s="342"/>
      <c r="D41" s="68"/>
      <c r="E41" s="61" t="s">
        <v>107</v>
      </c>
      <c r="F41" s="114">
        <f>ROUND(D41*1.36,2)</f>
        <v>0</v>
      </c>
      <c r="G41" s="68"/>
      <c r="H41" s="61" t="s">
        <v>107</v>
      </c>
      <c r="I41" s="62">
        <f>ROUND(G41*1.36,2)</f>
        <v>0</v>
      </c>
      <c r="J41" s="63">
        <f>F41-I41</f>
        <v>0</v>
      </c>
      <c r="K41" s="117">
        <f>ROUND(J41*0.057,0)</f>
        <v>0</v>
      </c>
    </row>
    <row r="42" spans="1:39" ht="15" customHeight="1" thickBot="1">
      <c r="A42" s="345"/>
      <c r="B42" s="328" t="s">
        <v>17</v>
      </c>
      <c r="C42" s="329"/>
      <c r="D42" s="343"/>
      <c r="E42" s="329"/>
      <c r="F42" s="329"/>
      <c r="G42" s="329"/>
      <c r="H42" s="329"/>
      <c r="I42" s="329"/>
      <c r="J42" s="70">
        <f>SUM(J38:J41)</f>
        <v>0</v>
      </c>
      <c r="K42" s="70">
        <f>SUM(K38:K41)</f>
        <v>0</v>
      </c>
    </row>
    <row r="43" spans="1:39" ht="15" customHeight="1">
      <c r="A43" s="344" t="s">
        <v>26</v>
      </c>
      <c r="B43" s="354" t="str">
        <f>計画書別紙1!$M$45</f>
        <v>例：東京電力エナジーパートナー(株)</v>
      </c>
      <c r="C43" s="71" t="s">
        <v>22</v>
      </c>
      <c r="D43" s="105"/>
      <c r="E43" s="72" t="s">
        <v>35</v>
      </c>
      <c r="F43" s="115">
        <f>ROUND(D43*9.97,2)</f>
        <v>0</v>
      </c>
      <c r="G43" s="73"/>
      <c r="H43" s="74" t="s">
        <v>35</v>
      </c>
      <c r="I43" s="75"/>
      <c r="J43" s="76">
        <f t="shared" ref="J43:J53" si="1">F43-I43</f>
        <v>0</v>
      </c>
      <c r="K43" s="119">
        <f>ROUND(D43*$F$6*1000,0)</f>
        <v>0</v>
      </c>
    </row>
    <row r="44" spans="1:39" ht="15" customHeight="1">
      <c r="A44" s="344"/>
      <c r="B44" s="355" t="str">
        <f>計画書別紙1!$M$45</f>
        <v>例：東京電力エナジーパートナー(株)</v>
      </c>
      <c r="C44" s="77" t="s">
        <v>23</v>
      </c>
      <c r="D44" s="106"/>
      <c r="E44" s="69" t="s">
        <v>35</v>
      </c>
      <c r="F44" s="116">
        <f>ROUND(D44*9.28,2)</f>
        <v>0</v>
      </c>
      <c r="G44" s="78"/>
      <c r="H44" s="79" t="s">
        <v>35</v>
      </c>
      <c r="I44" s="80"/>
      <c r="J44" s="81">
        <f t="shared" si="1"/>
        <v>0</v>
      </c>
      <c r="K44" s="120">
        <f>ROUND(D44*$F$6*1000,0)</f>
        <v>0</v>
      </c>
      <c r="AK44" s="47"/>
      <c r="AL44" s="47"/>
      <c r="AM44" s="47"/>
    </row>
    <row r="45" spans="1:39" ht="15" customHeight="1">
      <c r="A45" s="344"/>
      <c r="B45" s="354">
        <f>計画書別紙1!$M$47</f>
        <v>0</v>
      </c>
      <c r="C45" s="82" t="s">
        <v>22</v>
      </c>
      <c r="D45" s="107"/>
      <c r="E45" s="84" t="s">
        <v>35</v>
      </c>
      <c r="F45" s="115">
        <f>ROUND(D45*9.97,2)</f>
        <v>0</v>
      </c>
      <c r="G45" s="85"/>
      <c r="H45" s="86" t="s">
        <v>35</v>
      </c>
      <c r="I45" s="87"/>
      <c r="J45" s="88">
        <f t="shared" si="1"/>
        <v>0</v>
      </c>
      <c r="K45" s="121">
        <f>ROUND(D45*$F$7*1000,0)</f>
        <v>0</v>
      </c>
    </row>
    <row r="46" spans="1:39" ht="15" customHeight="1">
      <c r="A46" s="344"/>
      <c r="B46" s="355">
        <f>計画書別紙1!$M$47</f>
        <v>0</v>
      </c>
      <c r="C46" s="77" t="s">
        <v>23</v>
      </c>
      <c r="D46" s="108"/>
      <c r="E46" s="69" t="s">
        <v>35</v>
      </c>
      <c r="F46" s="116">
        <f>ROUND(D46*9.28,2)</f>
        <v>0</v>
      </c>
      <c r="G46" s="78"/>
      <c r="H46" s="79" t="s">
        <v>35</v>
      </c>
      <c r="I46" s="80"/>
      <c r="J46" s="81">
        <f t="shared" si="1"/>
        <v>0</v>
      </c>
      <c r="K46" s="120">
        <f>ROUND(D46*$F$7*1000,0)</f>
        <v>0</v>
      </c>
      <c r="AK46" s="47"/>
      <c r="AL46" s="47"/>
      <c r="AM46" s="47"/>
    </row>
    <row r="47" spans="1:39" ht="15" customHeight="1">
      <c r="A47" s="344"/>
      <c r="B47" s="354">
        <f>計画書別紙1!$M$49</f>
        <v>0</v>
      </c>
      <c r="C47" s="82" t="s">
        <v>22</v>
      </c>
      <c r="D47" s="107"/>
      <c r="E47" s="84" t="s">
        <v>35</v>
      </c>
      <c r="F47" s="115">
        <f>ROUND(D47*9.97,2)</f>
        <v>0</v>
      </c>
      <c r="G47" s="85"/>
      <c r="H47" s="86" t="s">
        <v>35</v>
      </c>
      <c r="I47" s="87"/>
      <c r="J47" s="88">
        <f t="shared" si="1"/>
        <v>0</v>
      </c>
      <c r="K47" s="121">
        <f>ROUND(D47*$F$8*1000,0)</f>
        <v>0</v>
      </c>
      <c r="AK47" s="47"/>
      <c r="AL47" s="47"/>
      <c r="AM47" s="47"/>
    </row>
    <row r="48" spans="1:39" ht="15" customHeight="1">
      <c r="A48" s="344"/>
      <c r="B48" s="355">
        <f>計画書別紙1!$M$49</f>
        <v>0</v>
      </c>
      <c r="C48" s="77" t="s">
        <v>23</v>
      </c>
      <c r="D48" s="108"/>
      <c r="E48" s="69" t="s">
        <v>35</v>
      </c>
      <c r="F48" s="116">
        <f>ROUND(D48*9.28,2)</f>
        <v>0</v>
      </c>
      <c r="G48" s="89"/>
      <c r="H48" s="79" t="s">
        <v>35</v>
      </c>
      <c r="I48" s="90"/>
      <c r="J48" s="81">
        <f t="shared" si="1"/>
        <v>0</v>
      </c>
      <c r="K48" s="120">
        <f>ROUND(D48*$F$8*1000,0)</f>
        <v>0</v>
      </c>
      <c r="AK48" s="47"/>
      <c r="AL48" s="47"/>
      <c r="AM48" s="47"/>
    </row>
    <row r="49" spans="1:39" ht="15" customHeight="1">
      <c r="A49" s="344"/>
      <c r="B49" s="354">
        <f>計画書別紙1!$M$51</f>
        <v>0</v>
      </c>
      <c r="C49" s="82" t="s">
        <v>22</v>
      </c>
      <c r="D49" s="107"/>
      <c r="E49" s="84" t="s">
        <v>35</v>
      </c>
      <c r="F49" s="115">
        <f>ROUND(D49*9.97,2)</f>
        <v>0</v>
      </c>
      <c r="G49" s="85"/>
      <c r="H49" s="86" t="s">
        <v>35</v>
      </c>
      <c r="I49" s="87"/>
      <c r="J49" s="88">
        <f t="shared" si="1"/>
        <v>0</v>
      </c>
      <c r="K49" s="121">
        <f>ROUND(D49*$F$9*1000,0)</f>
        <v>0</v>
      </c>
    </row>
    <row r="50" spans="1:39" ht="15" customHeight="1">
      <c r="A50" s="344"/>
      <c r="B50" s="355">
        <f>計画書別紙1!$M$51</f>
        <v>0</v>
      </c>
      <c r="C50" s="77" t="s">
        <v>23</v>
      </c>
      <c r="D50" s="108"/>
      <c r="E50" s="69" t="s">
        <v>35</v>
      </c>
      <c r="F50" s="116">
        <f>ROUND(D50*9.28,2)</f>
        <v>0</v>
      </c>
      <c r="G50" s="78"/>
      <c r="H50" s="79" t="s">
        <v>35</v>
      </c>
      <c r="I50" s="80"/>
      <c r="J50" s="81">
        <f t="shared" si="1"/>
        <v>0</v>
      </c>
      <c r="K50" s="120">
        <f>ROUND(D50*$F$9*1000,0)</f>
        <v>0</v>
      </c>
      <c r="AK50" s="47"/>
      <c r="AL50" s="47"/>
      <c r="AM50" s="47"/>
    </row>
    <row r="51" spans="1:39" ht="15" customHeight="1">
      <c r="A51" s="344"/>
      <c r="B51" s="354">
        <f>計画書別紙1!$M$53</f>
        <v>0</v>
      </c>
      <c r="C51" s="82" t="s">
        <v>22</v>
      </c>
      <c r="D51" s="107"/>
      <c r="E51" s="84" t="s">
        <v>35</v>
      </c>
      <c r="F51" s="115">
        <f>ROUND(D51*9.97,2)</f>
        <v>0</v>
      </c>
      <c r="G51" s="85"/>
      <c r="H51" s="86" t="s">
        <v>35</v>
      </c>
      <c r="I51" s="87"/>
      <c r="J51" s="88">
        <f t="shared" si="1"/>
        <v>0</v>
      </c>
      <c r="K51" s="121">
        <f>ROUND(D51*$F$10*1000,0)</f>
        <v>0</v>
      </c>
      <c r="AK51" s="47"/>
      <c r="AL51" s="47"/>
      <c r="AM51" s="47"/>
    </row>
    <row r="52" spans="1:39" ht="15" customHeight="1">
      <c r="A52" s="344"/>
      <c r="B52" s="355">
        <f>計画書別紙1!$M$53</f>
        <v>0</v>
      </c>
      <c r="C52" s="77" t="s">
        <v>23</v>
      </c>
      <c r="D52" s="108"/>
      <c r="E52" s="69" t="s">
        <v>35</v>
      </c>
      <c r="F52" s="116">
        <f>ROUND(D52*9.28,2)</f>
        <v>0</v>
      </c>
      <c r="G52" s="89"/>
      <c r="H52" s="79" t="s">
        <v>35</v>
      </c>
      <c r="I52" s="90"/>
      <c r="J52" s="81">
        <f t="shared" si="1"/>
        <v>0</v>
      </c>
      <c r="K52" s="120">
        <f>ROUND(D52*$F$10*1000,0)</f>
        <v>0</v>
      </c>
      <c r="AK52" s="47"/>
      <c r="AL52" s="47"/>
      <c r="AM52" s="47"/>
    </row>
    <row r="53" spans="1:39" ht="15" customHeight="1" thickBot="1">
      <c r="A53" s="344"/>
      <c r="B53" s="356" t="s">
        <v>21</v>
      </c>
      <c r="C53" s="82" t="s">
        <v>24</v>
      </c>
      <c r="D53" s="83"/>
      <c r="E53" s="84" t="s">
        <v>35</v>
      </c>
      <c r="F53" s="115">
        <f>ROUND(D53*9.76,2)</f>
        <v>0</v>
      </c>
      <c r="G53" s="91"/>
      <c r="H53" s="86" t="s">
        <v>35</v>
      </c>
      <c r="I53" s="92"/>
      <c r="J53" s="88">
        <f t="shared" si="1"/>
        <v>0</v>
      </c>
      <c r="K53" s="121">
        <f>ROUND(D53*$F$6*1000,0)</f>
        <v>0</v>
      </c>
      <c r="AK53" s="47"/>
      <c r="AL53" s="47"/>
      <c r="AM53" s="47"/>
    </row>
    <row r="54" spans="1:39" ht="15" customHeight="1" thickBot="1">
      <c r="A54" s="344"/>
      <c r="B54" s="357"/>
      <c r="C54" s="93" t="s">
        <v>25</v>
      </c>
      <c r="D54" s="94"/>
      <c r="E54" s="79" t="s">
        <v>35</v>
      </c>
      <c r="F54" s="95"/>
      <c r="G54" s="96"/>
      <c r="H54" s="69" t="s">
        <v>35</v>
      </c>
      <c r="I54" s="97"/>
      <c r="J54" s="98"/>
      <c r="K54" s="98"/>
    </row>
    <row r="55" spans="1:39" ht="15" customHeight="1" thickBot="1">
      <c r="A55" s="353"/>
      <c r="B55" s="358" t="s">
        <v>17</v>
      </c>
      <c r="C55" s="359"/>
      <c r="D55" s="359"/>
      <c r="E55" s="359"/>
      <c r="F55" s="359"/>
      <c r="G55" s="359"/>
      <c r="H55" s="359"/>
      <c r="I55" s="359"/>
      <c r="J55" s="99">
        <f>SUM(J43:J53)</f>
        <v>0</v>
      </c>
      <c r="K55" s="99">
        <f>SUM(K43:K53)</f>
        <v>0</v>
      </c>
    </row>
    <row r="56" spans="1:39" ht="15" customHeight="1" thickTop="1">
      <c r="A56" s="351" t="s">
        <v>42</v>
      </c>
      <c r="B56" s="352"/>
      <c r="C56" s="352"/>
      <c r="D56" s="352"/>
      <c r="E56" s="352"/>
      <c r="F56" s="352"/>
      <c r="G56" s="352"/>
      <c r="H56" s="352"/>
      <c r="I56" s="352"/>
      <c r="J56" s="100">
        <f>J37+J42+J55</f>
        <v>0</v>
      </c>
      <c r="K56" s="122">
        <f>K37+K42+K55</f>
        <v>0</v>
      </c>
    </row>
    <row r="57" spans="1:39">
      <c r="A57" s="43" t="s">
        <v>135</v>
      </c>
      <c r="B57" s="43"/>
      <c r="C57" s="43"/>
      <c r="D57" s="43"/>
      <c r="E57" s="43"/>
      <c r="F57" s="43"/>
      <c r="AK57" s="47"/>
      <c r="AL57" s="47"/>
      <c r="AM57" s="47"/>
    </row>
    <row r="58" spans="1:39" ht="15" customHeight="1">
      <c r="A58" s="5" t="s">
        <v>108</v>
      </c>
      <c r="D58" s="123">
        <f>J56*0.0258</f>
        <v>0</v>
      </c>
      <c r="E58" s="5" t="s">
        <v>109</v>
      </c>
      <c r="L58" s="1"/>
    </row>
    <row r="59" spans="1:39">
      <c r="AK59" s="47"/>
      <c r="AL59" s="47"/>
      <c r="AM59" s="47"/>
    </row>
  </sheetData>
  <mergeCells count="56">
    <mergeCell ref="A56:I56"/>
    <mergeCell ref="A43:A55"/>
    <mergeCell ref="B43:B44"/>
    <mergeCell ref="B45:B46"/>
    <mergeCell ref="B47:B48"/>
    <mergeCell ref="B49:B50"/>
    <mergeCell ref="B51:B52"/>
    <mergeCell ref="B53:B54"/>
    <mergeCell ref="B55:I55"/>
    <mergeCell ref="B33:C33"/>
    <mergeCell ref="B34:C34"/>
    <mergeCell ref="B35:C35"/>
    <mergeCell ref="B37:I37"/>
    <mergeCell ref="A38:A42"/>
    <mergeCell ref="B38:C38"/>
    <mergeCell ref="B39:C39"/>
    <mergeCell ref="B40:C40"/>
    <mergeCell ref="B41:C41"/>
    <mergeCell ref="B42:I42"/>
    <mergeCell ref="A14:A37"/>
    <mergeCell ref="B14:C14"/>
    <mergeCell ref="B15:C15"/>
    <mergeCell ref="B16:C16"/>
    <mergeCell ref="B17:C17"/>
    <mergeCell ref="B18:C18"/>
    <mergeCell ref="B19:C19"/>
    <mergeCell ref="B20:C20"/>
    <mergeCell ref="B21:C21"/>
    <mergeCell ref="B22:C22"/>
    <mergeCell ref="B23:C23"/>
    <mergeCell ref="B24:B25"/>
    <mergeCell ref="B26:B27"/>
    <mergeCell ref="B28:B30"/>
    <mergeCell ref="B31:C31"/>
    <mergeCell ref="B32:C32"/>
    <mergeCell ref="A12:C13"/>
    <mergeCell ref="D12:F12"/>
    <mergeCell ref="G12:I12"/>
    <mergeCell ref="J12:J13"/>
    <mergeCell ref="K12:K13"/>
    <mergeCell ref="A6:B10"/>
    <mergeCell ref="C6:E6"/>
    <mergeCell ref="F6:G6"/>
    <mergeCell ref="C7:E7"/>
    <mergeCell ref="F7:G7"/>
    <mergeCell ref="C8:E8"/>
    <mergeCell ref="F8:G8"/>
    <mergeCell ref="C9:E9"/>
    <mergeCell ref="F9:G9"/>
    <mergeCell ref="C10:E10"/>
    <mergeCell ref="F10:G10"/>
    <mergeCell ref="A1:K1"/>
    <mergeCell ref="A2:C2"/>
    <mergeCell ref="D2:K2"/>
    <mergeCell ref="A4:E4"/>
    <mergeCell ref="A5:E5"/>
  </mergeCells>
  <phoneticPr fontId="2"/>
  <printOptions horizontalCentered="1"/>
  <pageMargins left="0.59055118110236227" right="0.59055118110236227" top="0.78740157480314965" bottom="0.39370078740157483" header="0.31496062992125984" footer="0.31496062992125984"/>
  <pageSetup paperSize="9" scale="8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入力要領</vt:lpstr>
      <vt:lpstr>計画書鑑</vt:lpstr>
      <vt:lpstr>計画書別紙1</vt:lpstr>
      <vt:lpstr>計画書別紙2(事業所一覧)</vt:lpstr>
      <vt:lpstr>計画書別表2(基準年排出量)</vt:lpstr>
      <vt:lpstr>計画書鑑!Print_Area</vt:lpstr>
      <vt:lpstr>計画書別紙1!Print_Area</vt:lpstr>
      <vt:lpstr>'計画書別紙2(事業所一覧)'!Print_Area</vt:lpstr>
      <vt:lpstr>'計画書別表2(基準年排出量)'!Print_Area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sdouser</dc:creator>
  <cp:lastModifiedBy>山梨県</cp:lastModifiedBy>
  <cp:lastPrinted>2019-11-13T07:46:23Z</cp:lastPrinted>
  <dcterms:created xsi:type="dcterms:W3CDTF">2007-02-08T01:37:18Z</dcterms:created>
  <dcterms:modified xsi:type="dcterms:W3CDTF">2023-05-25T08:35:19Z</dcterms:modified>
</cp:coreProperties>
</file>