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40" windowHeight="6105" activeTab="0"/>
  </bookViews>
  <sheets>
    <sheet name="Sheet1" sheetId="1" r:id="rId1"/>
  </sheets>
  <definedNames>
    <definedName name="_xlnm.Print_Area" localSheetId="0">'Sheet1'!$A$1:$AK$55</definedName>
    <definedName name="人口動態　実数表ＥＸＰ" localSheetId="0">'Sheet1'!$A$2:$X$46</definedName>
    <definedName name="人口動態　実数表ＥＸＰ">#REF!</definedName>
    <definedName name="人口動態率ＥＸＰ">#REF!</definedName>
  </definedNames>
  <calcPr fullCalcOnLoad="1"/>
</workbook>
</file>

<file path=xl/sharedStrings.xml><?xml version="1.0" encoding="utf-8"?>
<sst xmlns="http://schemas.openxmlformats.org/spreadsheetml/2006/main" count="89" uniqueCount="74">
  <si>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</si>
  <si>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</si>
  <si>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</si>
  <si>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</si>
  <si>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</si>
  <si>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</si>
  <si>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</si>
  <si>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</si>
  <si>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</si>
  <si>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</si>
  <si>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</si>
  <si>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</si>
  <si>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</si>
  <si>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</si>
  <si>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</si>
  <si>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</si>
  <si>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</si>
  <si>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</si>
  <si>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</si>
  <si>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</si>
  <si>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</si>
  <si>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</si>
  <si>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</si>
  <si>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</si>
  <si>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</si>
  <si>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</si>
  <si>
    <t>郡部計</t>
  </si>
  <si>
    <t>西八代郡</t>
  </si>
  <si>
    <t>南巨摩郡</t>
  </si>
  <si>
    <t>中巨摩郡</t>
  </si>
  <si>
    <t>南都留郡</t>
  </si>
  <si>
    <t>北都留郡</t>
  </si>
  <si>
    <t>総数</t>
  </si>
  <si>
    <t>男</t>
  </si>
  <si>
    <t>女</t>
  </si>
  <si>
    <t>死産率</t>
  </si>
  <si>
    <t>周産期死亡率</t>
  </si>
  <si>
    <t>自   然
増加率</t>
  </si>
  <si>
    <t>乳   児
死亡率</t>
  </si>
  <si>
    <t>新生児
死亡率</t>
  </si>
  <si>
    <t>出生率</t>
  </si>
  <si>
    <t>死亡率</t>
  </si>
  <si>
    <t>婚姻率</t>
  </si>
  <si>
    <t>離婚率</t>
  </si>
  <si>
    <t>乳児死亡
（再掲）</t>
  </si>
  <si>
    <t>妊娠満22週以後の死産</t>
  </si>
  <si>
    <t>早   期
新生児
死   亡</t>
  </si>
  <si>
    <t>資料：人口動態統計</t>
  </si>
  <si>
    <t>人工</t>
  </si>
  <si>
    <t>南アルプス市</t>
  </si>
  <si>
    <t>富士河口湖町</t>
  </si>
  <si>
    <t>北杜市</t>
  </si>
  <si>
    <t>甲斐市</t>
  </si>
  <si>
    <t>笛吹市</t>
  </si>
  <si>
    <t>新生児死亡
（再掲）</t>
  </si>
  <si>
    <t>周産期死亡</t>
  </si>
  <si>
    <t>自然</t>
  </si>
  <si>
    <t>人工</t>
  </si>
  <si>
    <t>第２表　人口動態実数・率，市町村別</t>
  </si>
  <si>
    <t>上野原市</t>
  </si>
  <si>
    <t>甲州市</t>
  </si>
  <si>
    <t>市川三郷町</t>
  </si>
  <si>
    <t>自然</t>
  </si>
  <si>
    <t>※</t>
  </si>
  <si>
    <t>２）市町村別の各諸率については、「山梨県常住人口（総人口）」を用いて算出した参考値である。</t>
  </si>
  <si>
    <t>中央市</t>
  </si>
  <si>
    <t>中北保健所</t>
  </si>
  <si>
    <t>峡東保健所</t>
  </si>
  <si>
    <t>峡南保健所</t>
  </si>
  <si>
    <t>富士・東部保健所</t>
  </si>
  <si>
    <t>自   然
増加数</t>
  </si>
  <si>
    <t>人口
20.10.1</t>
  </si>
  <si>
    <t>１）市町村の人口は、企画部統計調査課「山梨県常住人口（総人口）」（平成２０年１０月１日）を用いているため、山梨県人口とは一致しない。</t>
  </si>
  <si>
    <t>－市町村・保健所別－　平成20年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</si>
</sst>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,##0_ "/>
    <numFmt numFmtId="185" formatCode="_ * #,##0.0_ ;_ * \-#,##0.0_ ;_ * &quot;-&quot;?_ ;_ @_ "/>
    <numFmt numFmtId="186" formatCode="0.00_);[Red]\(0.00\)"/>
    <numFmt numFmtId="187" formatCode="0.0_);[Red]\(0.0\)"/>
    <numFmt numFmtId="188" formatCode="0.0_ "/>
    <numFmt numFmtId="189" formatCode="_ * #,##0.0_ ;_ * \-#,##0.0_ ;_ * &quot;-&quot;??_ ;_ @_ "/>
    <numFmt numFmtId="190" formatCode="_ * #,##0.0_ ;_ * \-#,##0.0_ ;_ * &quot;-&quot;_ ;_ @_ "/>
    <numFmt numFmtId="191" formatCode="_ * #,##0.00_ ;_ * \-#,##0.00_ ;_ * &quot;-&quot;_ ;_ @_ "/>
    <numFmt numFmtId="192" formatCode="_ * #,##0.00_ ;_ * \-#,##0.00_ ;_ * &quot;-&quot;?_ ;_ @_ 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1" fontId="7" fillId="0" borderId="0" xfId="21" applyNumberFormat="1" applyFont="1" applyBorder="1" applyAlignment="1">
      <alignment horizontal="right" vertical="center"/>
      <protection/>
    </xf>
    <xf numFmtId="181" fontId="8" fillId="0" borderId="0" xfId="17" applyFont="1" applyAlignment="1">
      <alignment vertical="center"/>
    </xf>
    <xf numFmtId="0" fontId="7" fillId="0" borderId="0" xfId="0" applyNumberFormat="1" applyFont="1" applyAlignment="1" quotePrefix="1">
      <alignment/>
    </xf>
    <xf numFmtId="0" fontId="7" fillId="0" borderId="0" xfId="0" applyNumberFormat="1" applyFont="1" applyAlignment="1">
      <alignment/>
    </xf>
    <xf numFmtId="185" fontId="7" fillId="0" borderId="0" xfId="21" applyNumberFormat="1" applyFont="1" applyBorder="1" applyAlignment="1">
      <alignment horizontal="right" vertical="center"/>
      <protection/>
    </xf>
    <xf numFmtId="43" fontId="7" fillId="0" borderId="0" xfId="21" applyNumberFormat="1" applyFont="1" applyBorder="1" applyAlignment="1">
      <alignment horizontal="right" vertical="center"/>
      <protection/>
    </xf>
    <xf numFmtId="0" fontId="7" fillId="0" borderId="0" xfId="0" applyFont="1" applyAlignment="1">
      <alignment/>
    </xf>
    <xf numFmtId="0" fontId="7" fillId="0" borderId="1" xfId="0" applyNumberFormat="1" applyFont="1" applyBorder="1" applyAlignment="1" quotePrefix="1">
      <alignment/>
    </xf>
    <xf numFmtId="0" fontId="7" fillId="0" borderId="2" xfId="0" applyNumberFormat="1" applyFont="1" applyBorder="1" applyAlignment="1" quotePrefix="1">
      <alignment/>
    </xf>
    <xf numFmtId="41" fontId="7" fillId="0" borderId="3" xfId="21" applyNumberFormat="1" applyFont="1" applyBorder="1" applyAlignment="1">
      <alignment horizontal="right" vertical="center"/>
      <protection/>
    </xf>
    <xf numFmtId="41" fontId="7" fillId="0" borderId="4" xfId="21" applyNumberFormat="1" applyFont="1" applyBorder="1" applyAlignment="1">
      <alignment horizontal="right" vertical="center"/>
      <protection/>
    </xf>
    <xf numFmtId="41" fontId="7" fillId="0" borderId="5" xfId="21" applyNumberFormat="1" applyFont="1" applyBorder="1" applyAlignment="1">
      <alignment horizontal="right" vertical="center"/>
      <protection/>
    </xf>
    <xf numFmtId="0" fontId="7" fillId="0" borderId="6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85" fontId="7" fillId="0" borderId="5" xfId="21" applyNumberFormat="1" applyFont="1" applyBorder="1" applyAlignment="1">
      <alignment horizontal="right" vertical="center"/>
      <protection/>
    </xf>
    <xf numFmtId="0" fontId="7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181" fontId="11" fillId="0" borderId="0" xfId="17" applyFont="1" applyAlignment="1" quotePrefix="1">
      <alignment horizontal="right"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190" fontId="7" fillId="0" borderId="0" xfId="21" applyNumberFormat="1" applyFont="1" applyBorder="1" applyAlignment="1">
      <alignment horizontal="right" vertical="center"/>
      <protection/>
    </xf>
    <xf numFmtId="41" fontId="0" fillId="0" borderId="0" xfId="0" applyNumberFormat="1" applyAlignment="1">
      <alignment/>
    </xf>
    <xf numFmtId="190" fontId="7" fillId="0" borderId="5" xfId="21" applyNumberFormat="1" applyFont="1" applyBorder="1" applyAlignment="1">
      <alignment horizontal="right" vertical="center"/>
      <protection/>
    </xf>
    <xf numFmtId="192" fontId="7" fillId="0" borderId="0" xfId="21" applyNumberFormat="1" applyFont="1" applyBorder="1" applyAlignment="1">
      <alignment horizontal="right" vertical="center"/>
      <protection/>
    </xf>
    <xf numFmtId="192" fontId="7" fillId="0" borderId="5" xfId="21" applyNumberFormat="1" applyFont="1" applyBorder="1" applyAlignment="1">
      <alignment horizontal="right" vertical="center"/>
      <protection/>
    </xf>
    <xf numFmtId="41" fontId="7" fillId="0" borderId="7" xfId="21" applyNumberFormat="1" applyFont="1" applyBorder="1" applyAlignment="1">
      <alignment horizontal="right" vertical="center"/>
      <protection/>
    </xf>
    <xf numFmtId="0" fontId="7" fillId="0" borderId="8" xfId="0" applyNumberFormat="1" applyFont="1" applyBorder="1" applyAlignment="1" quotePrefix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9" xfId="0" applyNumberFormat="1" applyFont="1" applyBorder="1" applyAlignment="1" quotePrefix="1">
      <alignment horizontal="center" vertical="center" shrinkToFit="1"/>
    </xf>
    <xf numFmtId="0" fontId="7" fillId="0" borderId="10" xfId="0" applyNumberFormat="1" applyFont="1" applyBorder="1" applyAlignment="1" quotePrefix="1">
      <alignment horizontal="center" vertical="center" shrinkToFit="1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NumberFormat="1" applyFont="1" applyBorder="1" applyAlignment="1" quotePrefix="1">
      <alignment horizontal="center" vertical="center"/>
    </xf>
    <xf numFmtId="0" fontId="7" fillId="0" borderId="11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/>
    </xf>
    <xf numFmtId="0" fontId="7" fillId="0" borderId="6" xfId="0" applyNumberFormat="1" applyFont="1" applyBorder="1" applyAlignment="1" quotePrefix="1">
      <alignment horizontal="center" vertical="center" wrapText="1"/>
    </xf>
    <xf numFmtId="0" fontId="7" fillId="0" borderId="6" xfId="0" applyNumberFormat="1" applyFont="1" applyBorder="1" applyAlignment="1" quotePrefix="1">
      <alignment horizontal="center" vertical="center"/>
    </xf>
    <xf numFmtId="0" fontId="7" fillId="0" borderId="8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・８衛生統計年報原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58" sqref="E58"/>
    </sheetView>
  </sheetViews>
  <sheetFormatPr defaultColWidth="9.140625" defaultRowHeight="12"/>
  <cols>
    <col min="1" max="1" width="2.421875" style="0" customWidth="1"/>
    <col min="2" max="2" width="13.140625" style="0" bestFit="1" customWidth="1"/>
    <col min="3" max="3" width="9.57421875" style="0" customWidth="1"/>
    <col min="4" max="4" width="7.57421875" style="0" customWidth="1"/>
    <col min="5" max="9" width="7.7109375" style="0" customWidth="1"/>
    <col min="10" max="10" width="8.7109375" style="0" customWidth="1"/>
    <col min="11" max="11" width="5.7109375" style="0" customWidth="1"/>
    <col min="12" max="13" width="5.28125" style="0" customWidth="1"/>
    <col min="14" max="14" width="5.7109375" style="0" customWidth="1"/>
    <col min="15" max="16" width="4.8515625" style="0" customWidth="1"/>
    <col min="17" max="19" width="6.28125" style="0" customWidth="1"/>
    <col min="20" max="20" width="5.7109375" style="0" customWidth="1"/>
    <col min="21" max="21" width="7.7109375" style="0" customWidth="1"/>
    <col min="22" max="24" width="7.57421875" style="0" customWidth="1"/>
    <col min="25" max="26" width="7.421875" style="0" customWidth="1"/>
    <col min="27" max="27" width="7.8515625" style="0" bestFit="1" customWidth="1"/>
    <col min="28" max="28" width="7.28125" style="0" customWidth="1"/>
    <col min="29" max="29" width="7.421875" style="0" bestFit="1" customWidth="1"/>
    <col min="30" max="30" width="9.421875" style="0" bestFit="1" customWidth="1"/>
    <col min="31" max="31" width="7.57421875" style="0" bestFit="1" customWidth="1"/>
    <col min="32" max="32" width="7.7109375" style="0" bestFit="1" customWidth="1"/>
    <col min="33" max="33" width="7.57421875" style="0" bestFit="1" customWidth="1"/>
    <col min="34" max="34" width="7.8515625" style="0" customWidth="1"/>
    <col min="35" max="35" width="7.28125" style="0" bestFit="1" customWidth="1"/>
    <col min="36" max="37" width="7.421875" style="0" bestFit="1" customWidth="1"/>
  </cols>
  <sheetData>
    <row r="1" spans="1:37" ht="22.5" customHeight="1" thickBot="1">
      <c r="A1" s="2" t="s">
        <v>58</v>
      </c>
      <c r="AK1" s="22" t="s">
        <v>73</v>
      </c>
    </row>
    <row r="2" spans="1:37" ht="24.75" customHeight="1">
      <c r="A2" s="8"/>
      <c r="B2" s="8"/>
      <c r="C2" s="39" t="s">
        <v>71</v>
      </c>
      <c r="D2" s="38" t="s">
        <v>0</v>
      </c>
      <c r="E2" s="38"/>
      <c r="F2" s="38"/>
      <c r="G2" s="38" t="s">
        <v>1</v>
      </c>
      <c r="H2" s="38"/>
      <c r="I2" s="38"/>
      <c r="J2" s="31" t="s">
        <v>70</v>
      </c>
      <c r="K2" s="31" t="s">
        <v>44</v>
      </c>
      <c r="L2" s="31"/>
      <c r="M2" s="31"/>
      <c r="N2" s="31" t="s">
        <v>54</v>
      </c>
      <c r="O2" s="31"/>
      <c r="P2" s="31"/>
      <c r="Q2" s="34" t="s">
        <v>2</v>
      </c>
      <c r="R2" s="35"/>
      <c r="S2" s="35"/>
      <c r="T2" s="43" t="s">
        <v>55</v>
      </c>
      <c r="U2" s="38"/>
      <c r="V2" s="38"/>
      <c r="W2" s="38" t="s">
        <v>3</v>
      </c>
      <c r="X2" s="38" t="s">
        <v>4</v>
      </c>
      <c r="Y2" s="32" t="s">
        <v>40</v>
      </c>
      <c r="Z2" s="32" t="s">
        <v>41</v>
      </c>
      <c r="AA2" s="31" t="s">
        <v>37</v>
      </c>
      <c r="AB2" s="31" t="s">
        <v>38</v>
      </c>
      <c r="AC2" s="31" t="s">
        <v>39</v>
      </c>
      <c r="AD2" s="38" t="s">
        <v>35</v>
      </c>
      <c r="AE2" s="38"/>
      <c r="AF2" s="38"/>
      <c r="AG2" s="38" t="s">
        <v>36</v>
      </c>
      <c r="AH2" s="38"/>
      <c r="AI2" s="38"/>
      <c r="AJ2" s="43" t="s">
        <v>42</v>
      </c>
      <c r="AK2" s="36" t="s">
        <v>43</v>
      </c>
    </row>
    <row r="3" spans="1:37" ht="39.75" customHeight="1">
      <c r="A3" s="9"/>
      <c r="B3" s="9"/>
      <c r="C3" s="40"/>
      <c r="D3" s="13" t="s">
        <v>32</v>
      </c>
      <c r="E3" s="13" t="s">
        <v>33</v>
      </c>
      <c r="F3" s="13" t="s">
        <v>34</v>
      </c>
      <c r="G3" s="13" t="s">
        <v>32</v>
      </c>
      <c r="H3" s="13" t="s">
        <v>33</v>
      </c>
      <c r="I3" s="13" t="s">
        <v>34</v>
      </c>
      <c r="J3" s="41"/>
      <c r="K3" s="14" t="s">
        <v>32</v>
      </c>
      <c r="L3" s="14" t="s">
        <v>33</v>
      </c>
      <c r="M3" s="14" t="s">
        <v>34</v>
      </c>
      <c r="N3" s="14" t="s">
        <v>32</v>
      </c>
      <c r="O3" s="14" t="s">
        <v>33</v>
      </c>
      <c r="P3" s="14" t="s">
        <v>34</v>
      </c>
      <c r="Q3" s="14" t="s">
        <v>32</v>
      </c>
      <c r="R3" s="14" t="s">
        <v>56</v>
      </c>
      <c r="S3" s="14" t="s">
        <v>57</v>
      </c>
      <c r="T3" s="13" t="s">
        <v>32</v>
      </c>
      <c r="U3" s="16" t="s">
        <v>45</v>
      </c>
      <c r="V3" s="15" t="s">
        <v>46</v>
      </c>
      <c r="W3" s="42"/>
      <c r="X3" s="42"/>
      <c r="Y3" s="33"/>
      <c r="Z3" s="33"/>
      <c r="AA3" s="33"/>
      <c r="AB3" s="33"/>
      <c r="AC3" s="33"/>
      <c r="AD3" s="13" t="s">
        <v>32</v>
      </c>
      <c r="AE3" s="15" t="s">
        <v>62</v>
      </c>
      <c r="AF3" s="13" t="s">
        <v>48</v>
      </c>
      <c r="AG3" s="13" t="s">
        <v>32</v>
      </c>
      <c r="AH3" s="16" t="s">
        <v>45</v>
      </c>
      <c r="AI3" s="15" t="s">
        <v>46</v>
      </c>
      <c r="AJ3" s="33"/>
      <c r="AK3" s="37"/>
    </row>
    <row r="4" spans="1:37" ht="12">
      <c r="A4" s="3" t="s">
        <v>5</v>
      </c>
      <c r="B4" s="3"/>
      <c r="C4" s="30">
        <v>857000</v>
      </c>
      <c r="D4" s="1">
        <v>6908</v>
      </c>
      <c r="E4" s="1">
        <v>3485</v>
      </c>
      <c r="F4" s="1">
        <v>3423</v>
      </c>
      <c r="G4" s="1">
        <v>8736</v>
      </c>
      <c r="H4" s="1">
        <v>4599</v>
      </c>
      <c r="I4" s="1">
        <v>4137</v>
      </c>
      <c r="J4" s="1">
        <v>-1828</v>
      </c>
      <c r="K4" s="1">
        <v>10</v>
      </c>
      <c r="L4" s="1">
        <v>6</v>
      </c>
      <c r="M4" s="1">
        <v>4</v>
      </c>
      <c r="N4" s="1">
        <v>3</v>
      </c>
      <c r="O4" s="1">
        <v>1</v>
      </c>
      <c r="P4" s="1">
        <v>2</v>
      </c>
      <c r="Q4" s="1">
        <v>152</v>
      </c>
      <c r="R4" s="1">
        <v>75</v>
      </c>
      <c r="S4" s="1">
        <v>77</v>
      </c>
      <c r="T4" s="1">
        <v>22</v>
      </c>
      <c r="U4" s="1">
        <v>20</v>
      </c>
      <c r="V4" s="1">
        <v>2</v>
      </c>
      <c r="W4" s="1">
        <v>4392</v>
      </c>
      <c r="X4" s="1">
        <v>1742</v>
      </c>
      <c r="Y4" s="5">
        <v>8.1</v>
      </c>
      <c r="Z4" s="5">
        <v>10.2</v>
      </c>
      <c r="AA4" s="5">
        <v>-2.1</v>
      </c>
      <c r="AB4" s="5">
        <v>1.4</v>
      </c>
      <c r="AC4" s="5">
        <v>0.4</v>
      </c>
      <c r="AD4" s="5">
        <v>21.5</v>
      </c>
      <c r="AE4" s="5">
        <v>10.6</v>
      </c>
      <c r="AF4" s="5">
        <v>10.9</v>
      </c>
      <c r="AG4" s="5">
        <v>3.2</v>
      </c>
      <c r="AH4" s="5">
        <v>2.9</v>
      </c>
      <c r="AI4" s="5">
        <v>0.3</v>
      </c>
      <c r="AJ4" s="5">
        <v>5.1</v>
      </c>
      <c r="AK4" s="6">
        <v>2.03</v>
      </c>
    </row>
    <row r="5" spans="1:39" ht="12">
      <c r="A5" s="3"/>
      <c r="B5" s="3"/>
      <c r="C5" s="10"/>
      <c r="D5" s="1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5"/>
      <c r="Z5" s="2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</row>
    <row r="6" spans="1:39" ht="12">
      <c r="A6" s="4" t="s">
        <v>25</v>
      </c>
      <c r="B6" s="3"/>
      <c r="C6" s="10">
        <f>SUM(C9:C21)</f>
        <v>744037</v>
      </c>
      <c r="D6" s="1">
        <f>SUM(D9:D21)</f>
        <v>5946</v>
      </c>
      <c r="E6" s="1">
        <f aca="true" t="shared" si="0" ref="E6:X6">SUM(E9:E21)</f>
        <v>2979</v>
      </c>
      <c r="F6" s="1">
        <f t="shared" si="0"/>
        <v>2967</v>
      </c>
      <c r="G6" s="1">
        <f t="shared" si="0"/>
        <v>7276</v>
      </c>
      <c r="H6" s="1">
        <f t="shared" si="0"/>
        <v>3831</v>
      </c>
      <c r="I6" s="1">
        <f t="shared" si="0"/>
        <v>3445</v>
      </c>
      <c r="J6" s="1">
        <f t="shared" si="0"/>
        <v>-1330</v>
      </c>
      <c r="K6" s="1">
        <f t="shared" si="0"/>
        <v>9</v>
      </c>
      <c r="L6" s="1">
        <f t="shared" si="0"/>
        <v>5</v>
      </c>
      <c r="M6" s="1">
        <f t="shared" si="0"/>
        <v>4</v>
      </c>
      <c r="N6" s="1">
        <f t="shared" si="0"/>
        <v>3</v>
      </c>
      <c r="O6" s="1">
        <f t="shared" si="0"/>
        <v>1</v>
      </c>
      <c r="P6" s="1">
        <f t="shared" si="0"/>
        <v>2</v>
      </c>
      <c r="Q6" s="1">
        <f t="shared" si="0"/>
        <v>137</v>
      </c>
      <c r="R6" s="1">
        <f t="shared" si="0"/>
        <v>67</v>
      </c>
      <c r="S6" s="1">
        <f t="shared" si="0"/>
        <v>70</v>
      </c>
      <c r="T6" s="1">
        <f t="shared" si="0"/>
        <v>19</v>
      </c>
      <c r="U6" s="1">
        <f t="shared" si="0"/>
        <v>17</v>
      </c>
      <c r="V6" s="1">
        <f t="shared" si="0"/>
        <v>2</v>
      </c>
      <c r="W6" s="1">
        <f t="shared" si="0"/>
        <v>3799</v>
      </c>
      <c r="X6" s="1">
        <f t="shared" si="0"/>
        <v>1535</v>
      </c>
      <c r="Y6" s="25">
        <f>D6/C6*1000</f>
        <v>7.991538055231125</v>
      </c>
      <c r="Z6" s="25">
        <f>G6/C6*1000</f>
        <v>9.77908356708067</v>
      </c>
      <c r="AA6" s="5">
        <f>J6/C6*1000</f>
        <v>-1.7875455118495451</v>
      </c>
      <c r="AB6" s="5">
        <f>K6/D6*1000</f>
        <v>1.5136226034308777</v>
      </c>
      <c r="AC6" s="5">
        <f>N6/D6*1000</f>
        <v>0.5045408678102926</v>
      </c>
      <c r="AD6" s="5">
        <f>Q6/(D6+Q6)*1000</f>
        <v>22.5217820154529</v>
      </c>
      <c r="AE6" s="5">
        <f>R6/(D6+Q6)*1000</f>
        <v>11.01430215354266</v>
      </c>
      <c r="AF6" s="5">
        <f>S6/(D6+Q6)*1000</f>
        <v>11.507479861910243</v>
      </c>
      <c r="AG6" s="5">
        <f>T6/(D6+U6)*1000</f>
        <v>3.1863156129465033</v>
      </c>
      <c r="AH6" s="5">
        <f>U6/(D6+U6)*1000</f>
        <v>2.85091396947845</v>
      </c>
      <c r="AI6" s="5">
        <f>V6/D6*1000</f>
        <v>0.3363605785401951</v>
      </c>
      <c r="AJ6" s="5">
        <f>W6/C6*1000</f>
        <v>5.105928871816858</v>
      </c>
      <c r="AK6" s="28">
        <f>X6/C6*1000</f>
        <v>2.0630694441271062</v>
      </c>
      <c r="AL6" s="5"/>
      <c r="AM6" s="6"/>
    </row>
    <row r="7" spans="1:39" ht="12">
      <c r="A7" s="4" t="s">
        <v>26</v>
      </c>
      <c r="B7" s="3"/>
      <c r="C7" s="10">
        <f>SUM(C23,C26,C33,C36,C44)</f>
        <v>128687</v>
      </c>
      <c r="D7" s="1">
        <f>SUM(D23,D26,D33,D36,D44)</f>
        <v>962</v>
      </c>
      <c r="E7" s="1">
        <f aca="true" t="shared" si="1" ref="E7:X7">SUM(E23,E26,E33,E36,E44)</f>
        <v>506</v>
      </c>
      <c r="F7" s="1">
        <f t="shared" si="1"/>
        <v>456</v>
      </c>
      <c r="G7" s="1">
        <f t="shared" si="1"/>
        <v>1460</v>
      </c>
      <c r="H7" s="1">
        <f t="shared" si="1"/>
        <v>768</v>
      </c>
      <c r="I7" s="1">
        <f t="shared" si="1"/>
        <v>692</v>
      </c>
      <c r="J7" s="1">
        <f t="shared" si="1"/>
        <v>-498</v>
      </c>
      <c r="K7" s="1">
        <f t="shared" si="1"/>
        <v>1</v>
      </c>
      <c r="L7" s="1">
        <f t="shared" si="1"/>
        <v>1</v>
      </c>
      <c r="M7" s="1">
        <f t="shared" si="1"/>
        <v>0</v>
      </c>
      <c r="N7" s="1">
        <f t="shared" si="1"/>
        <v>0</v>
      </c>
      <c r="O7" s="1">
        <f t="shared" si="1"/>
        <v>0</v>
      </c>
      <c r="P7" s="1">
        <f t="shared" si="1"/>
        <v>0</v>
      </c>
      <c r="Q7" s="1">
        <f t="shared" si="1"/>
        <v>15</v>
      </c>
      <c r="R7" s="1">
        <f t="shared" si="1"/>
        <v>8</v>
      </c>
      <c r="S7" s="1">
        <f t="shared" si="1"/>
        <v>7</v>
      </c>
      <c r="T7" s="1">
        <f t="shared" si="1"/>
        <v>3</v>
      </c>
      <c r="U7" s="1">
        <f t="shared" si="1"/>
        <v>3</v>
      </c>
      <c r="V7" s="1">
        <f t="shared" si="1"/>
        <v>0</v>
      </c>
      <c r="W7" s="1">
        <f t="shared" si="1"/>
        <v>593</v>
      </c>
      <c r="X7" s="1">
        <f t="shared" si="1"/>
        <v>207</v>
      </c>
      <c r="Y7" s="25">
        <f aca="true" t="shared" si="2" ref="Y7:Y51">D7/C7*1000</f>
        <v>7.47550257601778</v>
      </c>
      <c r="Z7" s="25">
        <f aca="true" t="shared" si="3" ref="Z7:Z51">G7/C7*1000</f>
        <v>11.345357339902243</v>
      </c>
      <c r="AA7" s="5">
        <f aca="true" t="shared" si="4" ref="AA7:AA51">J7/C7*1000</f>
        <v>-3.869854763884464</v>
      </c>
      <c r="AB7" s="5">
        <f aca="true" t="shared" si="5" ref="AB7:AB51">K7/D7*1000</f>
        <v>1.0395010395010396</v>
      </c>
      <c r="AC7" s="5">
        <f aca="true" t="shared" si="6" ref="AC7:AC51">N7/D7*1000</f>
        <v>0</v>
      </c>
      <c r="AD7" s="5">
        <f aca="true" t="shared" si="7" ref="AD7:AD51">Q7/(D7+Q7)*1000</f>
        <v>15.353121801432957</v>
      </c>
      <c r="AE7" s="5">
        <f aca="true" t="shared" si="8" ref="AE7:AE51">R7/(D7+Q7)*1000</f>
        <v>8.18833162743091</v>
      </c>
      <c r="AF7" s="5">
        <f aca="true" t="shared" si="9" ref="AF7:AF51">S7/(D7+Q7)*1000</f>
        <v>7.164790174002047</v>
      </c>
      <c r="AG7" s="5">
        <f aca="true" t="shared" si="10" ref="AG7:AG51">T7/(D7+U7)*1000</f>
        <v>3.1088082901554404</v>
      </c>
      <c r="AH7" s="5">
        <f aca="true" t="shared" si="11" ref="AH7:AH51">U7/(D7+U7)*1000</f>
        <v>3.1088082901554404</v>
      </c>
      <c r="AI7" s="5">
        <f aca="true" t="shared" si="12" ref="AI7:AI51">V7/D7*1000</f>
        <v>0</v>
      </c>
      <c r="AJ7" s="5">
        <f aca="true" t="shared" si="13" ref="AJ7:AJ51">W7/C7*1000</f>
        <v>4.608080070247966</v>
      </c>
      <c r="AK7" s="28">
        <f aca="true" t="shared" si="14" ref="AK7:AK51">X7/C7*1000</f>
        <v>1.6085540886025782</v>
      </c>
      <c r="AL7" s="5"/>
      <c r="AM7" s="6"/>
    </row>
    <row r="8" spans="1:39" ht="12">
      <c r="A8" s="3"/>
      <c r="B8" s="3"/>
      <c r="C8" s="10"/>
      <c r="D8" s="1"/>
      <c r="E8" s="7"/>
      <c r="F8" s="7"/>
      <c r="G8" s="1"/>
      <c r="H8" s="1"/>
      <c r="I8" s="1"/>
      <c r="J8" s="7"/>
      <c r="K8" s="1"/>
      <c r="L8" s="1"/>
      <c r="M8" s="7"/>
      <c r="N8" s="1"/>
      <c r="O8" s="1"/>
      <c r="P8" s="1"/>
      <c r="Q8" s="7"/>
      <c r="R8" s="7"/>
      <c r="S8" s="7"/>
      <c r="T8" s="7"/>
      <c r="U8" s="7"/>
      <c r="V8" s="7"/>
      <c r="W8" s="7"/>
      <c r="X8" s="1"/>
      <c r="Y8" s="25"/>
      <c r="Z8" s="25"/>
      <c r="AA8" s="5"/>
      <c r="AB8" s="5"/>
      <c r="AC8" s="5"/>
      <c r="AD8" s="5"/>
      <c r="AE8" s="5"/>
      <c r="AF8" s="5"/>
      <c r="AG8" s="5"/>
      <c r="AH8" s="5"/>
      <c r="AI8" s="5"/>
      <c r="AJ8" s="5"/>
      <c r="AK8" s="28"/>
      <c r="AL8" s="5"/>
      <c r="AM8" s="6"/>
    </row>
    <row r="9" spans="1:39" ht="12">
      <c r="A9" s="3" t="s">
        <v>6</v>
      </c>
      <c r="B9" s="3"/>
      <c r="C9" s="10">
        <v>198559</v>
      </c>
      <c r="D9" s="1">
        <v>1633</v>
      </c>
      <c r="E9" s="7">
        <v>818</v>
      </c>
      <c r="F9" s="1">
        <v>815</v>
      </c>
      <c r="G9" s="1">
        <v>1902</v>
      </c>
      <c r="H9" s="1">
        <v>988</v>
      </c>
      <c r="I9" s="1">
        <v>914</v>
      </c>
      <c r="J9" s="1">
        <v>-269</v>
      </c>
      <c r="K9" s="1">
        <v>3</v>
      </c>
      <c r="L9" s="1">
        <v>0</v>
      </c>
      <c r="M9" s="1">
        <v>3</v>
      </c>
      <c r="N9" s="1">
        <v>2</v>
      </c>
      <c r="O9" s="1">
        <v>0</v>
      </c>
      <c r="P9" s="1">
        <v>2</v>
      </c>
      <c r="Q9" s="1">
        <v>37</v>
      </c>
      <c r="R9" s="1">
        <v>18</v>
      </c>
      <c r="S9" s="1">
        <v>19</v>
      </c>
      <c r="T9" s="1">
        <v>5</v>
      </c>
      <c r="U9" s="1">
        <v>4</v>
      </c>
      <c r="V9" s="1">
        <v>1</v>
      </c>
      <c r="W9" s="1">
        <v>1142</v>
      </c>
      <c r="X9" s="1">
        <v>426</v>
      </c>
      <c r="Y9" s="25">
        <f t="shared" si="2"/>
        <v>8.224255762770763</v>
      </c>
      <c r="Z9" s="25">
        <f t="shared" si="3"/>
        <v>9.579016816160435</v>
      </c>
      <c r="AA9" s="5">
        <f t="shared" si="4"/>
        <v>-1.3547610533896726</v>
      </c>
      <c r="AB9" s="5">
        <f t="shared" si="5"/>
        <v>1.837109614206981</v>
      </c>
      <c r="AC9" s="5">
        <f t="shared" si="6"/>
        <v>1.224739742804654</v>
      </c>
      <c r="AD9" s="5">
        <f t="shared" si="7"/>
        <v>22.15568862275449</v>
      </c>
      <c r="AE9" s="5">
        <f t="shared" si="8"/>
        <v>10.778443113772456</v>
      </c>
      <c r="AF9" s="5">
        <f t="shared" si="9"/>
        <v>11.377245508982037</v>
      </c>
      <c r="AG9" s="5">
        <f t="shared" si="10"/>
        <v>3.0543677458766036</v>
      </c>
      <c r="AH9" s="5">
        <f t="shared" si="11"/>
        <v>2.443494196701283</v>
      </c>
      <c r="AI9" s="5">
        <f t="shared" si="12"/>
        <v>0.612369871402327</v>
      </c>
      <c r="AJ9" s="5">
        <f t="shared" si="13"/>
        <v>5.751439118851324</v>
      </c>
      <c r="AK9" s="28">
        <f t="shared" si="14"/>
        <v>2.1454580250706337</v>
      </c>
      <c r="AL9" s="5"/>
      <c r="AM9" s="6"/>
    </row>
    <row r="10" spans="1:39" ht="12">
      <c r="A10" s="3" t="s">
        <v>7</v>
      </c>
      <c r="B10" s="3"/>
      <c r="C10" s="10">
        <v>51582</v>
      </c>
      <c r="D10" s="1">
        <v>421</v>
      </c>
      <c r="E10" s="7">
        <v>205</v>
      </c>
      <c r="F10" s="1">
        <v>216</v>
      </c>
      <c r="G10" s="1">
        <v>474</v>
      </c>
      <c r="H10" s="1">
        <v>263</v>
      </c>
      <c r="I10" s="1">
        <v>211</v>
      </c>
      <c r="J10" s="1">
        <v>-53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6</v>
      </c>
      <c r="R10" s="1">
        <v>2</v>
      </c>
      <c r="S10" s="1">
        <v>4</v>
      </c>
      <c r="T10" s="1">
        <v>0</v>
      </c>
      <c r="U10" s="1">
        <v>0</v>
      </c>
      <c r="V10" s="1">
        <v>0</v>
      </c>
      <c r="W10" s="1">
        <v>262</v>
      </c>
      <c r="X10" s="1">
        <v>99</v>
      </c>
      <c r="Y10" s="25">
        <f t="shared" si="2"/>
        <v>8.161761854910628</v>
      </c>
      <c r="Z10" s="25">
        <f t="shared" si="3"/>
        <v>9.189252064673724</v>
      </c>
      <c r="AA10" s="5">
        <f t="shared" si="4"/>
        <v>-1.0274902097630956</v>
      </c>
      <c r="AB10" s="5">
        <f t="shared" si="5"/>
        <v>0</v>
      </c>
      <c r="AC10" s="5">
        <f t="shared" si="6"/>
        <v>0</v>
      </c>
      <c r="AD10" s="5">
        <f t="shared" si="7"/>
        <v>14.05152224824356</v>
      </c>
      <c r="AE10" s="5">
        <f t="shared" si="8"/>
        <v>4.68384074941452</v>
      </c>
      <c r="AF10" s="5">
        <f t="shared" si="9"/>
        <v>9.36768149882904</v>
      </c>
      <c r="AG10" s="5">
        <f t="shared" si="10"/>
        <v>0</v>
      </c>
      <c r="AH10" s="5">
        <f t="shared" si="11"/>
        <v>0</v>
      </c>
      <c r="AI10" s="5">
        <f t="shared" si="12"/>
        <v>0</v>
      </c>
      <c r="AJ10" s="5">
        <f t="shared" si="13"/>
        <v>5.079291225621341</v>
      </c>
      <c r="AK10" s="28">
        <f t="shared" si="14"/>
        <v>1.919274165406537</v>
      </c>
      <c r="AL10" s="5"/>
      <c r="AM10" s="6"/>
    </row>
    <row r="11" spans="1:39" ht="12">
      <c r="A11" s="3" t="s">
        <v>8</v>
      </c>
      <c r="B11" s="3"/>
      <c r="C11" s="10">
        <v>34279</v>
      </c>
      <c r="D11" s="1">
        <v>272</v>
      </c>
      <c r="E11" s="7">
        <v>134</v>
      </c>
      <c r="F11" s="1">
        <v>138</v>
      </c>
      <c r="G11" s="1">
        <v>345</v>
      </c>
      <c r="H11" s="1">
        <v>166</v>
      </c>
      <c r="I11" s="1">
        <v>179</v>
      </c>
      <c r="J11" s="1">
        <v>-73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5</v>
      </c>
      <c r="R11" s="1">
        <v>5</v>
      </c>
      <c r="S11" s="1">
        <v>0</v>
      </c>
      <c r="T11" s="1">
        <v>3</v>
      </c>
      <c r="U11" s="1">
        <v>3</v>
      </c>
      <c r="V11" s="1">
        <v>0</v>
      </c>
      <c r="W11" s="1">
        <v>165</v>
      </c>
      <c r="X11" s="1">
        <v>62</v>
      </c>
      <c r="Y11" s="25">
        <f t="shared" si="2"/>
        <v>7.934887248752881</v>
      </c>
      <c r="Z11" s="25">
        <f t="shared" si="3"/>
        <v>10.064470958896118</v>
      </c>
      <c r="AA11" s="5">
        <f t="shared" si="4"/>
        <v>-2.1295837101432364</v>
      </c>
      <c r="AB11" s="5">
        <f t="shared" si="5"/>
        <v>0</v>
      </c>
      <c r="AC11" s="5">
        <f t="shared" si="6"/>
        <v>0</v>
      </c>
      <c r="AD11" s="5">
        <f t="shared" si="7"/>
        <v>18.050541516245488</v>
      </c>
      <c r="AE11" s="5">
        <f t="shared" si="8"/>
        <v>18.050541516245488</v>
      </c>
      <c r="AF11" s="5">
        <f t="shared" si="9"/>
        <v>0</v>
      </c>
      <c r="AG11" s="5">
        <f t="shared" si="10"/>
        <v>10.90909090909091</v>
      </c>
      <c r="AH11" s="5">
        <f t="shared" si="11"/>
        <v>10.90909090909091</v>
      </c>
      <c r="AI11" s="5">
        <f t="shared" si="12"/>
        <v>0</v>
      </c>
      <c r="AJ11" s="5">
        <f t="shared" si="13"/>
        <v>4.813442632515534</v>
      </c>
      <c r="AK11" s="28">
        <f t="shared" si="14"/>
        <v>1.8086875346422007</v>
      </c>
      <c r="AL11" s="5"/>
      <c r="AM11" s="6"/>
    </row>
    <row r="12" spans="1:39" ht="12">
      <c r="A12" s="3" t="s">
        <v>9</v>
      </c>
      <c r="B12" s="3"/>
      <c r="C12" s="10">
        <v>37915</v>
      </c>
      <c r="D12" s="1">
        <v>278</v>
      </c>
      <c r="E12" s="7">
        <v>137</v>
      </c>
      <c r="F12" s="1">
        <v>141</v>
      </c>
      <c r="G12" s="1">
        <v>493</v>
      </c>
      <c r="H12" s="1">
        <v>266</v>
      </c>
      <c r="I12" s="1">
        <v>227</v>
      </c>
      <c r="J12" s="1">
        <v>-215</v>
      </c>
      <c r="K12" s="1">
        <v>1</v>
      </c>
      <c r="L12" s="1">
        <v>1</v>
      </c>
      <c r="M12" s="1">
        <v>0</v>
      </c>
      <c r="N12" s="1">
        <v>0</v>
      </c>
      <c r="O12" s="1">
        <v>0</v>
      </c>
      <c r="P12" s="1">
        <v>0</v>
      </c>
      <c r="Q12" s="1">
        <v>7</v>
      </c>
      <c r="R12" s="1">
        <v>3</v>
      </c>
      <c r="S12" s="1">
        <v>4</v>
      </c>
      <c r="T12" s="1">
        <v>1</v>
      </c>
      <c r="U12" s="1">
        <v>1</v>
      </c>
      <c r="V12" s="1">
        <v>0</v>
      </c>
      <c r="W12" s="1">
        <v>155</v>
      </c>
      <c r="X12" s="1">
        <v>72</v>
      </c>
      <c r="Y12" s="25">
        <f t="shared" si="2"/>
        <v>7.332190425952789</v>
      </c>
      <c r="Z12" s="25">
        <f t="shared" si="3"/>
        <v>13.002769352499012</v>
      </c>
      <c r="AA12" s="5">
        <f t="shared" si="4"/>
        <v>-5.670578926546222</v>
      </c>
      <c r="AB12" s="5">
        <f t="shared" si="5"/>
        <v>3.5971223021582737</v>
      </c>
      <c r="AC12" s="5">
        <f t="shared" si="6"/>
        <v>0</v>
      </c>
      <c r="AD12" s="5">
        <f t="shared" si="7"/>
        <v>24.56140350877193</v>
      </c>
      <c r="AE12" s="5">
        <f t="shared" si="8"/>
        <v>10.526315789473683</v>
      </c>
      <c r="AF12" s="5">
        <f t="shared" si="9"/>
        <v>14.035087719298247</v>
      </c>
      <c r="AG12" s="5">
        <f t="shared" si="10"/>
        <v>3.5842293906810037</v>
      </c>
      <c r="AH12" s="5">
        <f t="shared" si="11"/>
        <v>3.5842293906810037</v>
      </c>
      <c r="AI12" s="5">
        <f t="shared" si="12"/>
        <v>0</v>
      </c>
      <c r="AJ12" s="5">
        <f t="shared" si="13"/>
        <v>4.088091784254253</v>
      </c>
      <c r="AK12" s="28">
        <f t="shared" si="14"/>
        <v>1.8989845707503625</v>
      </c>
      <c r="AL12" s="5"/>
      <c r="AM12" s="6"/>
    </row>
    <row r="13" spans="1:39" ht="12">
      <c r="A13" s="3" t="s">
        <v>10</v>
      </c>
      <c r="B13" s="3"/>
      <c r="C13" s="10">
        <v>29408</v>
      </c>
      <c r="D13" s="1">
        <v>141</v>
      </c>
      <c r="E13" s="7">
        <v>63</v>
      </c>
      <c r="F13" s="1">
        <v>78</v>
      </c>
      <c r="G13" s="1">
        <v>324</v>
      </c>
      <c r="H13" s="1">
        <v>176</v>
      </c>
      <c r="I13" s="1">
        <v>148</v>
      </c>
      <c r="J13" s="1">
        <v>-183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7</v>
      </c>
      <c r="R13" s="1">
        <v>2</v>
      </c>
      <c r="S13" s="1">
        <v>5</v>
      </c>
      <c r="T13" s="1">
        <v>1</v>
      </c>
      <c r="U13" s="1">
        <v>1</v>
      </c>
      <c r="V13" s="1">
        <v>0</v>
      </c>
      <c r="W13" s="1">
        <v>120</v>
      </c>
      <c r="X13" s="1">
        <v>53</v>
      </c>
      <c r="Y13" s="25">
        <f t="shared" si="2"/>
        <v>4.794613710554952</v>
      </c>
      <c r="Z13" s="25">
        <f t="shared" si="3"/>
        <v>11.01741022850925</v>
      </c>
      <c r="AA13" s="5">
        <f t="shared" si="4"/>
        <v>-6.222796517954299</v>
      </c>
      <c r="AB13" s="5">
        <f t="shared" si="5"/>
        <v>0</v>
      </c>
      <c r="AC13" s="5">
        <f t="shared" si="6"/>
        <v>0</v>
      </c>
      <c r="AD13" s="5">
        <f t="shared" si="7"/>
        <v>47.2972972972973</v>
      </c>
      <c r="AE13" s="5">
        <f t="shared" si="8"/>
        <v>13.513513513513514</v>
      </c>
      <c r="AF13" s="5">
        <f t="shared" si="9"/>
        <v>33.78378378378378</v>
      </c>
      <c r="AG13" s="5">
        <f t="shared" si="10"/>
        <v>7.042253521126761</v>
      </c>
      <c r="AH13" s="5">
        <f t="shared" si="11"/>
        <v>7.042253521126761</v>
      </c>
      <c r="AI13" s="5">
        <f t="shared" si="12"/>
        <v>0</v>
      </c>
      <c r="AJ13" s="5">
        <f t="shared" si="13"/>
        <v>4.080522306855277</v>
      </c>
      <c r="AK13" s="28">
        <f t="shared" si="14"/>
        <v>1.8022306855277477</v>
      </c>
      <c r="AL13" s="5"/>
      <c r="AM13" s="6"/>
    </row>
    <row r="14" spans="1:39" ht="12">
      <c r="A14" s="3" t="s">
        <v>11</v>
      </c>
      <c r="B14" s="3"/>
      <c r="C14" s="10">
        <v>33201</v>
      </c>
      <c r="D14" s="1">
        <v>252</v>
      </c>
      <c r="E14" s="7">
        <v>123</v>
      </c>
      <c r="F14" s="1">
        <v>129</v>
      </c>
      <c r="G14" s="1">
        <v>302</v>
      </c>
      <c r="H14" s="1">
        <v>160</v>
      </c>
      <c r="I14" s="1">
        <v>142</v>
      </c>
      <c r="J14" s="1">
        <v>-50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6</v>
      </c>
      <c r="R14" s="1">
        <v>4</v>
      </c>
      <c r="S14" s="1">
        <v>2</v>
      </c>
      <c r="T14" s="1">
        <v>0</v>
      </c>
      <c r="U14" s="1">
        <v>0</v>
      </c>
      <c r="V14" s="1">
        <v>0</v>
      </c>
      <c r="W14" s="1">
        <v>159</v>
      </c>
      <c r="X14" s="1">
        <v>86</v>
      </c>
      <c r="Y14" s="25">
        <f t="shared" si="2"/>
        <v>7.590132827324478</v>
      </c>
      <c r="Z14" s="25">
        <f t="shared" si="3"/>
        <v>9.096111562904731</v>
      </c>
      <c r="AA14" s="5">
        <f t="shared" si="4"/>
        <v>-1.5059787355802536</v>
      </c>
      <c r="AB14" s="5">
        <f t="shared" si="5"/>
        <v>0</v>
      </c>
      <c r="AC14" s="5">
        <f t="shared" si="6"/>
        <v>0</v>
      </c>
      <c r="AD14" s="5">
        <f t="shared" si="7"/>
        <v>23.25581395348837</v>
      </c>
      <c r="AE14" s="5">
        <f t="shared" si="8"/>
        <v>15.503875968992247</v>
      </c>
      <c r="AF14" s="5">
        <f t="shared" si="9"/>
        <v>7.751937984496124</v>
      </c>
      <c r="AG14" s="5">
        <f t="shared" si="10"/>
        <v>0</v>
      </c>
      <c r="AH14" s="5">
        <f t="shared" si="11"/>
        <v>0</v>
      </c>
      <c r="AI14" s="5">
        <f t="shared" si="12"/>
        <v>0</v>
      </c>
      <c r="AJ14" s="5">
        <f t="shared" si="13"/>
        <v>4.789012379145206</v>
      </c>
      <c r="AK14" s="28">
        <f t="shared" si="14"/>
        <v>2.5902834251980362</v>
      </c>
      <c r="AL14" s="5"/>
      <c r="AM14" s="6"/>
    </row>
    <row r="15" spans="1:39" ht="12">
      <c r="A15" s="4" t="s">
        <v>49</v>
      </c>
      <c r="B15" s="3"/>
      <c r="C15" s="10">
        <v>72160</v>
      </c>
      <c r="D15" s="1">
        <v>592</v>
      </c>
      <c r="E15" s="7">
        <v>295</v>
      </c>
      <c r="F15" s="1">
        <v>297</v>
      </c>
      <c r="G15" s="1">
        <v>601</v>
      </c>
      <c r="H15" s="1">
        <v>319</v>
      </c>
      <c r="I15" s="1">
        <v>282</v>
      </c>
      <c r="J15" s="1">
        <v>-9</v>
      </c>
      <c r="K15" s="1">
        <v>1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15</v>
      </c>
      <c r="R15" s="1">
        <v>7</v>
      </c>
      <c r="S15" s="1">
        <v>8</v>
      </c>
      <c r="T15" s="1">
        <v>0</v>
      </c>
      <c r="U15" s="1">
        <v>0</v>
      </c>
      <c r="V15" s="1">
        <v>0</v>
      </c>
      <c r="W15" s="1">
        <v>320</v>
      </c>
      <c r="X15" s="1">
        <v>150</v>
      </c>
      <c r="Y15" s="25">
        <f t="shared" si="2"/>
        <v>8.203991130820398</v>
      </c>
      <c r="Z15" s="25">
        <f t="shared" si="3"/>
        <v>8.328713968957873</v>
      </c>
      <c r="AA15" s="5">
        <f t="shared" si="4"/>
        <v>-0.12472283813747229</v>
      </c>
      <c r="AB15" s="5">
        <f t="shared" si="5"/>
        <v>1.6891891891891893</v>
      </c>
      <c r="AC15" s="5">
        <f t="shared" si="6"/>
        <v>0</v>
      </c>
      <c r="AD15" s="5">
        <f t="shared" si="7"/>
        <v>24.711696869851732</v>
      </c>
      <c r="AE15" s="5">
        <f t="shared" si="8"/>
        <v>11.532125205930807</v>
      </c>
      <c r="AF15" s="5">
        <f t="shared" si="9"/>
        <v>13.179571663920923</v>
      </c>
      <c r="AG15" s="5">
        <f t="shared" si="10"/>
        <v>0</v>
      </c>
      <c r="AH15" s="5">
        <f t="shared" si="11"/>
        <v>0</v>
      </c>
      <c r="AI15" s="5">
        <f t="shared" si="12"/>
        <v>0</v>
      </c>
      <c r="AJ15" s="5">
        <f t="shared" si="13"/>
        <v>4.434589800443459</v>
      </c>
      <c r="AK15" s="28">
        <f t="shared" si="14"/>
        <v>2.0787139689578713</v>
      </c>
      <c r="AL15" s="5"/>
      <c r="AM15" s="6"/>
    </row>
    <row r="16" spans="1:39" ht="12">
      <c r="A16" s="4" t="s">
        <v>51</v>
      </c>
      <c r="B16" s="3"/>
      <c r="C16" s="10">
        <v>47582</v>
      </c>
      <c r="D16" s="1">
        <v>262</v>
      </c>
      <c r="E16" s="7">
        <v>125</v>
      </c>
      <c r="F16" s="1">
        <v>137</v>
      </c>
      <c r="G16" s="1">
        <v>660</v>
      </c>
      <c r="H16" s="1">
        <v>350</v>
      </c>
      <c r="I16" s="1">
        <v>310</v>
      </c>
      <c r="J16" s="1">
        <v>-398</v>
      </c>
      <c r="K16" s="1">
        <v>1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6</v>
      </c>
      <c r="R16" s="1">
        <v>1</v>
      </c>
      <c r="S16" s="1">
        <v>5</v>
      </c>
      <c r="T16" s="1">
        <v>1</v>
      </c>
      <c r="U16" s="1">
        <v>1</v>
      </c>
      <c r="V16" s="1">
        <v>0</v>
      </c>
      <c r="W16" s="1">
        <v>193</v>
      </c>
      <c r="X16" s="1">
        <v>79</v>
      </c>
      <c r="Y16" s="25">
        <f t="shared" si="2"/>
        <v>5.506283888865537</v>
      </c>
      <c r="Z16" s="25">
        <f t="shared" si="3"/>
        <v>13.870791475768147</v>
      </c>
      <c r="AA16" s="5">
        <f t="shared" si="4"/>
        <v>-8.36450758690261</v>
      </c>
      <c r="AB16" s="5">
        <f t="shared" si="5"/>
        <v>3.8167938931297707</v>
      </c>
      <c r="AC16" s="5">
        <f t="shared" si="6"/>
        <v>0</v>
      </c>
      <c r="AD16" s="5">
        <f t="shared" si="7"/>
        <v>22.388059701492537</v>
      </c>
      <c r="AE16" s="5">
        <f t="shared" si="8"/>
        <v>3.7313432835820897</v>
      </c>
      <c r="AF16" s="5">
        <f t="shared" si="9"/>
        <v>18.656716417910445</v>
      </c>
      <c r="AG16" s="5">
        <f t="shared" si="10"/>
        <v>3.802281368821293</v>
      </c>
      <c r="AH16" s="5">
        <f t="shared" si="11"/>
        <v>3.802281368821293</v>
      </c>
      <c r="AI16" s="5">
        <f t="shared" si="12"/>
        <v>0</v>
      </c>
      <c r="AJ16" s="5">
        <f t="shared" si="13"/>
        <v>4.0561556891261406</v>
      </c>
      <c r="AK16" s="28">
        <f t="shared" si="14"/>
        <v>1.6602917069480054</v>
      </c>
      <c r="AL16" s="5"/>
      <c r="AM16" s="6"/>
    </row>
    <row r="17" spans="1:39" ht="12">
      <c r="A17" s="4" t="s">
        <v>52</v>
      </c>
      <c r="B17" s="3"/>
      <c r="C17" s="10">
        <v>74001</v>
      </c>
      <c r="D17" s="1">
        <v>796</v>
      </c>
      <c r="E17" s="7">
        <v>392</v>
      </c>
      <c r="F17" s="1">
        <v>404</v>
      </c>
      <c r="G17" s="1">
        <v>524</v>
      </c>
      <c r="H17" s="1">
        <v>294</v>
      </c>
      <c r="I17" s="1">
        <v>230</v>
      </c>
      <c r="J17" s="1">
        <v>272</v>
      </c>
      <c r="K17" s="1">
        <v>3</v>
      </c>
      <c r="L17" s="1">
        <v>2</v>
      </c>
      <c r="M17" s="1">
        <v>1</v>
      </c>
      <c r="N17" s="1">
        <v>1</v>
      </c>
      <c r="O17" s="1">
        <v>1</v>
      </c>
      <c r="P17" s="1">
        <v>0</v>
      </c>
      <c r="Q17" s="1">
        <v>19</v>
      </c>
      <c r="R17" s="1">
        <v>11</v>
      </c>
      <c r="S17" s="1">
        <v>8</v>
      </c>
      <c r="T17" s="1">
        <v>3</v>
      </c>
      <c r="U17" s="1">
        <v>2</v>
      </c>
      <c r="V17" s="1">
        <v>1</v>
      </c>
      <c r="W17" s="1">
        <v>479</v>
      </c>
      <c r="X17" s="1">
        <v>180</v>
      </c>
      <c r="Y17" s="25">
        <f t="shared" si="2"/>
        <v>10.756611397143281</v>
      </c>
      <c r="Z17" s="25">
        <f t="shared" si="3"/>
        <v>7.080985392089296</v>
      </c>
      <c r="AA17" s="5">
        <f t="shared" si="4"/>
        <v>3.675626005053986</v>
      </c>
      <c r="AB17" s="5">
        <f t="shared" si="5"/>
        <v>3.7688442211055273</v>
      </c>
      <c r="AC17" s="5">
        <f t="shared" si="6"/>
        <v>1.256281407035176</v>
      </c>
      <c r="AD17" s="5">
        <f t="shared" si="7"/>
        <v>23.312883435582823</v>
      </c>
      <c r="AE17" s="5">
        <f t="shared" si="8"/>
        <v>13.496932515337424</v>
      </c>
      <c r="AF17" s="5">
        <f t="shared" si="9"/>
        <v>9.815950920245399</v>
      </c>
      <c r="AG17" s="5">
        <f t="shared" si="10"/>
        <v>3.7593984962406015</v>
      </c>
      <c r="AH17" s="5">
        <f t="shared" si="11"/>
        <v>2.506265664160401</v>
      </c>
      <c r="AI17" s="5">
        <f t="shared" si="12"/>
        <v>1.256281407035176</v>
      </c>
      <c r="AJ17" s="5">
        <f t="shared" si="13"/>
        <v>6.472885501547276</v>
      </c>
      <c r="AK17" s="28">
        <f t="shared" si="14"/>
        <v>2.4323995621680785</v>
      </c>
      <c r="AL17" s="5"/>
      <c r="AM17" s="6"/>
    </row>
    <row r="18" spans="1:39" ht="12">
      <c r="A18" s="4" t="s">
        <v>53</v>
      </c>
      <c r="B18" s="3"/>
      <c r="C18" s="10">
        <v>71026</v>
      </c>
      <c r="D18" s="1">
        <v>598</v>
      </c>
      <c r="E18" s="7">
        <v>310</v>
      </c>
      <c r="F18" s="1">
        <v>288</v>
      </c>
      <c r="G18" s="1">
        <v>680</v>
      </c>
      <c r="H18" s="1">
        <v>345</v>
      </c>
      <c r="I18" s="1">
        <v>335</v>
      </c>
      <c r="J18" s="1">
        <v>-82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15</v>
      </c>
      <c r="R18" s="1">
        <v>6</v>
      </c>
      <c r="S18" s="1">
        <v>9</v>
      </c>
      <c r="T18" s="1">
        <v>2</v>
      </c>
      <c r="U18" s="1">
        <v>2</v>
      </c>
      <c r="V18" s="1">
        <v>0</v>
      </c>
      <c r="W18" s="1">
        <v>364</v>
      </c>
      <c r="X18" s="1">
        <v>176</v>
      </c>
      <c r="Y18" s="25">
        <f t="shared" si="2"/>
        <v>8.419452031650382</v>
      </c>
      <c r="Z18" s="25">
        <f t="shared" si="3"/>
        <v>9.573958831977022</v>
      </c>
      <c r="AA18" s="5">
        <f t="shared" si="4"/>
        <v>-1.154506800326641</v>
      </c>
      <c r="AB18" s="5">
        <f t="shared" si="5"/>
        <v>0</v>
      </c>
      <c r="AC18" s="5">
        <f t="shared" si="6"/>
        <v>0</v>
      </c>
      <c r="AD18" s="5">
        <f t="shared" si="7"/>
        <v>24.469820554649267</v>
      </c>
      <c r="AE18" s="5">
        <f t="shared" si="8"/>
        <v>9.787928221859705</v>
      </c>
      <c r="AF18" s="5">
        <f t="shared" si="9"/>
        <v>14.68189233278956</v>
      </c>
      <c r="AG18" s="5">
        <f t="shared" si="10"/>
        <v>3.3333333333333335</v>
      </c>
      <c r="AH18" s="5">
        <f t="shared" si="11"/>
        <v>3.3333333333333335</v>
      </c>
      <c r="AI18" s="5">
        <f t="shared" si="12"/>
        <v>0</v>
      </c>
      <c r="AJ18" s="5">
        <f t="shared" si="13"/>
        <v>5.124883845352406</v>
      </c>
      <c r="AK18" s="28">
        <f t="shared" si="14"/>
        <v>2.4779658153352293</v>
      </c>
      <c r="AL18" s="5"/>
      <c r="AM18" s="6"/>
    </row>
    <row r="19" spans="1:39" ht="12">
      <c r="A19" s="4" t="s">
        <v>59</v>
      </c>
      <c r="B19" s="3"/>
      <c r="C19" s="10">
        <v>27929</v>
      </c>
      <c r="D19" s="1">
        <v>157</v>
      </c>
      <c r="E19" s="7">
        <v>76</v>
      </c>
      <c r="F19" s="1">
        <v>81</v>
      </c>
      <c r="G19" s="1">
        <v>304</v>
      </c>
      <c r="H19" s="1">
        <v>155</v>
      </c>
      <c r="I19" s="1">
        <v>149</v>
      </c>
      <c r="J19" s="1">
        <v>-147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6</v>
      </c>
      <c r="R19" s="1">
        <v>4</v>
      </c>
      <c r="S19" s="1">
        <v>2</v>
      </c>
      <c r="T19" s="1">
        <v>2</v>
      </c>
      <c r="U19" s="1">
        <v>2</v>
      </c>
      <c r="V19" s="1">
        <v>0</v>
      </c>
      <c r="W19" s="1">
        <v>114</v>
      </c>
      <c r="X19" s="1">
        <v>36</v>
      </c>
      <c r="Y19" s="25">
        <f t="shared" si="2"/>
        <v>5.621397114110781</v>
      </c>
      <c r="Z19" s="25">
        <f t="shared" si="3"/>
        <v>10.884743456622148</v>
      </c>
      <c r="AA19" s="5">
        <f t="shared" si="4"/>
        <v>-5.263346342511368</v>
      </c>
      <c r="AB19" s="5">
        <f t="shared" si="5"/>
        <v>0</v>
      </c>
      <c r="AC19" s="5">
        <f t="shared" si="6"/>
        <v>0</v>
      </c>
      <c r="AD19" s="5">
        <f t="shared" si="7"/>
        <v>36.809815950920246</v>
      </c>
      <c r="AE19" s="5">
        <f t="shared" si="8"/>
        <v>24.539877300613497</v>
      </c>
      <c r="AF19" s="5">
        <f t="shared" si="9"/>
        <v>12.269938650306749</v>
      </c>
      <c r="AG19" s="5">
        <f t="shared" si="10"/>
        <v>12.578616352201259</v>
      </c>
      <c r="AH19" s="5">
        <f t="shared" si="11"/>
        <v>12.578616352201259</v>
      </c>
      <c r="AI19" s="5">
        <f t="shared" si="12"/>
        <v>0</v>
      </c>
      <c r="AJ19" s="5">
        <f t="shared" si="13"/>
        <v>4.081778796233306</v>
      </c>
      <c r="AK19" s="28">
        <f t="shared" si="14"/>
        <v>1.288982777757886</v>
      </c>
      <c r="AL19" s="5"/>
      <c r="AM19" s="6"/>
    </row>
    <row r="20" spans="1:39" ht="12">
      <c r="A20" s="4" t="s">
        <v>60</v>
      </c>
      <c r="B20" s="3"/>
      <c r="C20" s="10">
        <v>34797</v>
      </c>
      <c r="D20" s="1">
        <v>234</v>
      </c>
      <c r="E20" s="7">
        <v>132</v>
      </c>
      <c r="F20" s="1">
        <v>102</v>
      </c>
      <c r="G20" s="1">
        <v>441</v>
      </c>
      <c r="H20" s="1">
        <v>237</v>
      </c>
      <c r="I20" s="1">
        <v>204</v>
      </c>
      <c r="J20" s="1">
        <v>-207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3</v>
      </c>
      <c r="R20" s="1">
        <v>2</v>
      </c>
      <c r="S20" s="1">
        <v>1</v>
      </c>
      <c r="T20" s="1">
        <v>1</v>
      </c>
      <c r="U20" s="1">
        <v>1</v>
      </c>
      <c r="V20" s="1">
        <v>0</v>
      </c>
      <c r="W20" s="1">
        <v>148</v>
      </c>
      <c r="X20" s="1">
        <v>44</v>
      </c>
      <c r="Y20" s="25">
        <f t="shared" si="2"/>
        <v>6.72471764807311</v>
      </c>
      <c r="Z20" s="25">
        <f t="shared" si="3"/>
        <v>12.673506336753167</v>
      </c>
      <c r="AA20" s="5">
        <f t="shared" si="4"/>
        <v>-5.948788688680058</v>
      </c>
      <c r="AB20" s="5">
        <f t="shared" si="5"/>
        <v>0</v>
      </c>
      <c r="AC20" s="5">
        <f t="shared" si="6"/>
        <v>0</v>
      </c>
      <c r="AD20" s="5">
        <f t="shared" si="7"/>
        <v>12.658227848101266</v>
      </c>
      <c r="AE20" s="5">
        <f t="shared" si="8"/>
        <v>8.438818565400844</v>
      </c>
      <c r="AF20" s="5">
        <f t="shared" si="9"/>
        <v>4.219409282700422</v>
      </c>
      <c r="AG20" s="5">
        <f t="shared" si="10"/>
        <v>4.25531914893617</v>
      </c>
      <c r="AH20" s="5">
        <f t="shared" si="11"/>
        <v>4.25531914893617</v>
      </c>
      <c r="AI20" s="5">
        <f t="shared" si="12"/>
        <v>0</v>
      </c>
      <c r="AJ20" s="5">
        <f t="shared" si="13"/>
        <v>4.253240221858206</v>
      </c>
      <c r="AK20" s="28">
        <f t="shared" si="14"/>
        <v>1.2644768227146017</v>
      </c>
      <c r="AL20" s="5"/>
      <c r="AM20" s="6"/>
    </row>
    <row r="21" spans="1:39" ht="12">
      <c r="A21" s="4" t="s">
        <v>65</v>
      </c>
      <c r="B21" s="3"/>
      <c r="C21" s="10">
        <v>31598</v>
      </c>
      <c r="D21" s="1">
        <v>310</v>
      </c>
      <c r="E21" s="7">
        <v>169</v>
      </c>
      <c r="F21" s="1">
        <v>141</v>
      </c>
      <c r="G21" s="1">
        <v>226</v>
      </c>
      <c r="H21" s="1">
        <v>112</v>
      </c>
      <c r="I21" s="1">
        <v>114</v>
      </c>
      <c r="J21" s="1">
        <v>84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5</v>
      </c>
      <c r="R21" s="1">
        <v>2</v>
      </c>
      <c r="S21" s="1">
        <v>3</v>
      </c>
      <c r="T21" s="1">
        <v>0</v>
      </c>
      <c r="U21" s="1">
        <v>0</v>
      </c>
      <c r="V21" s="1">
        <v>0</v>
      </c>
      <c r="W21" s="1">
        <v>178</v>
      </c>
      <c r="X21" s="1">
        <v>72</v>
      </c>
      <c r="Y21" s="25">
        <f t="shared" si="2"/>
        <v>9.810747515665549</v>
      </c>
      <c r="Z21" s="25">
        <f t="shared" si="3"/>
        <v>7.152351414646496</v>
      </c>
      <c r="AA21" s="5">
        <f t="shared" si="4"/>
        <v>2.658396101019052</v>
      </c>
      <c r="AB21" s="5">
        <f t="shared" si="5"/>
        <v>0</v>
      </c>
      <c r="AC21" s="5">
        <f t="shared" si="6"/>
        <v>0</v>
      </c>
      <c r="AD21" s="5">
        <f t="shared" si="7"/>
        <v>15.873015873015872</v>
      </c>
      <c r="AE21" s="5">
        <f t="shared" si="8"/>
        <v>6.349206349206349</v>
      </c>
      <c r="AF21" s="5">
        <f t="shared" si="9"/>
        <v>9.523809523809526</v>
      </c>
      <c r="AG21" s="5">
        <f t="shared" si="10"/>
        <v>0</v>
      </c>
      <c r="AH21" s="5">
        <f t="shared" si="11"/>
        <v>0</v>
      </c>
      <c r="AI21" s="5">
        <f t="shared" si="12"/>
        <v>0</v>
      </c>
      <c r="AJ21" s="5">
        <f t="shared" si="13"/>
        <v>5.633267928349895</v>
      </c>
      <c r="AK21" s="28">
        <f t="shared" si="14"/>
        <v>2.2786252294449016</v>
      </c>
      <c r="AL21" s="5"/>
      <c r="AM21" s="6"/>
    </row>
    <row r="22" spans="1:39" ht="12">
      <c r="A22" s="4"/>
      <c r="B22" s="3"/>
      <c r="C22" s="10"/>
      <c r="D22" s="1"/>
      <c r="E22" s="7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25"/>
      <c r="Z22" s="2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28"/>
      <c r="AL22" s="5"/>
      <c r="AM22" s="6"/>
    </row>
    <row r="23" spans="1:39" ht="12">
      <c r="A23" s="4" t="s">
        <v>27</v>
      </c>
      <c r="B23" s="3"/>
      <c r="C23" s="10">
        <v>17385</v>
      </c>
      <c r="D23" s="1">
        <v>110</v>
      </c>
      <c r="E23" s="1">
        <v>59</v>
      </c>
      <c r="F23" s="1">
        <v>51</v>
      </c>
      <c r="G23" s="1">
        <v>235</v>
      </c>
      <c r="H23" s="1">
        <v>135</v>
      </c>
      <c r="I23" s="1">
        <v>100</v>
      </c>
      <c r="J23" s="1">
        <v>-125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</v>
      </c>
      <c r="R23" s="1">
        <v>1</v>
      </c>
      <c r="S23" s="1">
        <v>0</v>
      </c>
      <c r="T23" s="1">
        <v>0</v>
      </c>
      <c r="U23" s="1">
        <v>0</v>
      </c>
      <c r="V23" s="1">
        <v>0</v>
      </c>
      <c r="W23" s="1">
        <v>58</v>
      </c>
      <c r="X23" s="1">
        <v>24</v>
      </c>
      <c r="Y23" s="25">
        <f t="shared" si="2"/>
        <v>6.32729364394593</v>
      </c>
      <c r="Z23" s="25">
        <f t="shared" si="3"/>
        <v>13.517400057520852</v>
      </c>
      <c r="AA23" s="5">
        <f t="shared" si="4"/>
        <v>-7.190106413574921</v>
      </c>
      <c r="AB23" s="5">
        <f t="shared" si="5"/>
        <v>0</v>
      </c>
      <c r="AC23" s="5">
        <f t="shared" si="6"/>
        <v>0</v>
      </c>
      <c r="AD23" s="5">
        <f t="shared" si="7"/>
        <v>9.00900900900901</v>
      </c>
      <c r="AE23" s="5">
        <f t="shared" si="8"/>
        <v>9.00900900900901</v>
      </c>
      <c r="AF23" s="5">
        <f t="shared" si="9"/>
        <v>0</v>
      </c>
      <c r="AG23" s="5">
        <f t="shared" si="10"/>
        <v>0</v>
      </c>
      <c r="AH23" s="5">
        <f t="shared" si="11"/>
        <v>0</v>
      </c>
      <c r="AI23" s="5">
        <f t="shared" si="12"/>
        <v>0</v>
      </c>
      <c r="AJ23" s="5">
        <f t="shared" si="13"/>
        <v>3.336209375898763</v>
      </c>
      <c r="AK23" s="28">
        <f t="shared" si="14"/>
        <v>1.380500431406385</v>
      </c>
      <c r="AL23" s="5"/>
      <c r="AM23" s="6"/>
    </row>
    <row r="24" spans="1:39" ht="12">
      <c r="A24" s="7"/>
      <c r="B24" s="4" t="s">
        <v>61</v>
      </c>
      <c r="C24" s="10">
        <v>17385</v>
      </c>
      <c r="D24" s="1">
        <v>110</v>
      </c>
      <c r="E24" s="1">
        <v>59</v>
      </c>
      <c r="F24" s="1">
        <v>51</v>
      </c>
      <c r="G24" s="1">
        <v>235</v>
      </c>
      <c r="H24" s="1">
        <v>135</v>
      </c>
      <c r="I24" s="1">
        <v>100</v>
      </c>
      <c r="J24" s="1">
        <v>-125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</v>
      </c>
      <c r="R24" s="1">
        <v>1</v>
      </c>
      <c r="S24" s="1">
        <v>0</v>
      </c>
      <c r="T24" s="1">
        <v>0</v>
      </c>
      <c r="U24" s="1">
        <v>0</v>
      </c>
      <c r="V24" s="1">
        <v>0</v>
      </c>
      <c r="W24" s="1">
        <v>58</v>
      </c>
      <c r="X24" s="1">
        <v>24</v>
      </c>
      <c r="Y24" s="25">
        <f t="shared" si="2"/>
        <v>6.32729364394593</v>
      </c>
      <c r="Z24" s="25">
        <f t="shared" si="3"/>
        <v>13.517400057520852</v>
      </c>
      <c r="AA24" s="5">
        <f t="shared" si="4"/>
        <v>-7.190106413574921</v>
      </c>
      <c r="AB24" s="5">
        <f t="shared" si="5"/>
        <v>0</v>
      </c>
      <c r="AC24" s="5">
        <f t="shared" si="6"/>
        <v>0</v>
      </c>
      <c r="AD24" s="5">
        <f t="shared" si="7"/>
        <v>9.00900900900901</v>
      </c>
      <c r="AE24" s="5">
        <f t="shared" si="8"/>
        <v>9.00900900900901</v>
      </c>
      <c r="AF24" s="5">
        <f t="shared" si="9"/>
        <v>0</v>
      </c>
      <c r="AG24" s="5">
        <f t="shared" si="10"/>
        <v>0</v>
      </c>
      <c r="AH24" s="5">
        <f t="shared" si="11"/>
        <v>0</v>
      </c>
      <c r="AI24" s="5">
        <f t="shared" si="12"/>
        <v>0</v>
      </c>
      <c r="AJ24" s="5">
        <f t="shared" si="13"/>
        <v>3.336209375898763</v>
      </c>
      <c r="AK24" s="28">
        <f t="shared" si="14"/>
        <v>1.380500431406385</v>
      </c>
      <c r="AL24" s="5"/>
      <c r="AM24" s="6"/>
    </row>
    <row r="25" spans="1:39" ht="12">
      <c r="A25" s="3"/>
      <c r="B25" s="3"/>
      <c r="C25" s="10"/>
      <c r="D25" s="1"/>
      <c r="E25" s="7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5"/>
      <c r="Z25" s="2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28"/>
      <c r="AL25" s="5"/>
      <c r="AM25" s="6"/>
    </row>
    <row r="26" spans="1:39" ht="12">
      <c r="A26" s="4" t="s">
        <v>28</v>
      </c>
      <c r="B26" s="3"/>
      <c r="C26" s="10">
        <v>43175</v>
      </c>
      <c r="D26" s="1">
        <f>SUM(D27:D31)</f>
        <v>225</v>
      </c>
      <c r="E26" s="1">
        <f aca="true" t="shared" si="15" ref="E26:X26">SUM(E27:E31)</f>
        <v>114</v>
      </c>
      <c r="F26" s="1">
        <f t="shared" si="15"/>
        <v>111</v>
      </c>
      <c r="G26" s="1">
        <f t="shared" si="15"/>
        <v>680</v>
      </c>
      <c r="H26" s="1">
        <f t="shared" si="15"/>
        <v>349</v>
      </c>
      <c r="I26" s="1">
        <f t="shared" si="15"/>
        <v>331</v>
      </c>
      <c r="J26" s="1">
        <f t="shared" si="15"/>
        <v>-455</v>
      </c>
      <c r="K26" s="1">
        <f t="shared" si="15"/>
        <v>0</v>
      </c>
      <c r="L26" s="1">
        <f t="shared" si="15"/>
        <v>0</v>
      </c>
      <c r="M26" s="1">
        <f t="shared" si="15"/>
        <v>0</v>
      </c>
      <c r="N26" s="1">
        <f t="shared" si="15"/>
        <v>0</v>
      </c>
      <c r="O26" s="1">
        <f t="shared" si="15"/>
        <v>0</v>
      </c>
      <c r="P26" s="1">
        <f t="shared" si="15"/>
        <v>0</v>
      </c>
      <c r="Q26" s="1">
        <f t="shared" si="15"/>
        <v>4</v>
      </c>
      <c r="R26" s="1">
        <f t="shared" si="15"/>
        <v>3</v>
      </c>
      <c r="S26" s="1">
        <f t="shared" si="15"/>
        <v>1</v>
      </c>
      <c r="T26" s="1">
        <f t="shared" si="15"/>
        <v>1</v>
      </c>
      <c r="U26" s="1">
        <f t="shared" si="15"/>
        <v>1</v>
      </c>
      <c r="V26" s="1">
        <f t="shared" si="15"/>
        <v>0</v>
      </c>
      <c r="W26" s="1">
        <f t="shared" si="15"/>
        <v>145</v>
      </c>
      <c r="X26" s="1">
        <f t="shared" si="15"/>
        <v>61</v>
      </c>
      <c r="Y26" s="25">
        <f t="shared" si="2"/>
        <v>5.2113491603937465</v>
      </c>
      <c r="Z26" s="25">
        <f t="shared" si="3"/>
        <v>15.749855240301098</v>
      </c>
      <c r="AA26" s="5">
        <f t="shared" si="4"/>
        <v>-10.538506079907355</v>
      </c>
      <c r="AB26" s="5">
        <f t="shared" si="5"/>
        <v>0</v>
      </c>
      <c r="AC26" s="5">
        <f t="shared" si="6"/>
        <v>0</v>
      </c>
      <c r="AD26" s="5">
        <f t="shared" si="7"/>
        <v>17.46724890829694</v>
      </c>
      <c r="AE26" s="5">
        <f t="shared" si="8"/>
        <v>13.100436681222707</v>
      </c>
      <c r="AF26" s="5">
        <f t="shared" si="9"/>
        <v>4.366812227074235</v>
      </c>
      <c r="AG26" s="5">
        <f t="shared" si="10"/>
        <v>4.424778761061947</v>
      </c>
      <c r="AH26" s="5">
        <f t="shared" si="11"/>
        <v>4.424778761061947</v>
      </c>
      <c r="AI26" s="5">
        <f t="shared" si="12"/>
        <v>0</v>
      </c>
      <c r="AJ26" s="5">
        <f t="shared" si="13"/>
        <v>3.3584250144759697</v>
      </c>
      <c r="AK26" s="28">
        <f t="shared" si="14"/>
        <v>1.4128546612623045</v>
      </c>
      <c r="AL26" s="5"/>
      <c r="AM26" s="6"/>
    </row>
    <row r="27" spans="1:39" ht="12">
      <c r="A27" s="7"/>
      <c r="B27" s="3" t="s">
        <v>12</v>
      </c>
      <c r="C27" s="10">
        <v>12785</v>
      </c>
      <c r="D27" s="1">
        <v>78</v>
      </c>
      <c r="E27" s="7">
        <v>40</v>
      </c>
      <c r="F27" s="1">
        <v>38</v>
      </c>
      <c r="G27" s="1">
        <v>164</v>
      </c>
      <c r="H27" s="1">
        <v>81</v>
      </c>
      <c r="I27" s="1">
        <v>83</v>
      </c>
      <c r="J27" s="1">
        <v>-86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1</v>
      </c>
      <c r="S27" s="1">
        <v>0</v>
      </c>
      <c r="T27" s="1">
        <v>0</v>
      </c>
      <c r="U27" s="1">
        <v>0</v>
      </c>
      <c r="V27" s="1">
        <v>0</v>
      </c>
      <c r="W27" s="1">
        <v>54</v>
      </c>
      <c r="X27" s="1">
        <v>22</v>
      </c>
      <c r="Y27" s="25">
        <f t="shared" si="2"/>
        <v>6.100899491591709</v>
      </c>
      <c r="Z27" s="25">
        <f t="shared" si="3"/>
        <v>12.827532264372312</v>
      </c>
      <c r="AA27" s="5">
        <f t="shared" si="4"/>
        <v>-6.726632772780603</v>
      </c>
      <c r="AB27" s="5">
        <f t="shared" si="5"/>
        <v>0</v>
      </c>
      <c r="AC27" s="5">
        <f t="shared" si="6"/>
        <v>0</v>
      </c>
      <c r="AD27" s="5">
        <f t="shared" si="7"/>
        <v>12.658227848101266</v>
      </c>
      <c r="AE27" s="5">
        <f t="shared" si="8"/>
        <v>12.658227848101266</v>
      </c>
      <c r="AF27" s="5">
        <f t="shared" si="9"/>
        <v>0</v>
      </c>
      <c r="AG27" s="5">
        <f t="shared" si="10"/>
        <v>0</v>
      </c>
      <c r="AH27" s="5">
        <f t="shared" si="11"/>
        <v>0</v>
      </c>
      <c r="AI27" s="5">
        <f t="shared" si="12"/>
        <v>0</v>
      </c>
      <c r="AJ27" s="5">
        <f t="shared" si="13"/>
        <v>4.223699648025029</v>
      </c>
      <c r="AK27" s="28">
        <f t="shared" si="14"/>
        <v>1.7207665232694562</v>
      </c>
      <c r="AL27" s="5"/>
      <c r="AM27" s="6"/>
    </row>
    <row r="28" spans="1:39" ht="12">
      <c r="A28" s="7"/>
      <c r="B28" s="3" t="s">
        <v>13</v>
      </c>
      <c r="C28" s="10">
        <v>4059</v>
      </c>
      <c r="D28" s="1">
        <v>36</v>
      </c>
      <c r="E28" s="7">
        <v>22</v>
      </c>
      <c r="F28" s="1">
        <v>14</v>
      </c>
      <c r="G28" s="1">
        <v>65</v>
      </c>
      <c r="H28" s="1">
        <v>37</v>
      </c>
      <c r="I28" s="1">
        <v>28</v>
      </c>
      <c r="J28" s="1">
        <v>-29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</v>
      </c>
      <c r="R28" s="1">
        <v>1</v>
      </c>
      <c r="S28" s="1">
        <v>0</v>
      </c>
      <c r="T28" s="1">
        <v>1</v>
      </c>
      <c r="U28" s="1">
        <v>1</v>
      </c>
      <c r="V28" s="1">
        <v>0</v>
      </c>
      <c r="W28" s="1">
        <v>11</v>
      </c>
      <c r="X28" s="1">
        <v>9</v>
      </c>
      <c r="Y28" s="25">
        <f t="shared" si="2"/>
        <v>8.869179600886918</v>
      </c>
      <c r="Z28" s="25">
        <f t="shared" si="3"/>
        <v>16.01379650160138</v>
      </c>
      <c r="AA28" s="5">
        <f t="shared" si="4"/>
        <v>-7.144616900714461</v>
      </c>
      <c r="AB28" s="5">
        <f t="shared" si="5"/>
        <v>0</v>
      </c>
      <c r="AC28" s="5">
        <f t="shared" si="6"/>
        <v>0</v>
      </c>
      <c r="AD28" s="5">
        <f t="shared" si="7"/>
        <v>27.027027027027028</v>
      </c>
      <c r="AE28" s="5">
        <f t="shared" si="8"/>
        <v>27.027027027027028</v>
      </c>
      <c r="AF28" s="5">
        <f t="shared" si="9"/>
        <v>0</v>
      </c>
      <c r="AG28" s="5">
        <f t="shared" si="10"/>
        <v>27.027027027027028</v>
      </c>
      <c r="AH28" s="5">
        <f t="shared" si="11"/>
        <v>27.027027027027028</v>
      </c>
      <c r="AI28" s="5">
        <f t="shared" si="12"/>
        <v>0</v>
      </c>
      <c r="AJ28" s="5">
        <f t="shared" si="13"/>
        <v>2.710027100271003</v>
      </c>
      <c r="AK28" s="28">
        <f t="shared" si="14"/>
        <v>2.2172949002217295</v>
      </c>
      <c r="AL28" s="5"/>
      <c r="AM28" s="6"/>
    </row>
    <row r="29" spans="1:39" ht="12">
      <c r="A29" s="7"/>
      <c r="B29" s="3" t="s">
        <v>14</v>
      </c>
      <c r="C29" s="10">
        <v>1371</v>
      </c>
      <c r="D29" s="1">
        <v>7</v>
      </c>
      <c r="E29" s="1">
        <v>5</v>
      </c>
      <c r="F29" s="1">
        <v>2</v>
      </c>
      <c r="G29" s="1">
        <v>29</v>
      </c>
      <c r="H29" s="1">
        <v>15</v>
      </c>
      <c r="I29" s="1">
        <v>14</v>
      </c>
      <c r="J29" s="1">
        <v>-22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2</v>
      </c>
      <c r="X29" s="1">
        <v>3</v>
      </c>
      <c r="Y29" s="25">
        <f t="shared" si="2"/>
        <v>5.105762217359592</v>
      </c>
      <c r="Z29" s="25">
        <f t="shared" si="3"/>
        <v>21.152443471918307</v>
      </c>
      <c r="AA29" s="5">
        <f t="shared" si="4"/>
        <v>-16.046681254558717</v>
      </c>
      <c r="AB29" s="5">
        <f t="shared" si="5"/>
        <v>0</v>
      </c>
      <c r="AC29" s="5">
        <f t="shared" si="6"/>
        <v>0</v>
      </c>
      <c r="AD29" s="5">
        <f t="shared" si="7"/>
        <v>0</v>
      </c>
      <c r="AE29" s="5">
        <f t="shared" si="8"/>
        <v>0</v>
      </c>
      <c r="AF29" s="5">
        <f t="shared" si="9"/>
        <v>0</v>
      </c>
      <c r="AG29" s="5">
        <f t="shared" si="10"/>
        <v>0</v>
      </c>
      <c r="AH29" s="5">
        <f t="shared" si="11"/>
        <v>0</v>
      </c>
      <c r="AI29" s="5">
        <f t="shared" si="12"/>
        <v>0</v>
      </c>
      <c r="AJ29" s="5">
        <f t="shared" si="13"/>
        <v>1.4587892049598834</v>
      </c>
      <c r="AK29" s="28">
        <f t="shared" si="14"/>
        <v>2.1881838074398248</v>
      </c>
      <c r="AL29" s="5"/>
      <c r="AM29" s="6"/>
    </row>
    <row r="30" spans="1:39" ht="12">
      <c r="A30" s="7"/>
      <c r="B30" s="3" t="s">
        <v>15</v>
      </c>
      <c r="C30" s="10">
        <v>15256</v>
      </c>
      <c r="D30" s="1">
        <v>58</v>
      </c>
      <c r="E30" s="7">
        <v>28</v>
      </c>
      <c r="F30" s="1">
        <v>30</v>
      </c>
      <c r="G30" s="1">
        <v>284</v>
      </c>
      <c r="H30" s="1">
        <v>138</v>
      </c>
      <c r="I30" s="1">
        <v>146</v>
      </c>
      <c r="J30" s="1">
        <v>-226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2</v>
      </c>
      <c r="R30" s="1">
        <v>1</v>
      </c>
      <c r="S30" s="1">
        <v>1</v>
      </c>
      <c r="T30" s="1">
        <v>0</v>
      </c>
      <c r="U30" s="1">
        <v>0</v>
      </c>
      <c r="V30" s="1">
        <v>0</v>
      </c>
      <c r="W30" s="1">
        <v>50</v>
      </c>
      <c r="X30" s="1">
        <v>16</v>
      </c>
      <c r="Y30" s="25">
        <f t="shared" si="2"/>
        <v>3.8017829050865233</v>
      </c>
      <c r="Z30" s="25">
        <f t="shared" si="3"/>
        <v>18.615626638699528</v>
      </c>
      <c r="AA30" s="5">
        <f t="shared" si="4"/>
        <v>-14.813843733613005</v>
      </c>
      <c r="AB30" s="5">
        <f t="shared" si="5"/>
        <v>0</v>
      </c>
      <c r="AC30" s="5">
        <f t="shared" si="6"/>
        <v>0</v>
      </c>
      <c r="AD30" s="5">
        <f t="shared" si="7"/>
        <v>33.333333333333336</v>
      </c>
      <c r="AE30" s="5">
        <f t="shared" si="8"/>
        <v>16.666666666666668</v>
      </c>
      <c r="AF30" s="5">
        <f t="shared" si="9"/>
        <v>16.666666666666668</v>
      </c>
      <c r="AG30" s="5">
        <f t="shared" si="10"/>
        <v>0</v>
      </c>
      <c r="AH30" s="5">
        <f t="shared" si="11"/>
        <v>0</v>
      </c>
      <c r="AI30" s="5">
        <f t="shared" si="12"/>
        <v>0</v>
      </c>
      <c r="AJ30" s="5">
        <f t="shared" si="13"/>
        <v>3.2773990561090716</v>
      </c>
      <c r="AK30" s="28">
        <f t="shared" si="14"/>
        <v>1.048767697954903</v>
      </c>
      <c r="AL30" s="5"/>
      <c r="AM30" s="6"/>
    </row>
    <row r="31" spans="1:39" ht="12">
      <c r="A31" s="7"/>
      <c r="B31" s="3" t="s">
        <v>16</v>
      </c>
      <c r="C31" s="10">
        <v>9704</v>
      </c>
      <c r="D31" s="1">
        <v>46</v>
      </c>
      <c r="E31" s="7">
        <v>19</v>
      </c>
      <c r="F31" s="1">
        <v>27</v>
      </c>
      <c r="G31" s="1">
        <v>138</v>
      </c>
      <c r="H31" s="1">
        <v>78</v>
      </c>
      <c r="I31" s="1">
        <v>60</v>
      </c>
      <c r="J31" s="1">
        <v>-92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28</v>
      </c>
      <c r="X31" s="1">
        <v>11</v>
      </c>
      <c r="Y31" s="25">
        <f t="shared" si="2"/>
        <v>4.740313272877164</v>
      </c>
      <c r="Z31" s="25">
        <f t="shared" si="3"/>
        <v>14.220939818631493</v>
      </c>
      <c r="AA31" s="5">
        <f t="shared" si="4"/>
        <v>-9.480626545754328</v>
      </c>
      <c r="AB31" s="5">
        <f t="shared" si="5"/>
        <v>0</v>
      </c>
      <c r="AC31" s="5">
        <f t="shared" si="6"/>
        <v>0</v>
      </c>
      <c r="AD31" s="5">
        <f t="shared" si="7"/>
        <v>0</v>
      </c>
      <c r="AE31" s="5">
        <f t="shared" si="8"/>
        <v>0</v>
      </c>
      <c r="AF31" s="5">
        <f t="shared" si="9"/>
        <v>0</v>
      </c>
      <c r="AG31" s="5">
        <f t="shared" si="10"/>
        <v>0</v>
      </c>
      <c r="AH31" s="5">
        <f t="shared" si="11"/>
        <v>0</v>
      </c>
      <c r="AI31" s="5">
        <f t="shared" si="12"/>
        <v>0</v>
      </c>
      <c r="AJ31" s="5">
        <f t="shared" si="13"/>
        <v>2.8854080791426218</v>
      </c>
      <c r="AK31" s="28">
        <f t="shared" si="14"/>
        <v>1.133553173948887</v>
      </c>
      <c r="AL31" s="5"/>
      <c r="AM31" s="6"/>
    </row>
    <row r="32" spans="1:39" ht="12">
      <c r="A32" s="3"/>
      <c r="B32" s="3"/>
      <c r="C32" s="10"/>
      <c r="D32" s="1"/>
      <c r="E32" s="7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25"/>
      <c r="Z32" s="2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28"/>
      <c r="AL32" s="5"/>
      <c r="AM32" s="6"/>
    </row>
    <row r="33" spans="1:39" ht="12">
      <c r="A33" s="4" t="s">
        <v>29</v>
      </c>
      <c r="B33" s="3"/>
      <c r="C33" s="10">
        <v>17158</v>
      </c>
      <c r="D33" s="1">
        <v>184</v>
      </c>
      <c r="E33" s="1">
        <v>104</v>
      </c>
      <c r="F33" s="1">
        <v>80</v>
      </c>
      <c r="G33" s="1">
        <v>97</v>
      </c>
      <c r="H33" s="1">
        <v>41</v>
      </c>
      <c r="I33" s="1">
        <v>56</v>
      </c>
      <c r="J33" s="1">
        <v>87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4</v>
      </c>
      <c r="R33" s="1">
        <v>1</v>
      </c>
      <c r="S33" s="1">
        <v>3</v>
      </c>
      <c r="T33" s="1">
        <v>1</v>
      </c>
      <c r="U33" s="1">
        <v>1</v>
      </c>
      <c r="V33" s="1">
        <v>0</v>
      </c>
      <c r="W33" s="1">
        <v>119</v>
      </c>
      <c r="X33" s="1">
        <v>43</v>
      </c>
      <c r="Y33" s="25">
        <f t="shared" si="2"/>
        <v>10.723860589812332</v>
      </c>
      <c r="Z33" s="25">
        <f t="shared" si="3"/>
        <v>5.65333955006411</v>
      </c>
      <c r="AA33" s="5">
        <f t="shared" si="4"/>
        <v>5.070521039748223</v>
      </c>
      <c r="AB33" s="5">
        <f t="shared" si="5"/>
        <v>0</v>
      </c>
      <c r="AC33" s="5">
        <f t="shared" si="6"/>
        <v>0</v>
      </c>
      <c r="AD33" s="5">
        <f t="shared" si="7"/>
        <v>21.27659574468085</v>
      </c>
      <c r="AE33" s="5">
        <f t="shared" si="8"/>
        <v>5.319148936170213</v>
      </c>
      <c r="AF33" s="5">
        <f t="shared" si="9"/>
        <v>15.957446808510637</v>
      </c>
      <c r="AG33" s="5">
        <f t="shared" si="10"/>
        <v>5.405405405405405</v>
      </c>
      <c r="AH33" s="5">
        <f t="shared" si="11"/>
        <v>5.405405405405405</v>
      </c>
      <c r="AI33" s="5">
        <f t="shared" si="12"/>
        <v>0</v>
      </c>
      <c r="AJ33" s="5">
        <f t="shared" si="13"/>
        <v>6.935540272759063</v>
      </c>
      <c r="AK33" s="28">
        <f t="shared" si="14"/>
        <v>2.5061195943583168</v>
      </c>
      <c r="AL33" s="5"/>
      <c r="AM33" s="6"/>
    </row>
    <row r="34" spans="1:39" ht="12">
      <c r="A34" s="7"/>
      <c r="B34" s="3" t="s">
        <v>17</v>
      </c>
      <c r="C34" s="10">
        <v>17158</v>
      </c>
      <c r="D34" s="1">
        <v>184</v>
      </c>
      <c r="E34" s="1">
        <v>104</v>
      </c>
      <c r="F34" s="1">
        <v>80</v>
      </c>
      <c r="G34" s="1">
        <v>97</v>
      </c>
      <c r="H34" s="1">
        <v>41</v>
      </c>
      <c r="I34" s="1">
        <v>56</v>
      </c>
      <c r="J34" s="1">
        <v>87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4</v>
      </c>
      <c r="R34" s="1">
        <v>1</v>
      </c>
      <c r="S34" s="1">
        <v>3</v>
      </c>
      <c r="T34" s="1">
        <v>1</v>
      </c>
      <c r="U34" s="1">
        <v>1</v>
      </c>
      <c r="V34" s="1">
        <v>0</v>
      </c>
      <c r="W34" s="1">
        <v>119</v>
      </c>
      <c r="X34" s="1">
        <v>43</v>
      </c>
      <c r="Y34" s="25">
        <f t="shared" si="2"/>
        <v>10.723860589812332</v>
      </c>
      <c r="Z34" s="25">
        <f t="shared" si="3"/>
        <v>5.65333955006411</v>
      </c>
      <c r="AA34" s="5">
        <f t="shared" si="4"/>
        <v>5.070521039748223</v>
      </c>
      <c r="AB34" s="5">
        <f t="shared" si="5"/>
        <v>0</v>
      </c>
      <c r="AC34" s="5">
        <f t="shared" si="6"/>
        <v>0</v>
      </c>
      <c r="AD34" s="5">
        <f t="shared" si="7"/>
        <v>21.27659574468085</v>
      </c>
      <c r="AE34" s="5">
        <f t="shared" si="8"/>
        <v>5.319148936170213</v>
      </c>
      <c r="AF34" s="5">
        <f t="shared" si="9"/>
        <v>15.957446808510637</v>
      </c>
      <c r="AG34" s="5">
        <f t="shared" si="10"/>
        <v>5.405405405405405</v>
      </c>
      <c r="AH34" s="5">
        <f t="shared" si="11"/>
        <v>5.405405405405405</v>
      </c>
      <c r="AI34" s="5">
        <f t="shared" si="12"/>
        <v>0</v>
      </c>
      <c r="AJ34" s="5">
        <f t="shared" si="13"/>
        <v>6.935540272759063</v>
      </c>
      <c r="AK34" s="28">
        <f t="shared" si="14"/>
        <v>2.5061195943583168</v>
      </c>
      <c r="AL34" s="5"/>
      <c r="AM34" s="6"/>
    </row>
    <row r="35" spans="1:39" ht="12">
      <c r="A35" s="7"/>
      <c r="B35" s="3"/>
      <c r="C35" s="10"/>
      <c r="D35" s="1"/>
      <c r="E35" s="7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25"/>
      <c r="Z35" s="2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28"/>
      <c r="AL35" s="5"/>
      <c r="AM35" s="6"/>
    </row>
    <row r="36" spans="1:39" ht="12">
      <c r="A36" s="4" t="s">
        <v>30</v>
      </c>
      <c r="B36" s="3"/>
      <c r="C36" s="10">
        <v>49348</v>
      </c>
      <c r="D36" s="1">
        <f>SUM(D37:D42)</f>
        <v>439</v>
      </c>
      <c r="E36" s="1">
        <f aca="true" t="shared" si="16" ref="E36:X36">SUM(E37:E42)</f>
        <v>226</v>
      </c>
      <c r="F36" s="1">
        <f t="shared" si="16"/>
        <v>213</v>
      </c>
      <c r="G36" s="1">
        <f t="shared" si="16"/>
        <v>425</v>
      </c>
      <c r="H36" s="1">
        <f t="shared" si="16"/>
        <v>229</v>
      </c>
      <c r="I36" s="1">
        <f t="shared" si="16"/>
        <v>196</v>
      </c>
      <c r="J36" s="1">
        <f t="shared" si="16"/>
        <v>14</v>
      </c>
      <c r="K36" s="1">
        <f t="shared" si="16"/>
        <v>1</v>
      </c>
      <c r="L36" s="1">
        <f t="shared" si="16"/>
        <v>1</v>
      </c>
      <c r="M36" s="1">
        <f t="shared" si="16"/>
        <v>0</v>
      </c>
      <c r="N36" s="1">
        <f t="shared" si="16"/>
        <v>0</v>
      </c>
      <c r="O36" s="1">
        <f t="shared" si="16"/>
        <v>0</v>
      </c>
      <c r="P36" s="1">
        <f t="shared" si="16"/>
        <v>0</v>
      </c>
      <c r="Q36" s="1">
        <f t="shared" si="16"/>
        <v>6</v>
      </c>
      <c r="R36" s="1">
        <f t="shared" si="16"/>
        <v>3</v>
      </c>
      <c r="S36" s="1">
        <f t="shared" si="16"/>
        <v>3</v>
      </c>
      <c r="T36" s="1">
        <f t="shared" si="16"/>
        <v>1</v>
      </c>
      <c r="U36" s="1">
        <f t="shared" si="16"/>
        <v>1</v>
      </c>
      <c r="V36" s="1">
        <f t="shared" si="16"/>
        <v>0</v>
      </c>
      <c r="W36" s="1">
        <f t="shared" si="16"/>
        <v>268</v>
      </c>
      <c r="X36" s="1">
        <f t="shared" si="16"/>
        <v>79</v>
      </c>
      <c r="Y36" s="25">
        <f t="shared" si="2"/>
        <v>8.896003890735187</v>
      </c>
      <c r="Z36" s="25">
        <f t="shared" si="3"/>
        <v>8.61230445002837</v>
      </c>
      <c r="AA36" s="5">
        <f t="shared" si="4"/>
        <v>0.2836994407068169</v>
      </c>
      <c r="AB36" s="5">
        <f t="shared" si="5"/>
        <v>2.277904328018223</v>
      </c>
      <c r="AC36" s="5">
        <f t="shared" si="6"/>
        <v>0</v>
      </c>
      <c r="AD36" s="5">
        <f t="shared" si="7"/>
        <v>13.483146067415731</v>
      </c>
      <c r="AE36" s="5">
        <f t="shared" si="8"/>
        <v>6.741573033707866</v>
      </c>
      <c r="AF36" s="5">
        <f t="shared" si="9"/>
        <v>6.741573033707866</v>
      </c>
      <c r="AG36" s="5">
        <f t="shared" si="10"/>
        <v>2.2727272727272725</v>
      </c>
      <c r="AH36" s="5">
        <f t="shared" si="11"/>
        <v>2.2727272727272725</v>
      </c>
      <c r="AI36" s="5">
        <f t="shared" si="12"/>
        <v>0</v>
      </c>
      <c r="AJ36" s="5">
        <f t="shared" si="13"/>
        <v>5.430817864959066</v>
      </c>
      <c r="AK36" s="28">
        <f t="shared" si="14"/>
        <v>1.6008754154170382</v>
      </c>
      <c r="AL36" s="5"/>
      <c r="AM36" s="6"/>
    </row>
    <row r="37" spans="1:39" ht="12">
      <c r="A37" s="7"/>
      <c r="B37" s="3" t="s">
        <v>18</v>
      </c>
      <c r="C37" s="10">
        <v>1971</v>
      </c>
      <c r="D37" s="1">
        <v>12</v>
      </c>
      <c r="E37" s="1">
        <v>7</v>
      </c>
      <c r="F37" s="1">
        <v>5</v>
      </c>
      <c r="G37" s="1">
        <v>28</v>
      </c>
      <c r="H37" s="1">
        <v>18</v>
      </c>
      <c r="I37" s="1">
        <v>10</v>
      </c>
      <c r="J37" s="1">
        <v>-16</v>
      </c>
      <c r="K37" s="1">
        <v>1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10</v>
      </c>
      <c r="X37" s="1">
        <v>4</v>
      </c>
      <c r="Y37" s="25">
        <f t="shared" si="2"/>
        <v>6.0882800608828</v>
      </c>
      <c r="Z37" s="25">
        <f t="shared" si="3"/>
        <v>14.205986808726534</v>
      </c>
      <c r="AA37" s="5">
        <f t="shared" si="4"/>
        <v>-8.117706747843734</v>
      </c>
      <c r="AB37" s="5">
        <f t="shared" si="5"/>
        <v>83.33333333333333</v>
      </c>
      <c r="AC37" s="5">
        <f t="shared" si="6"/>
        <v>0</v>
      </c>
      <c r="AD37" s="5">
        <f t="shared" si="7"/>
        <v>0</v>
      </c>
      <c r="AE37" s="5">
        <f t="shared" si="8"/>
        <v>0</v>
      </c>
      <c r="AF37" s="5">
        <f t="shared" si="9"/>
        <v>0</v>
      </c>
      <c r="AG37" s="5">
        <f t="shared" si="10"/>
        <v>0</v>
      </c>
      <c r="AH37" s="5">
        <f t="shared" si="11"/>
        <v>0</v>
      </c>
      <c r="AI37" s="5">
        <f t="shared" si="12"/>
        <v>0</v>
      </c>
      <c r="AJ37" s="5">
        <f t="shared" si="13"/>
        <v>5.073566717402334</v>
      </c>
      <c r="AK37" s="28">
        <f t="shared" si="14"/>
        <v>2.0294266869609334</v>
      </c>
      <c r="AL37" s="5"/>
      <c r="AM37" s="6"/>
    </row>
    <row r="38" spans="1:39" ht="12">
      <c r="A38" s="7"/>
      <c r="B38" s="3" t="s">
        <v>19</v>
      </c>
      <c r="C38" s="10">
        <v>4738</v>
      </c>
      <c r="D38" s="1">
        <v>30</v>
      </c>
      <c r="E38" s="7">
        <v>15</v>
      </c>
      <c r="F38" s="1">
        <v>15</v>
      </c>
      <c r="G38" s="1">
        <v>33</v>
      </c>
      <c r="H38" s="1">
        <v>17</v>
      </c>
      <c r="I38" s="1">
        <v>16</v>
      </c>
      <c r="J38" s="1">
        <v>-3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15</v>
      </c>
      <c r="X38" s="1">
        <v>5</v>
      </c>
      <c r="Y38" s="25">
        <f t="shared" si="2"/>
        <v>6.331785563528915</v>
      </c>
      <c r="Z38" s="25">
        <f t="shared" si="3"/>
        <v>6.964964119881807</v>
      </c>
      <c r="AA38" s="5">
        <f t="shared" si="4"/>
        <v>-0.6331785563528914</v>
      </c>
      <c r="AB38" s="5">
        <f t="shared" si="5"/>
        <v>0</v>
      </c>
      <c r="AC38" s="5">
        <f t="shared" si="6"/>
        <v>0</v>
      </c>
      <c r="AD38" s="5">
        <f t="shared" si="7"/>
        <v>0</v>
      </c>
      <c r="AE38" s="5">
        <f t="shared" si="8"/>
        <v>0</v>
      </c>
      <c r="AF38" s="5">
        <f t="shared" si="9"/>
        <v>0</v>
      </c>
      <c r="AG38" s="5">
        <f t="shared" si="10"/>
        <v>0</v>
      </c>
      <c r="AH38" s="5">
        <f t="shared" si="11"/>
        <v>0</v>
      </c>
      <c r="AI38" s="5">
        <f t="shared" si="12"/>
        <v>0</v>
      </c>
      <c r="AJ38" s="5">
        <f t="shared" si="13"/>
        <v>3.1658927817644575</v>
      </c>
      <c r="AK38" s="28">
        <f t="shared" si="14"/>
        <v>1.055297593921486</v>
      </c>
      <c r="AL38" s="5"/>
      <c r="AM38" s="6"/>
    </row>
    <row r="39" spans="1:39" ht="12">
      <c r="A39" s="7"/>
      <c r="B39" s="3" t="s">
        <v>20</v>
      </c>
      <c r="C39" s="10">
        <v>8739</v>
      </c>
      <c r="D39" s="1">
        <v>106</v>
      </c>
      <c r="E39" s="7">
        <v>58</v>
      </c>
      <c r="F39" s="1">
        <v>48</v>
      </c>
      <c r="G39" s="1">
        <v>67</v>
      </c>
      <c r="H39" s="1">
        <v>39</v>
      </c>
      <c r="I39" s="1">
        <v>28</v>
      </c>
      <c r="J39" s="1">
        <v>39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1</v>
      </c>
      <c r="R39" s="1">
        <v>1</v>
      </c>
      <c r="S39" s="1">
        <v>0</v>
      </c>
      <c r="T39" s="1">
        <v>1</v>
      </c>
      <c r="U39" s="1">
        <v>1</v>
      </c>
      <c r="V39" s="1">
        <v>0</v>
      </c>
      <c r="W39" s="1">
        <v>77</v>
      </c>
      <c r="X39" s="1">
        <v>13</v>
      </c>
      <c r="Y39" s="25">
        <f t="shared" si="2"/>
        <v>12.129534271655796</v>
      </c>
      <c r="Z39" s="25">
        <f t="shared" si="3"/>
        <v>7.666781096235267</v>
      </c>
      <c r="AA39" s="5">
        <f t="shared" si="4"/>
        <v>4.462753175420529</v>
      </c>
      <c r="AB39" s="5">
        <f t="shared" si="5"/>
        <v>0</v>
      </c>
      <c r="AC39" s="5">
        <f t="shared" si="6"/>
        <v>0</v>
      </c>
      <c r="AD39" s="5">
        <f t="shared" si="7"/>
        <v>9.345794392523365</v>
      </c>
      <c r="AE39" s="5">
        <f t="shared" si="8"/>
        <v>9.345794392523365</v>
      </c>
      <c r="AF39" s="5">
        <f t="shared" si="9"/>
        <v>0</v>
      </c>
      <c r="AG39" s="5">
        <f t="shared" si="10"/>
        <v>9.345794392523365</v>
      </c>
      <c r="AH39" s="5">
        <f t="shared" si="11"/>
        <v>9.345794392523365</v>
      </c>
      <c r="AI39" s="5">
        <f t="shared" si="12"/>
        <v>0</v>
      </c>
      <c r="AJ39" s="5">
        <f t="shared" si="13"/>
        <v>8.81107678224053</v>
      </c>
      <c r="AK39" s="28">
        <f t="shared" si="14"/>
        <v>1.487584391806843</v>
      </c>
      <c r="AL39" s="5"/>
      <c r="AM39" s="6"/>
    </row>
    <row r="40" spans="1:39" ht="12">
      <c r="A40" s="7"/>
      <c r="B40" s="3" t="s">
        <v>21</v>
      </c>
      <c r="C40" s="10">
        <v>5447</v>
      </c>
      <c r="D40" s="1">
        <v>45</v>
      </c>
      <c r="E40" s="7">
        <v>22</v>
      </c>
      <c r="F40" s="1">
        <v>23</v>
      </c>
      <c r="G40" s="1">
        <v>48</v>
      </c>
      <c r="H40" s="1">
        <v>24</v>
      </c>
      <c r="I40" s="1">
        <v>24</v>
      </c>
      <c r="J40" s="1">
        <v>-3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26</v>
      </c>
      <c r="X40" s="1">
        <v>21</v>
      </c>
      <c r="Y40" s="25">
        <f t="shared" si="2"/>
        <v>8.261428309161005</v>
      </c>
      <c r="Z40" s="25">
        <f t="shared" si="3"/>
        <v>8.812190196438406</v>
      </c>
      <c r="AA40" s="5">
        <f t="shared" si="4"/>
        <v>-0.5507618872774004</v>
      </c>
      <c r="AB40" s="5">
        <f t="shared" si="5"/>
        <v>0</v>
      </c>
      <c r="AC40" s="5">
        <f t="shared" si="6"/>
        <v>0</v>
      </c>
      <c r="AD40" s="5">
        <f t="shared" si="7"/>
        <v>0</v>
      </c>
      <c r="AE40" s="5">
        <f t="shared" si="8"/>
        <v>0</v>
      </c>
      <c r="AF40" s="5">
        <f t="shared" si="9"/>
        <v>0</v>
      </c>
      <c r="AG40" s="5">
        <f t="shared" si="10"/>
        <v>0</v>
      </c>
      <c r="AH40" s="5">
        <f t="shared" si="11"/>
        <v>0</v>
      </c>
      <c r="AI40" s="5">
        <f t="shared" si="12"/>
        <v>0</v>
      </c>
      <c r="AJ40" s="5">
        <f t="shared" si="13"/>
        <v>4.773269689737471</v>
      </c>
      <c r="AK40" s="28">
        <f t="shared" si="14"/>
        <v>3.855333210941803</v>
      </c>
      <c r="AL40" s="5"/>
      <c r="AM40" s="6"/>
    </row>
    <row r="41" spans="1:39" ht="12">
      <c r="A41" s="7"/>
      <c r="B41" s="3" t="s">
        <v>22</v>
      </c>
      <c r="C41" s="10">
        <v>2975</v>
      </c>
      <c r="D41" s="1">
        <v>22</v>
      </c>
      <c r="E41" s="7">
        <v>16</v>
      </c>
      <c r="F41" s="1">
        <v>6</v>
      </c>
      <c r="G41" s="1">
        <v>47</v>
      </c>
      <c r="H41" s="1">
        <v>17</v>
      </c>
      <c r="I41" s="1">
        <v>30</v>
      </c>
      <c r="J41" s="1">
        <v>-25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8</v>
      </c>
      <c r="X41" s="1">
        <v>6</v>
      </c>
      <c r="Y41" s="25">
        <f t="shared" si="2"/>
        <v>7.394957983193278</v>
      </c>
      <c r="Z41" s="25">
        <f t="shared" si="3"/>
        <v>15.798319327731093</v>
      </c>
      <c r="AA41" s="5">
        <f t="shared" si="4"/>
        <v>-8.403361344537815</v>
      </c>
      <c r="AB41" s="5">
        <f t="shared" si="5"/>
        <v>0</v>
      </c>
      <c r="AC41" s="5">
        <f t="shared" si="6"/>
        <v>0</v>
      </c>
      <c r="AD41" s="5">
        <f t="shared" si="7"/>
        <v>0</v>
      </c>
      <c r="AE41" s="5">
        <f t="shared" si="8"/>
        <v>0</v>
      </c>
      <c r="AF41" s="5">
        <f t="shared" si="9"/>
        <v>0</v>
      </c>
      <c r="AG41" s="5">
        <f t="shared" si="10"/>
        <v>0</v>
      </c>
      <c r="AH41" s="5">
        <f t="shared" si="11"/>
        <v>0</v>
      </c>
      <c r="AI41" s="5">
        <f t="shared" si="12"/>
        <v>0</v>
      </c>
      <c r="AJ41" s="5">
        <f t="shared" si="13"/>
        <v>2.689075630252101</v>
      </c>
      <c r="AK41" s="28">
        <f t="shared" si="14"/>
        <v>2.0168067226890756</v>
      </c>
      <c r="AL41" s="5"/>
      <c r="AM41" s="6"/>
    </row>
    <row r="42" spans="1:39" ht="12">
      <c r="A42" s="7"/>
      <c r="B42" s="4" t="s">
        <v>50</v>
      </c>
      <c r="C42" s="10">
        <v>25478</v>
      </c>
      <c r="D42" s="1">
        <v>224</v>
      </c>
      <c r="E42" s="7">
        <v>108</v>
      </c>
      <c r="F42" s="1">
        <v>116</v>
      </c>
      <c r="G42" s="1">
        <v>202</v>
      </c>
      <c r="H42" s="1">
        <v>114</v>
      </c>
      <c r="I42" s="1">
        <v>88</v>
      </c>
      <c r="J42" s="1">
        <v>22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5</v>
      </c>
      <c r="R42" s="1">
        <v>2</v>
      </c>
      <c r="S42" s="1">
        <v>3</v>
      </c>
      <c r="T42" s="1">
        <v>0</v>
      </c>
      <c r="U42" s="1">
        <v>0</v>
      </c>
      <c r="V42" s="1">
        <v>0</v>
      </c>
      <c r="W42" s="1">
        <v>132</v>
      </c>
      <c r="X42" s="1">
        <v>30</v>
      </c>
      <c r="Y42" s="25">
        <f t="shared" si="2"/>
        <v>8.79189889316273</v>
      </c>
      <c r="Z42" s="25">
        <f t="shared" si="3"/>
        <v>7.928408823298532</v>
      </c>
      <c r="AA42" s="5">
        <f t="shared" si="4"/>
        <v>0.8634900698641965</v>
      </c>
      <c r="AB42" s="5">
        <f t="shared" si="5"/>
        <v>0</v>
      </c>
      <c r="AC42" s="5">
        <f t="shared" si="6"/>
        <v>0</v>
      </c>
      <c r="AD42" s="5">
        <f t="shared" si="7"/>
        <v>21.83406113537118</v>
      </c>
      <c r="AE42" s="5">
        <f t="shared" si="8"/>
        <v>8.73362445414847</v>
      </c>
      <c r="AF42" s="5">
        <f t="shared" si="9"/>
        <v>13.100436681222707</v>
      </c>
      <c r="AG42" s="5">
        <f t="shared" si="10"/>
        <v>0</v>
      </c>
      <c r="AH42" s="5">
        <f t="shared" si="11"/>
        <v>0</v>
      </c>
      <c r="AI42" s="5">
        <f t="shared" si="12"/>
        <v>0</v>
      </c>
      <c r="AJ42" s="5">
        <f t="shared" si="13"/>
        <v>5.180940419185179</v>
      </c>
      <c r="AK42" s="28">
        <f t="shared" si="14"/>
        <v>1.1774864589057226</v>
      </c>
      <c r="AL42" s="5"/>
      <c r="AM42" s="6"/>
    </row>
    <row r="43" spans="1:39" ht="12">
      <c r="A43" s="3"/>
      <c r="B43" s="3"/>
      <c r="C43" s="10"/>
      <c r="D43" s="1"/>
      <c r="E43" s="7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25"/>
      <c r="Z43" s="2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28"/>
      <c r="AL43" s="5"/>
      <c r="AM43" s="6"/>
    </row>
    <row r="44" spans="1:39" ht="12">
      <c r="A44" s="4" t="s">
        <v>31</v>
      </c>
      <c r="B44" s="3"/>
      <c r="C44" s="10">
        <v>1621</v>
      </c>
      <c r="D44" s="1">
        <f>SUM(D45:D46)</f>
        <v>4</v>
      </c>
      <c r="E44" s="1">
        <f aca="true" t="shared" si="17" ref="E44:X44">SUM(E45:E46)</f>
        <v>3</v>
      </c>
      <c r="F44" s="1">
        <f t="shared" si="17"/>
        <v>1</v>
      </c>
      <c r="G44" s="1">
        <f t="shared" si="17"/>
        <v>23</v>
      </c>
      <c r="H44" s="1">
        <f t="shared" si="17"/>
        <v>14</v>
      </c>
      <c r="I44" s="1">
        <f t="shared" si="17"/>
        <v>9</v>
      </c>
      <c r="J44" s="1">
        <f t="shared" si="17"/>
        <v>-19</v>
      </c>
      <c r="K44" s="1">
        <f t="shared" si="17"/>
        <v>0</v>
      </c>
      <c r="L44" s="1">
        <f t="shared" si="17"/>
        <v>0</v>
      </c>
      <c r="M44" s="1">
        <f t="shared" si="17"/>
        <v>0</v>
      </c>
      <c r="N44" s="1">
        <f t="shared" si="17"/>
        <v>0</v>
      </c>
      <c r="O44" s="1">
        <f t="shared" si="17"/>
        <v>0</v>
      </c>
      <c r="P44" s="1">
        <f t="shared" si="17"/>
        <v>0</v>
      </c>
      <c r="Q44" s="1">
        <f t="shared" si="17"/>
        <v>0</v>
      </c>
      <c r="R44" s="1">
        <f t="shared" si="17"/>
        <v>0</v>
      </c>
      <c r="S44" s="1">
        <f t="shared" si="17"/>
        <v>0</v>
      </c>
      <c r="T44" s="1">
        <f t="shared" si="17"/>
        <v>0</v>
      </c>
      <c r="U44" s="1">
        <f t="shared" si="17"/>
        <v>0</v>
      </c>
      <c r="V44" s="1">
        <f t="shared" si="17"/>
        <v>0</v>
      </c>
      <c r="W44" s="1">
        <f t="shared" si="17"/>
        <v>3</v>
      </c>
      <c r="X44" s="1">
        <f t="shared" si="17"/>
        <v>0</v>
      </c>
      <c r="Y44" s="25">
        <f t="shared" si="2"/>
        <v>2.4676125848241828</v>
      </c>
      <c r="Z44" s="25">
        <f t="shared" si="3"/>
        <v>14.18877236273905</v>
      </c>
      <c r="AA44" s="5">
        <f t="shared" si="4"/>
        <v>-11.721159777914869</v>
      </c>
      <c r="AB44" s="5">
        <f t="shared" si="5"/>
        <v>0</v>
      </c>
      <c r="AC44" s="5">
        <f t="shared" si="6"/>
        <v>0</v>
      </c>
      <c r="AD44" s="5">
        <f t="shared" si="7"/>
        <v>0</v>
      </c>
      <c r="AE44" s="5">
        <f t="shared" si="8"/>
        <v>0</v>
      </c>
      <c r="AF44" s="5">
        <f t="shared" si="9"/>
        <v>0</v>
      </c>
      <c r="AG44" s="5">
        <f t="shared" si="10"/>
        <v>0</v>
      </c>
      <c r="AH44" s="5">
        <f t="shared" si="11"/>
        <v>0</v>
      </c>
      <c r="AI44" s="5">
        <f t="shared" si="12"/>
        <v>0</v>
      </c>
      <c r="AJ44" s="5">
        <f t="shared" si="13"/>
        <v>1.8507094386181369</v>
      </c>
      <c r="AK44" s="28">
        <f t="shared" si="14"/>
        <v>0</v>
      </c>
      <c r="AL44" s="5"/>
      <c r="AM44" s="6"/>
    </row>
    <row r="45" spans="1:39" ht="12">
      <c r="A45" s="7"/>
      <c r="B45" s="3" t="s">
        <v>23</v>
      </c>
      <c r="C45" s="10">
        <v>917</v>
      </c>
      <c r="D45" s="1">
        <v>2</v>
      </c>
      <c r="E45" s="7">
        <v>2</v>
      </c>
      <c r="F45" s="1">
        <v>0</v>
      </c>
      <c r="G45" s="1">
        <v>15</v>
      </c>
      <c r="H45" s="1">
        <v>8</v>
      </c>
      <c r="I45" s="1">
        <v>7</v>
      </c>
      <c r="J45" s="1">
        <v>-13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2</v>
      </c>
      <c r="X45" s="1">
        <v>0</v>
      </c>
      <c r="Y45" s="25">
        <f t="shared" si="2"/>
        <v>2.1810250817884405</v>
      </c>
      <c r="Z45" s="25">
        <f t="shared" si="3"/>
        <v>16.357688113413307</v>
      </c>
      <c r="AA45" s="5">
        <f t="shared" si="4"/>
        <v>-14.176663031624864</v>
      </c>
      <c r="AB45" s="5">
        <f t="shared" si="5"/>
        <v>0</v>
      </c>
      <c r="AC45" s="5">
        <f t="shared" si="6"/>
        <v>0</v>
      </c>
      <c r="AD45" s="5">
        <f t="shared" si="7"/>
        <v>0</v>
      </c>
      <c r="AE45" s="5">
        <f t="shared" si="8"/>
        <v>0</v>
      </c>
      <c r="AF45" s="5">
        <f t="shared" si="9"/>
        <v>0</v>
      </c>
      <c r="AG45" s="5">
        <f t="shared" si="10"/>
        <v>0</v>
      </c>
      <c r="AH45" s="5">
        <f t="shared" si="11"/>
        <v>0</v>
      </c>
      <c r="AI45" s="5">
        <f t="shared" si="12"/>
        <v>0</v>
      </c>
      <c r="AJ45" s="5">
        <f t="shared" si="13"/>
        <v>2.1810250817884405</v>
      </c>
      <c r="AK45" s="28">
        <f t="shared" si="14"/>
        <v>0</v>
      </c>
      <c r="AL45" s="5"/>
      <c r="AM45" s="6"/>
    </row>
    <row r="46" spans="1:39" ht="12">
      <c r="A46" s="7"/>
      <c r="B46" s="3" t="s">
        <v>24</v>
      </c>
      <c r="C46" s="10">
        <v>704</v>
      </c>
      <c r="D46" s="1">
        <v>2</v>
      </c>
      <c r="E46" s="7">
        <v>1</v>
      </c>
      <c r="F46" s="1">
        <v>1</v>
      </c>
      <c r="G46" s="1">
        <v>8</v>
      </c>
      <c r="H46" s="1">
        <v>6</v>
      </c>
      <c r="I46" s="1">
        <v>2</v>
      </c>
      <c r="J46" s="1">
        <v>-6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1</v>
      </c>
      <c r="X46" s="1">
        <v>0</v>
      </c>
      <c r="Y46" s="25">
        <f t="shared" si="2"/>
        <v>2.840909090909091</v>
      </c>
      <c r="Z46" s="25">
        <f t="shared" si="3"/>
        <v>11.363636363636363</v>
      </c>
      <c r="AA46" s="5">
        <f t="shared" si="4"/>
        <v>-8.522727272727272</v>
      </c>
      <c r="AB46" s="5">
        <f t="shared" si="5"/>
        <v>0</v>
      </c>
      <c r="AC46" s="5">
        <f t="shared" si="6"/>
        <v>0</v>
      </c>
      <c r="AD46" s="5">
        <f t="shared" si="7"/>
        <v>0</v>
      </c>
      <c r="AE46" s="5">
        <f t="shared" si="8"/>
        <v>0</v>
      </c>
      <c r="AF46" s="5">
        <f t="shared" si="9"/>
        <v>0</v>
      </c>
      <c r="AG46" s="5">
        <f t="shared" si="10"/>
        <v>0</v>
      </c>
      <c r="AH46" s="5">
        <f t="shared" si="11"/>
        <v>0</v>
      </c>
      <c r="AI46" s="5">
        <f t="shared" si="12"/>
        <v>0</v>
      </c>
      <c r="AJ46" s="5">
        <f t="shared" si="13"/>
        <v>1.4204545454545454</v>
      </c>
      <c r="AK46" s="28">
        <f t="shared" si="14"/>
        <v>0</v>
      </c>
      <c r="AL46" s="5"/>
      <c r="AM46" s="6"/>
    </row>
    <row r="47" spans="1:42" ht="12">
      <c r="A47" s="7"/>
      <c r="B47" s="3"/>
      <c r="C47" s="10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25"/>
      <c r="Z47" s="2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28"/>
      <c r="AL47" s="5"/>
      <c r="AM47" s="5"/>
      <c r="AN47" s="5"/>
      <c r="AO47" s="5"/>
      <c r="AP47" s="6"/>
    </row>
    <row r="48" spans="1:41" ht="12">
      <c r="A48" s="7" t="s">
        <v>66</v>
      </c>
      <c r="B48" s="20"/>
      <c r="C48" s="10">
        <f>SUM(C9,C14:C17,C21,C34)</f>
        <v>474259</v>
      </c>
      <c r="D48" s="1">
        <f aca="true" t="shared" si="18" ref="D48:I48">SUM(D9,D14:D17,D21,D34)</f>
        <v>4029</v>
      </c>
      <c r="E48" s="1">
        <f t="shared" si="18"/>
        <v>2026</v>
      </c>
      <c r="F48" s="1">
        <f t="shared" si="18"/>
        <v>2003</v>
      </c>
      <c r="G48" s="1">
        <f t="shared" si="18"/>
        <v>4312</v>
      </c>
      <c r="H48" s="1">
        <f t="shared" si="18"/>
        <v>2264</v>
      </c>
      <c r="I48" s="1">
        <f t="shared" si="18"/>
        <v>2048</v>
      </c>
      <c r="J48" s="1">
        <f>D48-G48</f>
        <v>-283</v>
      </c>
      <c r="K48" s="1">
        <f>SUM(K9,K14:K17,K21,K34,)</f>
        <v>8</v>
      </c>
      <c r="L48" s="1">
        <f>SUM(L9,L14:L17,L21,L34,)</f>
        <v>4</v>
      </c>
      <c r="M48" s="1">
        <f>SUM(M9,M14:M17,M21,M34,)</f>
        <v>4</v>
      </c>
      <c r="N48" s="1">
        <f>SUM(N9,N14:N17,N21,N34,)</f>
        <v>3</v>
      </c>
      <c r="O48" s="1">
        <f aca="true" t="shared" si="19" ref="O48:X48">SUM(O9,O14:O17,O21,O34,)</f>
        <v>1</v>
      </c>
      <c r="P48" s="1">
        <f t="shared" si="19"/>
        <v>2</v>
      </c>
      <c r="Q48" s="1">
        <f t="shared" si="19"/>
        <v>92</v>
      </c>
      <c r="R48" s="1">
        <f t="shared" si="19"/>
        <v>44</v>
      </c>
      <c r="S48" s="1">
        <f t="shared" si="19"/>
        <v>48</v>
      </c>
      <c r="T48" s="1">
        <f t="shared" si="19"/>
        <v>10</v>
      </c>
      <c r="U48" s="1">
        <f t="shared" si="19"/>
        <v>8</v>
      </c>
      <c r="V48" s="1">
        <f t="shared" si="19"/>
        <v>2</v>
      </c>
      <c r="W48" s="1">
        <f t="shared" si="19"/>
        <v>2590</v>
      </c>
      <c r="X48" s="1">
        <f t="shared" si="19"/>
        <v>1036</v>
      </c>
      <c r="Y48" s="25">
        <f t="shared" si="2"/>
        <v>8.495358021671702</v>
      </c>
      <c r="Z48" s="25">
        <f t="shared" si="3"/>
        <v>9.092078379113522</v>
      </c>
      <c r="AA48" s="5">
        <f t="shared" si="4"/>
        <v>-0.5967203574418197</v>
      </c>
      <c r="AB48" s="5">
        <f t="shared" si="5"/>
        <v>1.9856043683296105</v>
      </c>
      <c r="AC48" s="5">
        <f t="shared" si="6"/>
        <v>0.7446016381236039</v>
      </c>
      <c r="AD48" s="5">
        <f t="shared" si="7"/>
        <v>22.324678476098033</v>
      </c>
      <c r="AE48" s="5">
        <f t="shared" si="8"/>
        <v>10.677020140742538</v>
      </c>
      <c r="AF48" s="5">
        <f t="shared" si="9"/>
        <v>11.647658335355496</v>
      </c>
      <c r="AG48" s="5">
        <f t="shared" si="10"/>
        <v>2.477086945751796</v>
      </c>
      <c r="AH48" s="5">
        <f t="shared" si="11"/>
        <v>1.9816695566014366</v>
      </c>
      <c r="AI48" s="5">
        <f t="shared" si="12"/>
        <v>0.49640109208240263</v>
      </c>
      <c r="AJ48" s="5">
        <f t="shared" si="13"/>
        <v>5.461150974467538</v>
      </c>
      <c r="AK48" s="28">
        <f t="shared" si="14"/>
        <v>2.184460389787015</v>
      </c>
      <c r="AL48" s="5"/>
      <c r="AM48" s="5"/>
      <c r="AN48" s="5"/>
      <c r="AO48" s="6"/>
    </row>
    <row r="49" spans="1:41" ht="12">
      <c r="A49" s="7" t="s">
        <v>67</v>
      </c>
      <c r="B49" s="20"/>
      <c r="C49" s="10">
        <f>SUM(C12,C18,C20)</f>
        <v>143738</v>
      </c>
      <c r="D49" s="1">
        <f aca="true" t="shared" si="20" ref="D49:I49">SUM(D12,D18,D20)</f>
        <v>1110</v>
      </c>
      <c r="E49" s="1">
        <f t="shared" si="20"/>
        <v>579</v>
      </c>
      <c r="F49" s="1">
        <f t="shared" si="20"/>
        <v>531</v>
      </c>
      <c r="G49" s="1">
        <f t="shared" si="20"/>
        <v>1614</v>
      </c>
      <c r="H49" s="1">
        <f t="shared" si="20"/>
        <v>848</v>
      </c>
      <c r="I49" s="1">
        <f t="shared" si="20"/>
        <v>766</v>
      </c>
      <c r="J49" s="1">
        <f>D49-G49</f>
        <v>-504</v>
      </c>
      <c r="K49" s="1">
        <f>SUM(K12,K18,K20)</f>
        <v>1</v>
      </c>
      <c r="L49" s="1">
        <f>SUM(L12,L18,L20)</f>
        <v>1</v>
      </c>
      <c r="M49" s="1">
        <f>SUM(M12,M18,M20)</f>
        <v>0</v>
      </c>
      <c r="N49" s="1">
        <f>SUM(N12,N18,N20)</f>
        <v>0</v>
      </c>
      <c r="O49" s="1">
        <f aca="true" t="shared" si="21" ref="O49:X49">SUM(O12,O18,O20)</f>
        <v>0</v>
      </c>
      <c r="P49" s="1">
        <f t="shared" si="21"/>
        <v>0</v>
      </c>
      <c r="Q49" s="1">
        <f t="shared" si="21"/>
        <v>25</v>
      </c>
      <c r="R49" s="1">
        <f t="shared" si="21"/>
        <v>11</v>
      </c>
      <c r="S49" s="1">
        <f t="shared" si="21"/>
        <v>14</v>
      </c>
      <c r="T49" s="1">
        <f t="shared" si="21"/>
        <v>4</v>
      </c>
      <c r="U49" s="1">
        <f t="shared" si="21"/>
        <v>4</v>
      </c>
      <c r="V49" s="1">
        <f t="shared" si="21"/>
        <v>0</v>
      </c>
      <c r="W49" s="1">
        <f t="shared" si="21"/>
        <v>667</v>
      </c>
      <c r="X49" s="1">
        <f t="shared" si="21"/>
        <v>292</v>
      </c>
      <c r="Y49" s="25">
        <f t="shared" si="2"/>
        <v>7.7223837816026375</v>
      </c>
      <c r="Z49" s="25">
        <f t="shared" si="3"/>
        <v>11.228763444600594</v>
      </c>
      <c r="AA49" s="5">
        <f t="shared" si="4"/>
        <v>-3.5063796629979547</v>
      </c>
      <c r="AB49" s="5">
        <f t="shared" si="5"/>
        <v>0.9009009009009009</v>
      </c>
      <c r="AC49" s="5">
        <f t="shared" si="6"/>
        <v>0</v>
      </c>
      <c r="AD49" s="5">
        <f t="shared" si="7"/>
        <v>22.026431718061676</v>
      </c>
      <c r="AE49" s="5">
        <f t="shared" si="8"/>
        <v>9.691629955947135</v>
      </c>
      <c r="AF49" s="5">
        <f t="shared" si="9"/>
        <v>12.334801762114537</v>
      </c>
      <c r="AG49" s="5">
        <f t="shared" si="10"/>
        <v>3.5906642728904847</v>
      </c>
      <c r="AH49" s="5">
        <f t="shared" si="11"/>
        <v>3.5906642728904847</v>
      </c>
      <c r="AI49" s="5">
        <f t="shared" si="12"/>
        <v>0</v>
      </c>
      <c r="AJ49" s="5">
        <f t="shared" si="13"/>
        <v>4.640387371467531</v>
      </c>
      <c r="AK49" s="28">
        <f t="shared" si="14"/>
        <v>2.03147393173691</v>
      </c>
      <c r="AL49" s="5"/>
      <c r="AM49" s="5"/>
      <c r="AN49" s="5"/>
      <c r="AO49" s="6"/>
    </row>
    <row r="50" spans="1:41" ht="12">
      <c r="A50" s="7" t="s">
        <v>68</v>
      </c>
      <c r="B50" s="20"/>
      <c r="C50" s="10">
        <f>SUM(C23,C26)</f>
        <v>60560</v>
      </c>
      <c r="D50" s="1">
        <f aca="true" t="shared" si="22" ref="D50:I50">SUM(D23,D26)</f>
        <v>335</v>
      </c>
      <c r="E50" s="1">
        <f t="shared" si="22"/>
        <v>173</v>
      </c>
      <c r="F50" s="1">
        <f t="shared" si="22"/>
        <v>162</v>
      </c>
      <c r="G50" s="1">
        <f t="shared" si="22"/>
        <v>915</v>
      </c>
      <c r="H50" s="1">
        <f t="shared" si="22"/>
        <v>484</v>
      </c>
      <c r="I50" s="1">
        <f t="shared" si="22"/>
        <v>431</v>
      </c>
      <c r="J50" s="1">
        <f>D50-G50</f>
        <v>-580</v>
      </c>
      <c r="K50" s="1">
        <f>SUM(K23,K26)</f>
        <v>0</v>
      </c>
      <c r="L50" s="1">
        <f>SUM(L23,L26)</f>
        <v>0</v>
      </c>
      <c r="M50" s="1">
        <f>SUM(M23,M26)</f>
        <v>0</v>
      </c>
      <c r="N50" s="1">
        <f>SUM(N23,N26)</f>
        <v>0</v>
      </c>
      <c r="O50" s="1">
        <f aca="true" t="shared" si="23" ref="O50:X50">SUM(O23,O26)</f>
        <v>0</v>
      </c>
      <c r="P50" s="1">
        <f t="shared" si="23"/>
        <v>0</v>
      </c>
      <c r="Q50" s="1">
        <f t="shared" si="23"/>
        <v>5</v>
      </c>
      <c r="R50" s="1">
        <f t="shared" si="23"/>
        <v>4</v>
      </c>
      <c r="S50" s="1">
        <f t="shared" si="23"/>
        <v>1</v>
      </c>
      <c r="T50" s="1">
        <f t="shared" si="23"/>
        <v>1</v>
      </c>
      <c r="U50" s="1">
        <f t="shared" si="23"/>
        <v>1</v>
      </c>
      <c r="V50" s="1">
        <f t="shared" si="23"/>
        <v>0</v>
      </c>
      <c r="W50" s="1">
        <f t="shared" si="23"/>
        <v>203</v>
      </c>
      <c r="X50" s="1">
        <f t="shared" si="23"/>
        <v>85</v>
      </c>
      <c r="Y50" s="25">
        <f t="shared" si="2"/>
        <v>5.531704095112286</v>
      </c>
      <c r="Z50" s="25">
        <f t="shared" si="3"/>
        <v>15.10898282694848</v>
      </c>
      <c r="AA50" s="5">
        <f t="shared" si="4"/>
        <v>-9.577278731836195</v>
      </c>
      <c r="AB50" s="5">
        <f t="shared" si="5"/>
        <v>0</v>
      </c>
      <c r="AC50" s="5">
        <f t="shared" si="6"/>
        <v>0</v>
      </c>
      <c r="AD50" s="5">
        <f t="shared" si="7"/>
        <v>14.705882352941176</v>
      </c>
      <c r="AE50" s="5">
        <f t="shared" si="8"/>
        <v>11.76470588235294</v>
      </c>
      <c r="AF50" s="5">
        <f t="shared" si="9"/>
        <v>2.941176470588235</v>
      </c>
      <c r="AG50" s="5">
        <f t="shared" si="10"/>
        <v>2.976190476190476</v>
      </c>
      <c r="AH50" s="5">
        <f t="shared" si="11"/>
        <v>2.976190476190476</v>
      </c>
      <c r="AI50" s="5">
        <f t="shared" si="12"/>
        <v>0</v>
      </c>
      <c r="AJ50" s="5">
        <f t="shared" si="13"/>
        <v>3.352047556142668</v>
      </c>
      <c r="AK50" s="28">
        <f t="shared" si="14"/>
        <v>1.4035667107001322</v>
      </c>
      <c r="AL50" s="5"/>
      <c r="AM50" s="5"/>
      <c r="AN50" s="5"/>
      <c r="AO50" s="6"/>
    </row>
    <row r="51" spans="1:42" ht="12.75" thickBot="1">
      <c r="A51" s="19" t="s">
        <v>69</v>
      </c>
      <c r="B51" s="21"/>
      <c r="C51" s="11">
        <f>SUM(C36,C44,C10:C11,C13,C19)</f>
        <v>194167</v>
      </c>
      <c r="D51" s="12">
        <f aca="true" t="shared" si="24" ref="D51:I51">SUM(D36,D44,D10:D11,D13,D19)</f>
        <v>1434</v>
      </c>
      <c r="E51" s="12">
        <f t="shared" si="24"/>
        <v>707</v>
      </c>
      <c r="F51" s="12">
        <f t="shared" si="24"/>
        <v>727</v>
      </c>
      <c r="G51" s="12">
        <f t="shared" si="24"/>
        <v>1895</v>
      </c>
      <c r="H51" s="12">
        <f t="shared" si="24"/>
        <v>1003</v>
      </c>
      <c r="I51" s="12">
        <f t="shared" si="24"/>
        <v>892</v>
      </c>
      <c r="J51" s="12">
        <f>D51-G51</f>
        <v>-461</v>
      </c>
      <c r="K51" s="12">
        <f>SUM(K36,K44,K10:K11,K13,K19)</f>
        <v>1</v>
      </c>
      <c r="L51" s="12">
        <f>SUM(L36,L44,L10:L11,L13,L19)</f>
        <v>1</v>
      </c>
      <c r="M51" s="12">
        <f>SUM(M36,M44,M10:M11,M13,M19)</f>
        <v>0</v>
      </c>
      <c r="N51" s="12">
        <f>SUM(N36,N44,N10:N11,N13,N19)</f>
        <v>0</v>
      </c>
      <c r="O51" s="12">
        <f aca="true" t="shared" si="25" ref="O51:X51">SUM(O36,O44,O10:O11,O13,O19)</f>
        <v>0</v>
      </c>
      <c r="P51" s="12">
        <f t="shared" si="25"/>
        <v>0</v>
      </c>
      <c r="Q51" s="12">
        <f t="shared" si="25"/>
        <v>30</v>
      </c>
      <c r="R51" s="12">
        <f t="shared" si="25"/>
        <v>16</v>
      </c>
      <c r="S51" s="12">
        <f t="shared" si="25"/>
        <v>14</v>
      </c>
      <c r="T51" s="12">
        <f t="shared" si="25"/>
        <v>7</v>
      </c>
      <c r="U51" s="12">
        <f t="shared" si="25"/>
        <v>7</v>
      </c>
      <c r="V51" s="12">
        <f t="shared" si="25"/>
        <v>0</v>
      </c>
      <c r="W51" s="12">
        <f t="shared" si="25"/>
        <v>932</v>
      </c>
      <c r="X51" s="12">
        <f t="shared" si="25"/>
        <v>329</v>
      </c>
      <c r="Y51" s="27">
        <f t="shared" si="2"/>
        <v>7.38539504653211</v>
      </c>
      <c r="Z51" s="27">
        <f t="shared" si="3"/>
        <v>9.759639897613908</v>
      </c>
      <c r="AA51" s="18">
        <f t="shared" si="4"/>
        <v>-2.3742448510818006</v>
      </c>
      <c r="AB51" s="18">
        <f t="shared" si="5"/>
        <v>0.6973500697350069</v>
      </c>
      <c r="AC51" s="18">
        <f t="shared" si="6"/>
        <v>0</v>
      </c>
      <c r="AD51" s="18">
        <f t="shared" si="7"/>
        <v>20.491803278688522</v>
      </c>
      <c r="AE51" s="18">
        <f t="shared" si="8"/>
        <v>10.92896174863388</v>
      </c>
      <c r="AF51" s="18">
        <f t="shared" si="9"/>
        <v>9.562841530054644</v>
      </c>
      <c r="AG51" s="18">
        <f t="shared" si="10"/>
        <v>4.857737682165163</v>
      </c>
      <c r="AH51" s="18">
        <f t="shared" si="11"/>
        <v>4.857737682165163</v>
      </c>
      <c r="AI51" s="18">
        <f t="shared" si="12"/>
        <v>0</v>
      </c>
      <c r="AJ51" s="18">
        <f t="shared" si="13"/>
        <v>4.799991759670799</v>
      </c>
      <c r="AK51" s="29">
        <f t="shared" si="14"/>
        <v>1.6944176919867948</v>
      </c>
      <c r="AL51" s="5"/>
      <c r="AM51" s="5"/>
      <c r="AN51" s="5"/>
      <c r="AO51" s="6"/>
      <c r="AP51" s="24"/>
    </row>
    <row r="52" spans="1:37" ht="13.5">
      <c r="A52" s="7" t="s">
        <v>63</v>
      </c>
      <c r="B52" s="23" t="s">
        <v>72</v>
      </c>
      <c r="D52" s="24"/>
      <c r="F52" s="24"/>
      <c r="G52" s="24"/>
      <c r="AK52" s="17" t="s">
        <v>47</v>
      </c>
    </row>
    <row r="53" spans="1:7" ht="13.5">
      <c r="A53" s="7"/>
      <c r="B53" s="23" t="s">
        <v>64</v>
      </c>
      <c r="F53" s="24"/>
      <c r="G53" s="24"/>
    </row>
    <row r="54" ht="13.5">
      <c r="B54" s="23"/>
    </row>
    <row r="55" spans="2:3" ht="13.5">
      <c r="B55" s="23"/>
      <c r="C55" s="26"/>
    </row>
  </sheetData>
  <mergeCells count="19">
    <mergeCell ref="AB2:AB3"/>
    <mergeCell ref="AC2:AC3"/>
    <mergeCell ref="AJ2:AJ3"/>
    <mergeCell ref="AA2:AA3"/>
    <mergeCell ref="AK2:AK3"/>
    <mergeCell ref="AD2:AF2"/>
    <mergeCell ref="AG2:AI2"/>
    <mergeCell ref="C2:C3"/>
    <mergeCell ref="J2:J3"/>
    <mergeCell ref="W2:W3"/>
    <mergeCell ref="X2:X3"/>
    <mergeCell ref="T2:V2"/>
    <mergeCell ref="D2:F2"/>
    <mergeCell ref="G2:I2"/>
    <mergeCell ref="K2:M2"/>
    <mergeCell ref="N2:P2"/>
    <mergeCell ref="Y2:Y3"/>
    <mergeCell ref="Z2:Z3"/>
    <mergeCell ref="Q2:S2"/>
  </mergeCells>
  <printOptions/>
  <pageMargins left="0.7874015748031497" right="0.7874015748031497" top="0.6692913385826772" bottom="0.6299212598425197" header="0.5118110236220472" footer="0.5118110236220472"/>
  <pageSetup fitToHeight="0" horizontalDpi="600" verticalDpi="600" orientation="landscape" paperSize="9" scale="54" r:id="rId1"/>
  <ignoredErrors>
    <ignoredError sqref="J49:J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2010-03-06T06:39:28Z</cp:lastPrinted>
  <dcterms:created xsi:type="dcterms:W3CDTF">2005-02-08T11:34:38Z</dcterms:created>
  <dcterms:modified xsi:type="dcterms:W3CDTF">2010-03-09T10:34:28Z</dcterms:modified>
  <cp:category/>
  <cp:version/>
  <cp:contentType/>
  <cp:contentStatus/>
</cp:coreProperties>
</file>