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ile01\共有フォルダ$\C00-水道企業団\C30-総務担当\(15)　財政に属する事務に関すること\R7\260120_119   公営企業に係る経営比較分析表（令和６年度決算）の分析等について（依頼）\260120_119_2(0204)   公営企業に係る経営比較分析表（令和６年度決算）の分析等について（提出伺い）\"/>
    </mc:Choice>
  </mc:AlternateContent>
  <workbookProtection workbookAlgorithmName="SHA-512" workbookHashValue="OAC/258Y8OeJF4xSZAQ5L5ay+UoTKaJzGX3O6JGeG+DHSGENqWTvuoIQdClFSwL4hLClWF/GRnATlLAy1BRcWQ==" workbookSaltValue="+VIgBPsl1NSgDwiLmHC26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<sst xmlns="http://schemas.openxmlformats.org/spreadsheetml/2006/main" count="231" uniqueCount="112">
  <si>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</si>
  <si>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</si>
  <si>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</si>
  <si>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</si>
  <si>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</si>
  <si>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</si>
  <si>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</si>
  <si>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</si>
  <si>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</si>
  <si>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</si>
  <si>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</si>
  <si>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</si>
  <si>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</si>
  <si>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</si>
  <si>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</si>
  <si>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</si>
  <si>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</si>
  <si>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</si>
  <si>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</si>
  <si>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</si>
  <si>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</si>
  <si>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</si>
  <si>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</si>
  <si>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</si>
  <si>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</si>
  <si>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</si>
  <si>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</si>
  <si>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</si>
  <si>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</si>
  <si>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</si>
  <si>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</si>
  <si>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</si>
  <si>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</si>
  <si>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</si>
  <si>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</si>
  <si>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</si>
  <si>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</si>
  <si>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</si>
  <si>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</si>
  <si>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</si>
  <si>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</si>
  <si>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</si>
  <si>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</si>
  <si>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</si>
  <si>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</si>
  <si>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</si>
  <si>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</si>
  <si>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</si>
  <si>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</si>
  <si>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</si>
  <si>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</si>
  <si>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</si>
  <si>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</si>
  <si>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</si>
  <si>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</si>
  <si>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</si>
  <si>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</si>
  <si>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</si>
  <si>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</si>
  <si>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</si>
  <si>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</si>
  <si>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</si>
  <si>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</si>
  <si>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</si>
  <si>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</si>
  <si>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</si>
  <si>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</si>
  <si>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</si>
  <si>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</si>
  <si>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</si>
  <si>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</si>
  <si>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</si>
  <si>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</si>
  <si>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</si>
  <si>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</si>
  <si>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</si>
  <si>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</si>
  <si>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</si>
  <si>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</si>
  <si>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</si>
  <si>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</si>
  <si>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</si>
  <si>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</si>
  <si>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</si>
  <si>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</si>
  <si>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</si>
  <si>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</si>
  <si>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</si>
  <si>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</si>
  <si>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</si>
  <si>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</si>
  <si>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</si>
  <si>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</si>
  <si>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東部地域広域水道企業団</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</si>
  <si>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</si>
  <si>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</si>
  <si>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</si>
  <si>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</si>
  <si>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</si>
  <si>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</si>
  <si>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</si>
  <si>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</si>
  <si>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</si>
  <si>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</si>
  <si>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</si>
  <si>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</si>
  <si>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</si>
  <si>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</si>
  <si>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</si>
  <si>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近年90％台で推移しており、依然赤字経営となっているが、今年度は近年の物価高騰が影響し更に悪化に転じた。累積欠損金比率についても赤字経営のため、積み増し状況が続いており、依然として厳しい状況である。流動比率については、今年度は100％を下回った。引き続き、資金繰りには予断を許さない状況であるといえる。
　企業債残高対給水収益比率は、年々値が小さくなっており、改善傾向といえる。これは平成３０年度から行っている交付金事業により、起債額の低減化が図られていることや、企業債の償還が順調に進んでいることを表していると考えられる。今後も減少傾向を維持したい。
　料金回収率は65％ほどで推移していたが、今年度は悪化に転じた。依然として類似団体平均を下回っており、水道料金（事業収入）以外の構成市からの繰出基準外の繰入金によっても補てんしているため、更なる経営努力を図りたい。
　給水原価は近年下降が続いていたが、一昨年と同様に、昨今の物価上昇等の影響を受けたことにより再び上昇に転じた。有収率はほぼ横ばいであり、類似団体の平均に及んでいない。施設利用率は前年度と変化がない結果となったが、施設のダウンサイジング等によって引き続き改善に努めたい。</t>
    <rPh sb="37" eb="40">
      <t>コンネンド</t>
    </rPh>
    <rPh sb="41" eb="43">
      <t>キンネン</t>
    </rPh>
    <rPh sb="44" eb="48">
      <t>ブッカコウトウ</t>
    </rPh>
    <rPh sb="49" eb="51">
      <t>エイキョウ</t>
    </rPh>
    <rPh sb="52" eb="53">
      <t>サラ</t>
    </rPh>
    <rPh sb="54" eb="56">
      <t>アッカ</t>
    </rPh>
    <rPh sb="57" eb="58">
      <t>テン</t>
    </rPh>
    <rPh sb="94" eb="96">
      <t>イゼン</t>
    </rPh>
    <rPh sb="127" eb="129">
      <t>シタマワ</t>
    </rPh>
    <rPh sb="132" eb="133">
      <t>ヒ</t>
    </rPh>
    <rPh sb="134" eb="135">
      <t>ツヅ</t>
    </rPh>
    <rPh sb="241" eb="244">
      <t>キギョウサイ</t>
    </rPh>
    <rPh sb="245" eb="247">
      <t>ショウカン</t>
    </rPh>
    <rPh sb="248" eb="250">
      <t>ジュンチョウ</t>
    </rPh>
    <rPh sb="251" eb="252">
      <t>スス</t>
    </rPh>
    <rPh sb="259" eb="260">
      <t>アラワ</t>
    </rPh>
    <rPh sb="307" eb="310">
      <t>コンネンド</t>
    </rPh>
    <rPh sb="311" eb="313">
      <t>アッカ</t>
    </rPh>
    <rPh sb="314" eb="315">
      <t>テン</t>
    </rPh>
    <rPh sb="412" eb="415">
      <t>イッサクネン</t>
    </rPh>
    <rPh sb="416" eb="418">
      <t>ドウヨウ</t>
    </rPh>
    <rPh sb="420" eb="422">
      <t>サッコン</t>
    </rPh>
    <phoneticPr fontId="4"/>
  </si>
  <si>
    <t>　有形固定資産減価償却率は年々2％程度数値が上昇し、法定耐用年数を迎える固定資産が増加傾向にあることが分かる。管路経年化率は改善傾向にあったが、今年度は悪化に転じた。類似団体平均と比較すると経年化は抑えられていると考えられるものの、更新需要に対して、事業が追いついていないといえる。管路更新率はこの3年は類似団体平均よりは上回っており、今年度は全国平均も上回った。今後も管路の経年化（更新需要）に対する事業の実施ができるよう、更新費用やマンパワー（人員数）の面について引き続き検討しなければならない。
　現在行っている交付金事業を活用して整備等のコストを抑えつつ、将来の人口を見据えた適材適所の施設整備や更新を引き続き推進していく。</t>
    <rPh sb="72" eb="75">
      <t>コンネンド</t>
    </rPh>
    <rPh sb="76" eb="78">
      <t>アッカ</t>
    </rPh>
    <rPh sb="79" eb="80">
      <t>テン</t>
    </rPh>
    <rPh sb="107" eb="108">
      <t>カンガ</t>
    </rPh>
    <rPh sb="116" eb="118">
      <t>コウシン</t>
    </rPh>
    <rPh sb="118" eb="120">
      <t>ジュヨウ</t>
    </rPh>
    <rPh sb="121" eb="122">
      <t>タイ</t>
    </rPh>
    <rPh sb="125" eb="127">
      <t>ジギョウ</t>
    </rPh>
    <rPh sb="128" eb="129">
      <t>オ</t>
    </rPh>
    <rPh sb="168" eb="171">
      <t>コンネンド</t>
    </rPh>
    <rPh sb="177" eb="179">
      <t>ウワマワ</t>
    </rPh>
    <rPh sb="182" eb="184">
      <t>コンゴ</t>
    </rPh>
    <rPh sb="185" eb="187">
      <t>カンロ</t>
    </rPh>
    <rPh sb="213" eb="215">
      <t>コウシン</t>
    </rPh>
    <rPh sb="234" eb="235">
      <t>ヒ</t>
    </rPh>
    <rPh sb="236" eb="237">
      <t>ツヅ</t>
    </rPh>
    <rPh sb="238" eb="240">
      <t>ケントウ</t>
    </rPh>
    <phoneticPr fontId="4"/>
  </si>
  <si>
    <t>　令和6年度は、平成29年4月に水道料金の改定を行ってから8年目にあたる。経営状況の厳しさが一層増すなかで、次期の料金改定についても検討が必要な段階に差し掛かっているともいえる。
　しかしながら経済や国際情勢の変動に伴い、物価の上昇が顕著であり市民生活に多大な影響が生じている。そうした中で、水道料金の値上げには理解を得難いと思われる。構成市により一層の財政支援を求めながら、収支バランスを改善し、料金改定の時期をできるだけ後ろ倒しするようにしていきたい。
　また、令和4年3月末に改定した水道ビジョン・経営戦略に基づき、施設のダウンサイジングや効率化に引き続き取り組み、経常的な費用を削減することや、構成市との連携を強化することで持続可能な水道事業の運営に努めていきたい。</t>
    <rPh sb="46" eb="48">
      <t>イッソウ</t>
    </rPh>
    <rPh sb="143" eb="144">
      <t>ナカ</t>
    </rPh>
    <rPh sb="174" eb="176">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</si>
</sst>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0.5</c:v>
                </c:pt>
                <c:pt idx="2">
                  <c:v>0.57999999999999996</c:v>
                </c:pt>
                <c:pt idx="3">
                  <c:v>0.56999999999999995</c:v>
                </c:pt>
                <c:pt idx="4">
                  <c:v>0.68</c:v>
                </c:pt>
              </c:numCache>
            </c:numRef>
          </c:val>
          <c:extLst>
            <c:ext xmlns:c16="http://schemas.microsoft.com/office/drawing/2014/chart" uri="{C3380CC4-5D6E-409C-BE32-E72D297353CC}">
              <c16:uniqueId val="{00000000-29F0-48C7-8764-5D3CE49B393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29F0-48C7-8764-5D3CE49B393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39.64</c:v>
                </c:pt>
                <c:pt idx="1">
                  <c:v>39.47</c:v>
                </c:pt>
                <c:pt idx="2">
                  <c:v>38.450000000000003</c:v>
                </c:pt>
                <c:pt idx="3">
                  <c:v>38.450000000000003</c:v>
                </c:pt>
                <c:pt idx="4">
                  <c:v>38.450000000000003</c:v>
                </c:pt>
              </c:numCache>
            </c:numRef>
          </c:val>
          <c:extLst>
            <c:ext xmlns:c16="http://schemas.microsoft.com/office/drawing/2014/chart" uri="{C3380CC4-5D6E-409C-BE32-E72D297353CC}">
              <c16:uniqueId val="{00000000-7BB9-4AE3-B368-7D2F7511725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BB9-4AE3-B368-7D2F7511725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77.2</c:v>
                </c:pt>
                <c:pt idx="1">
                  <c:v>77.67</c:v>
                </c:pt>
                <c:pt idx="2">
                  <c:v>78.959999999999994</c:v>
                </c:pt>
                <c:pt idx="3">
                  <c:v>78.599999999999994</c:v>
                </c:pt>
                <c:pt idx="4">
                  <c:v>77.62</c:v>
                </c:pt>
              </c:numCache>
            </c:numRef>
          </c:val>
          <c:extLst>
            <c:ext xmlns:c16="http://schemas.microsoft.com/office/drawing/2014/chart" uri="{C3380CC4-5D6E-409C-BE32-E72D297353CC}">
              <c16:uniqueId val="{00000000-1376-42A6-A798-136C04A21B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376-42A6-A798-136C04A21B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92.26</c:v>
                </c:pt>
                <c:pt idx="1">
                  <c:v>95.16</c:v>
                </c:pt>
                <c:pt idx="2">
                  <c:v>96.59</c:v>
                </c:pt>
                <c:pt idx="3">
                  <c:v>97.41</c:v>
                </c:pt>
                <c:pt idx="4">
                  <c:v>91.14</c:v>
                </c:pt>
              </c:numCache>
            </c:numRef>
          </c:val>
          <c:extLst>
            <c:ext xmlns:c16="http://schemas.microsoft.com/office/drawing/2014/chart" uri="{C3380CC4-5D6E-409C-BE32-E72D297353CC}">
              <c16:uniqueId val="{00000000-C1D3-41DA-BA53-B42B6F727B7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C1D3-41DA-BA53-B42B6F727B7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38.979999999999997</c:v>
                </c:pt>
                <c:pt idx="1">
                  <c:v>40.94</c:v>
                </c:pt>
                <c:pt idx="2">
                  <c:v>42.38</c:v>
                </c:pt>
                <c:pt idx="3">
                  <c:v>43.84</c:v>
                </c:pt>
                <c:pt idx="4">
                  <c:v>45.54</c:v>
                </c:pt>
              </c:numCache>
            </c:numRef>
          </c:val>
          <c:extLst>
            <c:ext xmlns:c16="http://schemas.microsoft.com/office/drawing/2014/chart" uri="{C3380CC4-5D6E-409C-BE32-E72D297353CC}">
              <c16:uniqueId val="{00000000-9B52-4124-BE38-37DA1C6DACE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9B52-4124-BE38-37DA1C6DACE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19.850000000000001</c:v>
                </c:pt>
                <c:pt idx="1">
                  <c:v>19.73</c:v>
                </c:pt>
                <c:pt idx="2">
                  <c:v>19.690000000000001</c:v>
                </c:pt>
                <c:pt idx="3">
                  <c:v>19.66</c:v>
                </c:pt>
                <c:pt idx="4">
                  <c:v>22</c:v>
                </c:pt>
              </c:numCache>
            </c:numRef>
          </c:val>
          <c:extLst>
            <c:ext xmlns:c16="http://schemas.microsoft.com/office/drawing/2014/chart" uri="{C3380CC4-5D6E-409C-BE32-E72D297353CC}">
              <c16:uniqueId val="{00000000-D2CC-4B6E-9F99-F1C56DD3BE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D2CC-4B6E-9F99-F1C56DD3BE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148.31</c:v>
                </c:pt>
                <c:pt idx="1">
                  <c:v>155.11000000000001</c:v>
                </c:pt>
                <c:pt idx="2">
                  <c:v>158.29</c:v>
                </c:pt>
                <c:pt idx="3">
                  <c:v>167.98</c:v>
                </c:pt>
                <c:pt idx="4">
                  <c:v>186.75</c:v>
                </c:pt>
              </c:numCache>
            </c:numRef>
          </c:val>
          <c:extLst>
            <c:ext xmlns:c16="http://schemas.microsoft.com/office/drawing/2014/chart" uri="{C3380CC4-5D6E-409C-BE32-E72D297353CC}">
              <c16:uniqueId val="{00000000-1FB3-44F1-BBC0-9012A7A3F0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1FB3-44F1-BBC0-9012A7A3F0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88.75</c:v>
                </c:pt>
                <c:pt idx="1">
                  <c:v>92.68</c:v>
                </c:pt>
                <c:pt idx="2">
                  <c:v>84.41</c:v>
                </c:pt>
                <c:pt idx="3">
                  <c:v>103.7</c:v>
                </c:pt>
                <c:pt idx="4">
                  <c:v>98.46</c:v>
                </c:pt>
              </c:numCache>
            </c:numRef>
          </c:val>
          <c:extLst>
            <c:ext xmlns:c16="http://schemas.microsoft.com/office/drawing/2014/chart" uri="{C3380CC4-5D6E-409C-BE32-E72D297353CC}">
              <c16:uniqueId val="{00000000-CA09-466D-B510-1162140DB6B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CA09-466D-B510-1162140DB6B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821.73</c:v>
                </c:pt>
                <c:pt idx="1">
                  <c:v>776.83</c:v>
                </c:pt>
                <c:pt idx="2">
                  <c:v>759.85</c:v>
                </c:pt>
                <c:pt idx="3">
                  <c:v>743.65</c:v>
                </c:pt>
                <c:pt idx="4">
                  <c:v>717.17</c:v>
                </c:pt>
              </c:numCache>
            </c:numRef>
          </c:val>
          <c:extLst>
            <c:ext xmlns:c16="http://schemas.microsoft.com/office/drawing/2014/chart" uri="{C3380CC4-5D6E-409C-BE32-E72D297353CC}">
              <c16:uniqueId val="{00000000-BCB6-483C-8199-6212A2F7FAB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BCB6-483C-8199-6212A2F7FAB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65.239999999999995</c:v>
                </c:pt>
                <c:pt idx="1">
                  <c:v>67.61</c:v>
                </c:pt>
                <c:pt idx="2">
                  <c:v>68.22</c:v>
                </c:pt>
                <c:pt idx="3">
                  <c:v>65.53</c:v>
                </c:pt>
                <c:pt idx="4">
                  <c:v>63.35</c:v>
                </c:pt>
              </c:numCache>
            </c:numRef>
          </c:val>
          <c:extLst>
            <c:ext xmlns:c16="http://schemas.microsoft.com/office/drawing/2014/chart" uri="{C3380CC4-5D6E-409C-BE32-E72D297353CC}">
              <c16:uniqueId val="{00000000-B11D-49AA-BEF9-51F2B6428B9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11D-49AA-BEF9-51F2B6428B9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312.99</c:v>
                </c:pt>
                <c:pt idx="1">
                  <c:v>304.39</c:v>
                </c:pt>
                <c:pt idx="2">
                  <c:v>303.43</c:v>
                </c:pt>
                <c:pt idx="3">
                  <c:v>316.12</c:v>
                </c:pt>
                <c:pt idx="4">
                  <c:v>327.93</c:v>
                </c:pt>
              </c:numCache>
            </c:numRef>
          </c:val>
          <c:extLst>
            <c:ext xmlns:c16="http://schemas.microsoft.com/office/drawing/2014/chart" uri="{C3380CC4-5D6E-409C-BE32-E72D297353CC}">
              <c16:uniqueId val="{00000000-DF61-4268-B1B6-56DB951511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DF61-4268-B1B6-56DB951511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山梨県　東部地域広域水道企業団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77.510000000000005</v>
      </c>
      <c r="J10" s="37"/>
      <c r="K10" s="37"/>
      <c r="L10" s="37"/>
      <c r="M10" s="37"/>
      <c r="N10" s="37"/>
      <c r="O10" s="64"/>
      <c r="P10" s="54">
        <f>データ!$P$6</f>
        <v>75.28</v>
      </c>
      <c r="Q10" s="54"/>
      <c r="R10" s="54"/>
      <c r="S10" s="54"/>
      <c r="T10" s="54"/>
      <c r="U10" s="54"/>
      <c r="V10" s="54"/>
      <c r="W10" s="65">
        <f>データ!$Q$6</f>
        <v>3641</v>
      </c>
      <c r="X10" s="65"/>
      <c r="Y10" s="65"/>
      <c r="Z10" s="65"/>
      <c r="AA10" s="65"/>
      <c r="AB10" s="65"/>
      <c r="AC10" s="65"/>
      <c r="AD10" s="2"/>
      <c r="AE10" s="2"/>
      <c r="AF10" s="2"/>
      <c r="AG10" s="2"/>
      <c r="AH10" s="2"/>
      <c r="AI10" s="2"/>
      <c r="AJ10" s="2"/>
      <c r="AK10" s="2"/>
      <c r="AL10" s="65">
        <f>データ!$U$6</f>
        <v>31732</v>
      </c>
      <c r="AM10" s="65"/>
      <c r="AN10" s="65"/>
      <c r="AO10" s="65"/>
      <c r="AP10" s="65"/>
      <c r="AQ10" s="65"/>
      <c r="AR10" s="65"/>
      <c r="AS10" s="65"/>
      <c r="AT10" s="36">
        <f>データ!$V$6</f>
        <v>50</v>
      </c>
      <c r="AU10" s="37"/>
      <c r="AV10" s="37"/>
      <c r="AW10" s="37"/>
      <c r="AX10" s="37"/>
      <c r="AY10" s="37"/>
      <c r="AZ10" s="37"/>
      <c r="BA10" s="37"/>
      <c r="BB10" s="54">
        <f>データ!$W$6</f>
        <v>634.64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RR1HQpNOnZdsOiNF18jo2OQ9fX3v9EMy3INaUtcHxA4DPxqoBZORUROVatZ4lCj7f/dMzZq+4N/N02mPsNcXw==" saltValue="7ErwAnqq9A+zupW1cPDUA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199389</v>
      </c>
      <c r="D6" s="20">
        <f t="shared" si="3"/>
        <v>46</v>
      </c>
      <c r="E6" s="20">
        <f t="shared" si="3"/>
        <v>1</v>
      </c>
      <c r="F6" s="20">
        <f t="shared" si="3"/>
        <v>0</v>
      </c>
      <c r="G6" s="20">
        <f t="shared" si="3"/>
        <v>1</v>
      </c>
      <c r="H6" s="20" t="str">
        <f t="shared" si="3"/>
        <v>山梨県　東部地域広域水道企業団</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77.510000000000005</v>
      </c>
      <c r="P6" s="21">
        <f t="shared" si="3"/>
        <v>75.28</v>
      </c>
      <c r="Q6" s="21">
        <f t="shared" si="3"/>
        <v>3641</v>
      </c>
      <c r="R6" s="21" t="str">
        <f t="shared" si="3"/>
        <v>-</v>
      </c>
      <c r="S6" s="21" t="str">
        <f t="shared" si="3"/>
        <v>-</v>
      </c>
      <c r="T6" s="21" t="str">
        <f t="shared" si="3"/>
        <v>-</v>
      </c>
      <c r="U6" s="21">
        <f t="shared" si="3"/>
        <v>31732</v>
      </c>
      <c r="V6" s="21">
        <f t="shared" si="3"/>
        <v>50</v>
      </c>
      <c r="W6" s="21">
        <f t="shared" si="3"/>
        <v>634.64</v>
      </c>
      <c r="X6" s="22">
        <f>IF(X7="",NA(),X7)</f>
        <v>92.26</v>
      </c>
      <c r="Y6" s="22">
        <f t="shared" ref="Y6:AG6" si="4">IF(Y7="",NA(),Y7)</f>
        <v>95.16</v>
      </c>
      <c r="Z6" s="22">
        <f t="shared" si="4"/>
        <v>96.59</v>
      </c>
      <c r="AA6" s="22">
        <f t="shared" si="4"/>
        <v>97.41</v>
      </c>
      <c r="AB6" s="22">
        <f t="shared" si="4"/>
        <v>91.14</v>
      </c>
      <c r="AC6" s="22">
        <f t="shared" si="4"/>
        <v>108.83</v>
      </c>
      <c r="AD6" s="22">
        <f t="shared" si="4"/>
        <v>109.23</v>
      </c>
      <c r="AE6" s="22">
        <f t="shared" si="4"/>
        <v>108.04</v>
      </c>
      <c r="AF6" s="22">
        <f t="shared" si="4"/>
        <v>107.49</v>
      </c>
      <c r="AG6" s="22">
        <f t="shared" si="4"/>
        <v>107.15</v>
      </c>
      <c r="AH6" s="21" t="str">
        <f>IF(AH7="","",IF(AH7="-","【-】","【"&amp;SUBSTITUTE(TEXT(AH7,"#,##0.00"),"-","△")&amp;"】"))</f>
        <v>【107.26】</v>
      </c>
      <c r="AI6" s="22">
        <f>IF(AI7="",NA(),AI7)</f>
        <v>148.31</v>
      </c>
      <c r="AJ6" s="22">
        <f t="shared" ref="AJ6:AR6" si="5">IF(AJ7="",NA(),AJ7)</f>
        <v>155.11000000000001</v>
      </c>
      <c r="AK6" s="22">
        <f t="shared" si="5"/>
        <v>158.29</v>
      </c>
      <c r="AL6" s="22">
        <f t="shared" si="5"/>
        <v>167.98</v>
      </c>
      <c r="AM6" s="22">
        <f t="shared" si="5"/>
        <v>186.75</v>
      </c>
      <c r="AN6" s="22">
        <f t="shared" si="5"/>
        <v>4.34</v>
      </c>
      <c r="AO6" s="22">
        <f t="shared" si="5"/>
        <v>4.6900000000000004</v>
      </c>
      <c r="AP6" s="22">
        <f t="shared" si="5"/>
        <v>4.72</v>
      </c>
      <c r="AQ6" s="22">
        <f t="shared" si="5"/>
        <v>5.76</v>
      </c>
      <c r="AR6" s="22">
        <f t="shared" si="5"/>
        <v>4.74</v>
      </c>
      <c r="AS6" s="21" t="str">
        <f>IF(AS7="","",IF(AS7="-","【-】","【"&amp;SUBSTITUTE(TEXT(AS7,"#,##0.00"),"-","△")&amp;"】"))</f>
        <v>【1.61】</v>
      </c>
      <c r="AT6" s="22">
        <f>IF(AT7="",NA(),AT7)</f>
        <v>88.75</v>
      </c>
      <c r="AU6" s="22">
        <f t="shared" ref="AU6:BC6" si="6">IF(AU7="",NA(),AU7)</f>
        <v>92.68</v>
      </c>
      <c r="AV6" s="22">
        <f t="shared" si="6"/>
        <v>84.41</v>
      </c>
      <c r="AW6" s="22">
        <f t="shared" si="6"/>
        <v>103.7</v>
      </c>
      <c r="AX6" s="22">
        <f t="shared" si="6"/>
        <v>98.46</v>
      </c>
      <c r="AY6" s="22">
        <f t="shared" si="6"/>
        <v>327.77</v>
      </c>
      <c r="AZ6" s="22">
        <f t="shared" si="6"/>
        <v>338.02</v>
      </c>
      <c r="BA6" s="22">
        <f t="shared" si="6"/>
        <v>345.94</v>
      </c>
      <c r="BB6" s="22">
        <f t="shared" si="6"/>
        <v>329.7</v>
      </c>
      <c r="BC6" s="22">
        <f t="shared" si="6"/>
        <v>319.99</v>
      </c>
      <c r="BD6" s="21" t="str">
        <f>IF(BD7="","",IF(BD7="-","【-】","【"&amp;SUBSTITUTE(TEXT(BD7,"#,##0.00"),"-","△")&amp;"】"))</f>
        <v>【239.69】</v>
      </c>
      <c r="BE6" s="22">
        <f>IF(BE7="",NA(),BE7)</f>
        <v>821.73</v>
      </c>
      <c r="BF6" s="22">
        <f t="shared" ref="BF6:BN6" si="7">IF(BF7="",NA(),BF7)</f>
        <v>776.83</v>
      </c>
      <c r="BG6" s="22">
        <f t="shared" si="7"/>
        <v>759.85</v>
      </c>
      <c r="BH6" s="22">
        <f t="shared" si="7"/>
        <v>743.65</v>
      </c>
      <c r="BI6" s="22">
        <f t="shared" si="7"/>
        <v>717.17</v>
      </c>
      <c r="BJ6" s="22">
        <f t="shared" si="7"/>
        <v>397.1</v>
      </c>
      <c r="BK6" s="22">
        <f t="shared" si="7"/>
        <v>379.91</v>
      </c>
      <c r="BL6" s="22">
        <f t="shared" si="7"/>
        <v>386.61</v>
      </c>
      <c r="BM6" s="22">
        <f t="shared" si="7"/>
        <v>381.56</v>
      </c>
      <c r="BN6" s="22">
        <f t="shared" si="7"/>
        <v>365.55</v>
      </c>
      <c r="BO6" s="21" t="str">
        <f>IF(BO7="","",IF(BO7="-","【-】","【"&amp;SUBSTITUTE(TEXT(BO7,"#,##0.00"),"-","△")&amp;"】"))</f>
        <v>【264.86】</v>
      </c>
      <c r="BP6" s="22">
        <f>IF(BP7="",NA(),BP7)</f>
        <v>65.239999999999995</v>
      </c>
      <c r="BQ6" s="22">
        <f t="shared" ref="BQ6:BY6" si="8">IF(BQ7="",NA(),BQ7)</f>
        <v>67.61</v>
      </c>
      <c r="BR6" s="22">
        <f t="shared" si="8"/>
        <v>68.22</v>
      </c>
      <c r="BS6" s="22">
        <f t="shared" si="8"/>
        <v>65.53</v>
      </c>
      <c r="BT6" s="22">
        <f t="shared" si="8"/>
        <v>63.35</v>
      </c>
      <c r="BU6" s="22">
        <f t="shared" si="8"/>
        <v>95.79</v>
      </c>
      <c r="BV6" s="22">
        <f t="shared" si="8"/>
        <v>98.3</v>
      </c>
      <c r="BW6" s="22">
        <f t="shared" si="8"/>
        <v>93.82</v>
      </c>
      <c r="BX6" s="22">
        <f t="shared" si="8"/>
        <v>95.04</v>
      </c>
      <c r="BY6" s="22">
        <f t="shared" si="8"/>
        <v>95.42</v>
      </c>
      <c r="BZ6" s="21" t="str">
        <f>IF(BZ7="","",IF(BZ7="-","【-】","【"&amp;SUBSTITUTE(TEXT(BZ7,"#,##0.00"),"-","△")&amp;"】"))</f>
        <v>【97.59】</v>
      </c>
      <c r="CA6" s="22">
        <f>IF(CA7="",NA(),CA7)</f>
        <v>312.99</v>
      </c>
      <c r="CB6" s="22">
        <f t="shared" ref="CB6:CJ6" si="9">IF(CB7="",NA(),CB7)</f>
        <v>304.39</v>
      </c>
      <c r="CC6" s="22">
        <f t="shared" si="9"/>
        <v>303.43</v>
      </c>
      <c r="CD6" s="22">
        <f t="shared" si="9"/>
        <v>316.12</v>
      </c>
      <c r="CE6" s="22">
        <f t="shared" si="9"/>
        <v>327.93</v>
      </c>
      <c r="CF6" s="22">
        <f t="shared" si="9"/>
        <v>171.13</v>
      </c>
      <c r="CG6" s="22">
        <f t="shared" si="9"/>
        <v>173.7</v>
      </c>
      <c r="CH6" s="22">
        <f t="shared" si="9"/>
        <v>178.94</v>
      </c>
      <c r="CI6" s="22">
        <f t="shared" si="9"/>
        <v>180.19</v>
      </c>
      <c r="CJ6" s="22">
        <f t="shared" si="9"/>
        <v>184.25</v>
      </c>
      <c r="CK6" s="21" t="str">
        <f>IF(CK7="","",IF(CK7="-","【-】","【"&amp;SUBSTITUTE(TEXT(CK7,"#,##0.00"),"-","△")&amp;"】"))</f>
        <v>【181.66】</v>
      </c>
      <c r="CL6" s="22">
        <f>IF(CL7="",NA(),CL7)</f>
        <v>39.64</v>
      </c>
      <c r="CM6" s="22">
        <f t="shared" ref="CM6:CU6" si="10">IF(CM7="",NA(),CM7)</f>
        <v>39.47</v>
      </c>
      <c r="CN6" s="22">
        <f t="shared" si="10"/>
        <v>38.450000000000003</v>
      </c>
      <c r="CO6" s="22">
        <f t="shared" si="10"/>
        <v>38.450000000000003</v>
      </c>
      <c r="CP6" s="22">
        <f t="shared" si="10"/>
        <v>38.450000000000003</v>
      </c>
      <c r="CQ6" s="22">
        <f t="shared" si="10"/>
        <v>60.12</v>
      </c>
      <c r="CR6" s="22">
        <f t="shared" si="10"/>
        <v>60.34</v>
      </c>
      <c r="CS6" s="22">
        <f t="shared" si="10"/>
        <v>59.54</v>
      </c>
      <c r="CT6" s="22">
        <f t="shared" si="10"/>
        <v>59.26</v>
      </c>
      <c r="CU6" s="22">
        <f t="shared" si="10"/>
        <v>60.44</v>
      </c>
      <c r="CV6" s="21" t="str">
        <f>IF(CV7="","",IF(CV7="-","【-】","【"&amp;SUBSTITUTE(TEXT(CV7,"#,##0.00"),"-","△")&amp;"】"))</f>
        <v>【60.21】</v>
      </c>
      <c r="CW6" s="22">
        <f>IF(CW7="",NA(),CW7)</f>
        <v>77.2</v>
      </c>
      <c r="CX6" s="22">
        <f t="shared" ref="CX6:DF6" si="11">IF(CX7="",NA(),CX7)</f>
        <v>77.67</v>
      </c>
      <c r="CY6" s="22">
        <f t="shared" si="11"/>
        <v>78.959999999999994</v>
      </c>
      <c r="CZ6" s="22">
        <f t="shared" si="11"/>
        <v>78.599999999999994</v>
      </c>
      <c r="DA6" s="22">
        <f t="shared" si="11"/>
        <v>77.62</v>
      </c>
      <c r="DB6" s="22">
        <f t="shared" si="11"/>
        <v>84.24</v>
      </c>
      <c r="DC6" s="22">
        <f t="shared" si="11"/>
        <v>84.19</v>
      </c>
      <c r="DD6" s="22">
        <f t="shared" si="11"/>
        <v>83.93</v>
      </c>
      <c r="DE6" s="22">
        <f t="shared" si="11"/>
        <v>83.84</v>
      </c>
      <c r="DF6" s="22">
        <f t="shared" si="11"/>
        <v>83.39</v>
      </c>
      <c r="DG6" s="21" t="str">
        <f>IF(DG7="","",IF(DG7="-","【-】","【"&amp;SUBSTITUTE(TEXT(DG7,"#,##0.00"),"-","△")&amp;"】"))</f>
        <v>【89.21】</v>
      </c>
      <c r="DH6" s="22">
        <f>IF(DH7="",NA(),DH7)</f>
        <v>38.979999999999997</v>
      </c>
      <c r="DI6" s="22">
        <f t="shared" ref="DI6:DQ6" si="12">IF(DI7="",NA(),DI7)</f>
        <v>40.94</v>
      </c>
      <c r="DJ6" s="22">
        <f t="shared" si="12"/>
        <v>42.38</v>
      </c>
      <c r="DK6" s="22">
        <f t="shared" si="12"/>
        <v>43.84</v>
      </c>
      <c r="DL6" s="22">
        <f t="shared" si="12"/>
        <v>45.54</v>
      </c>
      <c r="DM6" s="22">
        <f t="shared" si="12"/>
        <v>48.83</v>
      </c>
      <c r="DN6" s="22">
        <f t="shared" si="12"/>
        <v>49.96</v>
      </c>
      <c r="DO6" s="22">
        <f t="shared" si="12"/>
        <v>50.82</v>
      </c>
      <c r="DP6" s="22">
        <f t="shared" si="12"/>
        <v>51.82</v>
      </c>
      <c r="DQ6" s="22">
        <f t="shared" si="12"/>
        <v>52.53</v>
      </c>
      <c r="DR6" s="21" t="str">
        <f>IF(DR7="","",IF(DR7="-","【-】","【"&amp;SUBSTITUTE(TEXT(DR7,"#,##0.00"),"-","△")&amp;"】"))</f>
        <v>【52.41】</v>
      </c>
      <c r="DS6" s="22">
        <f>IF(DS7="",NA(),DS7)</f>
        <v>19.850000000000001</v>
      </c>
      <c r="DT6" s="22">
        <f t="shared" ref="DT6:EB6" si="13">IF(DT7="",NA(),DT7)</f>
        <v>19.73</v>
      </c>
      <c r="DU6" s="22">
        <f t="shared" si="13"/>
        <v>19.690000000000001</v>
      </c>
      <c r="DV6" s="22">
        <f t="shared" si="13"/>
        <v>19.66</v>
      </c>
      <c r="DW6" s="22">
        <f t="shared" si="13"/>
        <v>22</v>
      </c>
      <c r="DX6" s="22">
        <f t="shared" si="13"/>
        <v>18.18</v>
      </c>
      <c r="DY6" s="22">
        <f t="shared" si="13"/>
        <v>19.32</v>
      </c>
      <c r="DZ6" s="22">
        <f t="shared" si="13"/>
        <v>21.16</v>
      </c>
      <c r="EA6" s="22">
        <f t="shared" si="13"/>
        <v>22.72</v>
      </c>
      <c r="EB6" s="22">
        <f t="shared" si="13"/>
        <v>24.16</v>
      </c>
      <c r="EC6" s="21" t="str">
        <f>IF(EC7="","",IF(EC7="-","【-】","【"&amp;SUBSTITUTE(TEXT(EC7,"#,##0.00"),"-","△")&amp;"】"))</f>
        <v>【26.78】</v>
      </c>
      <c r="ED6" s="21">
        <f>IF(ED7="",NA(),ED7)</f>
        <v>0</v>
      </c>
      <c r="EE6" s="22">
        <f t="shared" ref="EE6:EM6" si="14">IF(EE7="",NA(),EE7)</f>
        <v>0.5</v>
      </c>
      <c r="EF6" s="22">
        <f t="shared" si="14"/>
        <v>0.57999999999999996</v>
      </c>
      <c r="EG6" s="22">
        <f t="shared" si="14"/>
        <v>0.56999999999999995</v>
      </c>
      <c r="EH6" s="22">
        <f t="shared" si="14"/>
        <v>0.68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199389</v>
      </c>
      <c r="D7" s="24">
        <v>46</v>
      </c>
      <c r="E7" s="24">
        <v>1</v>
      </c>
      <c r="F7" s="24">
        <v>0</v>
      </c>
      <c r="G7" s="24">
        <v>1</v>
      </c>
      <c r="H7" s="24" t="s">
        <v>93</v>
      </c>
      <c r="I7" s="24" t="s">
        <v>94</v>
      </c>
      <c r="J7" s="24" t="s">
        <v>95</v>
      </c>
      <c r="K7" s="24" t="s">
        <v>96</v>
      </c>
      <c r="L7" s="24" t="s">
        <v>97</v>
      </c>
      <c r="M7" s="24" t="s">
        <v>98</v>
      </c>
      <c r="N7" s="25" t="s">
        <v>99</v>
      </c>
      <c r="O7" s="25">
        <v>77.510000000000005</v>
      </c>
      <c r="P7" s="25">
        <v>75.28</v>
      </c>
      <c r="Q7" s="25">
        <v>3641</v>
      </c>
      <c r="R7" s="25" t="s">
        <v>99</v>
      </c>
      <c r="S7" s="25" t="s">
        <v>99</v>
      </c>
      <c r="T7" s="25" t="s">
        <v>99</v>
      </c>
      <c r="U7" s="25">
        <v>31732</v>
      </c>
      <c r="V7" s="25">
        <v>50</v>
      </c>
      <c r="W7" s="25">
        <v>634.64</v>
      </c>
      <c r="X7" s="25">
        <v>92.26</v>
      </c>
      <c r="Y7" s="25">
        <v>95.16</v>
      </c>
      <c r="Z7" s="25">
        <v>96.59</v>
      </c>
      <c r="AA7" s="25">
        <v>97.41</v>
      </c>
      <c r="AB7" s="25">
        <v>91.14</v>
      </c>
      <c r="AC7" s="25">
        <v>108.83</v>
      </c>
      <c r="AD7" s="25">
        <v>109.23</v>
      </c>
      <c r="AE7" s="25">
        <v>108.04</v>
      </c>
      <c r="AF7" s="25">
        <v>107.49</v>
      </c>
      <c r="AG7" s="25">
        <v>107.15</v>
      </c>
      <c r="AH7" s="25">
        <v>107.26</v>
      </c>
      <c r="AI7" s="25">
        <v>148.31</v>
      </c>
      <c r="AJ7" s="25">
        <v>155.11000000000001</v>
      </c>
      <c r="AK7" s="25">
        <v>158.29</v>
      </c>
      <c r="AL7" s="25">
        <v>167.98</v>
      </c>
      <c r="AM7" s="25">
        <v>186.75</v>
      </c>
      <c r="AN7" s="25">
        <v>4.34</v>
      </c>
      <c r="AO7" s="25">
        <v>4.6900000000000004</v>
      </c>
      <c r="AP7" s="25">
        <v>4.72</v>
      </c>
      <c r="AQ7" s="25">
        <v>5.76</v>
      </c>
      <c r="AR7" s="25">
        <v>4.74</v>
      </c>
      <c r="AS7" s="25">
        <v>1.61</v>
      </c>
      <c r="AT7" s="25">
        <v>88.75</v>
      </c>
      <c r="AU7" s="25">
        <v>92.68</v>
      </c>
      <c r="AV7" s="25">
        <v>84.41</v>
      </c>
      <c r="AW7" s="25">
        <v>103.7</v>
      </c>
      <c r="AX7" s="25">
        <v>98.46</v>
      </c>
      <c r="AY7" s="25">
        <v>327.77</v>
      </c>
      <c r="AZ7" s="25">
        <v>338.02</v>
      </c>
      <c r="BA7" s="25">
        <v>345.94</v>
      </c>
      <c r="BB7" s="25">
        <v>329.7</v>
      </c>
      <c r="BC7" s="25">
        <v>319.99</v>
      </c>
      <c r="BD7" s="25">
        <v>239.69</v>
      </c>
      <c r="BE7" s="25">
        <v>821.73</v>
      </c>
      <c r="BF7" s="25">
        <v>776.83</v>
      </c>
      <c r="BG7" s="25">
        <v>759.85</v>
      </c>
      <c r="BH7" s="25">
        <v>743.65</v>
      </c>
      <c r="BI7" s="25">
        <v>717.17</v>
      </c>
      <c r="BJ7" s="25">
        <v>397.1</v>
      </c>
      <c r="BK7" s="25">
        <v>379.91</v>
      </c>
      <c r="BL7" s="25">
        <v>386.61</v>
      </c>
      <c r="BM7" s="25">
        <v>381.56</v>
      </c>
      <c r="BN7" s="25">
        <v>365.55</v>
      </c>
      <c r="BO7" s="25">
        <v>264.86</v>
      </c>
      <c r="BP7" s="25">
        <v>65.239999999999995</v>
      </c>
      <c r="BQ7" s="25">
        <v>67.61</v>
      </c>
      <c r="BR7" s="25">
        <v>68.22</v>
      </c>
      <c r="BS7" s="25">
        <v>65.53</v>
      </c>
      <c r="BT7" s="25">
        <v>63.35</v>
      </c>
      <c r="BU7" s="25">
        <v>95.79</v>
      </c>
      <c r="BV7" s="25">
        <v>98.3</v>
      </c>
      <c r="BW7" s="25">
        <v>93.82</v>
      </c>
      <c r="BX7" s="25">
        <v>95.04</v>
      </c>
      <c r="BY7" s="25">
        <v>95.42</v>
      </c>
      <c r="BZ7" s="25">
        <v>97.59</v>
      </c>
      <c r="CA7" s="25">
        <v>312.99</v>
      </c>
      <c r="CB7" s="25">
        <v>304.39</v>
      </c>
      <c r="CC7" s="25">
        <v>303.43</v>
      </c>
      <c r="CD7" s="25">
        <v>316.12</v>
      </c>
      <c r="CE7" s="25">
        <v>327.93</v>
      </c>
      <c r="CF7" s="25">
        <v>171.13</v>
      </c>
      <c r="CG7" s="25">
        <v>173.7</v>
      </c>
      <c r="CH7" s="25">
        <v>178.94</v>
      </c>
      <c r="CI7" s="25">
        <v>180.19</v>
      </c>
      <c r="CJ7" s="25">
        <v>184.25</v>
      </c>
      <c r="CK7" s="25">
        <v>181.66</v>
      </c>
      <c r="CL7" s="25">
        <v>39.64</v>
      </c>
      <c r="CM7" s="25">
        <v>39.47</v>
      </c>
      <c r="CN7" s="25">
        <v>38.450000000000003</v>
      </c>
      <c r="CO7" s="25">
        <v>38.450000000000003</v>
      </c>
      <c r="CP7" s="25">
        <v>38.450000000000003</v>
      </c>
      <c r="CQ7" s="25">
        <v>60.12</v>
      </c>
      <c r="CR7" s="25">
        <v>60.34</v>
      </c>
      <c r="CS7" s="25">
        <v>59.54</v>
      </c>
      <c r="CT7" s="25">
        <v>59.26</v>
      </c>
      <c r="CU7" s="25">
        <v>60.44</v>
      </c>
      <c r="CV7" s="25">
        <v>60.21</v>
      </c>
      <c r="CW7" s="25">
        <v>77.2</v>
      </c>
      <c r="CX7" s="25">
        <v>77.67</v>
      </c>
      <c r="CY7" s="25">
        <v>78.959999999999994</v>
      </c>
      <c r="CZ7" s="25">
        <v>78.599999999999994</v>
      </c>
      <c r="DA7" s="25">
        <v>77.62</v>
      </c>
      <c r="DB7" s="25">
        <v>84.24</v>
      </c>
      <c r="DC7" s="25">
        <v>84.19</v>
      </c>
      <c r="DD7" s="25">
        <v>83.93</v>
      </c>
      <c r="DE7" s="25">
        <v>83.84</v>
      </c>
      <c r="DF7" s="25">
        <v>83.39</v>
      </c>
      <c r="DG7" s="25">
        <v>89.21</v>
      </c>
      <c r="DH7" s="25">
        <v>38.979999999999997</v>
      </c>
      <c r="DI7" s="25">
        <v>40.94</v>
      </c>
      <c r="DJ7" s="25">
        <v>42.38</v>
      </c>
      <c r="DK7" s="25">
        <v>43.84</v>
      </c>
      <c r="DL7" s="25">
        <v>45.54</v>
      </c>
      <c r="DM7" s="25">
        <v>48.83</v>
      </c>
      <c r="DN7" s="25">
        <v>49.96</v>
      </c>
      <c r="DO7" s="25">
        <v>50.82</v>
      </c>
      <c r="DP7" s="25">
        <v>51.82</v>
      </c>
      <c r="DQ7" s="25">
        <v>52.53</v>
      </c>
      <c r="DR7" s="25">
        <v>52.41</v>
      </c>
      <c r="DS7" s="25">
        <v>19.850000000000001</v>
      </c>
      <c r="DT7" s="25">
        <v>19.73</v>
      </c>
      <c r="DU7" s="25">
        <v>19.690000000000001</v>
      </c>
      <c r="DV7" s="25">
        <v>19.66</v>
      </c>
      <c r="DW7" s="25">
        <v>22</v>
      </c>
      <c r="DX7" s="25">
        <v>18.18</v>
      </c>
      <c r="DY7" s="25">
        <v>19.32</v>
      </c>
      <c r="DZ7" s="25">
        <v>21.16</v>
      </c>
      <c r="EA7" s="25">
        <v>22.72</v>
      </c>
      <c r="EB7" s="25">
        <v>24.16</v>
      </c>
      <c r="EC7" s="25">
        <v>26.78</v>
      </c>
      <c r="ED7" s="25">
        <v>0</v>
      </c>
      <c r="EE7" s="25">
        <v>0.5</v>
      </c>
      <c r="EF7" s="25">
        <v>0.57999999999999996</v>
      </c>
      <c r="EG7" s="25">
        <v>0.56999999999999995</v>
      </c>
      <c r="EH7" s="25">
        <v>0.68</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2026-02-06T04:46:04Z</cp:lastPrinted>
  <dcterms:created xsi:type="dcterms:W3CDTF">2025-12-12T09:16:29Z</dcterms:created>
  <dcterms:modified xsi:type="dcterms:W3CDTF">2026-02-06T04:46:06Z</dcterms:modified>
  <cp:category/>
</cp:coreProperties>
</file>