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NNPCA222014a\Desktop\260206公営企業に係る経営比較分析表（令和６年度決算）の分析等について\"/>
    </mc:Choice>
  </mc:AlternateContent>
  <xr:revisionPtr revIDLastSave="0" documentId="13_ncr:1_{0B019D3D-A673-4A71-9324-3AA4BD010DDE}" xr6:coauthVersionLast="36" xr6:coauthVersionMax="36" xr10:uidLastSave="{00000000-0000-0000-0000-000000000000}"/>
  <workbookProtection workbookAlgorithmName="SHA-512" workbookHashValue="oycUQsrgnjmNEQJeSEyY9c9YPjJbQ4Cy5SAsRn5GF3A3uJet1laGYZ/Yq9DJ08P4qwubdtWJNRkCNwdxBXBUSQ==" workbookSaltValue="OPPs9KiykjfNyQX29W8Tjw==" workbookSpinCount="100000" lockStructure="1"/>
  <bookViews>
    <workbookView xWindow="0" yWindow="0" windowWidth="15345" windowHeight="394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<sst xmlns="http://schemas.openxmlformats.org/spreadsheetml/2006/main" count="316" uniqueCount="113">
  <si>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</si>
  <si>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</si>
  <si>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</si>
  <si>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</si>
  <si>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</si>
  <si>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</si>
  <si>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</si>
  <si>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</si>
  <si>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</si>
  <si>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</si>
  <si>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</si>
  <si>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</si>
  <si>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</si>
  <si>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</si>
  <si>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</si>
  <si>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</si>
  <si>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</si>
  <si>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</si>
  <si>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</si>
  <si>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</si>
  <si>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</si>
  <si>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</si>
  <si>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</si>
  <si>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</si>
  <si>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</si>
  <si>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</si>
  <si>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</si>
  <si>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</si>
  <si>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</si>
  <si>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</si>
  <si>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</si>
  <si>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</si>
  <si>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</si>
  <si>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</si>
  <si>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</si>
  <si>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</si>
  <si>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</si>
  <si>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</si>
  <si>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</si>
  <si>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</si>
  <si>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</si>
  <si>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</si>
  <si>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</si>
  <si>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</si>
  <si>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</si>
  <si>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</si>
  <si>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</si>
  <si>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</si>
  <si>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</si>
  <si>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</si>
  <si>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</si>
  <si>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</si>
  <si>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</si>
  <si>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</si>
  <si>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</si>
  <si>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</si>
  <si>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</si>
  <si>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</si>
  <si>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</si>
  <si>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</si>
  <si>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</si>
  <si>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</si>
  <si>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</si>
  <si>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</si>
  <si>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</si>
  <si>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</si>
  <si>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</si>
  <si>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</si>
  <si>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</si>
  <si>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</si>
  <si>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</si>
  <si>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</si>
  <si>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</si>
  <si>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</si>
  <si>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</si>
  <si>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</si>
  <si>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</si>
  <si>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</si>
  <si>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</si>
  <si>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</si>
  <si>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</si>
  <si>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</si>
  <si>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</si>
  <si>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</si>
  <si>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</si>
  <si>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</si>
  <si>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</si>
  <si>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</si>
  <si>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</si>
  <si>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</si>
  <si>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</si>
  <si>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</si>
  <si>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</si>
  <si>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南部町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</si>
  <si>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</si>
  <si>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</si>
  <si>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</si>
  <si>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</si>
  <si>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</si>
  <si>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</si>
  <si>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</si>
  <si>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</si>
  <si>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</si>
  <si>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</si>
  <si>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</si>
  <si>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</si>
  <si>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</si>
  <si>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</si>
  <si>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</si>
  <si>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</si>
  <si>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法定耐用年数を経過した管路延長は0％になっているが、管路・施設の老朽化が進んでおり、更新が迫られてくる管路等については、莫大な経費が必要となることから、経営の健全性・効率性を鑑み、経営状況をみながら計画的な施設更新が求められる。</t>
    <rPh sb="0" eb="2">
      <t>ホウテイ</t>
    </rPh>
    <rPh sb="2" eb="6">
      <t>タイヨウネンスウ</t>
    </rPh>
    <rPh sb="7" eb="9">
      <t>ケイカ</t>
    </rPh>
    <rPh sb="11" eb="15">
      <t>カンロエンチョウ</t>
    </rPh>
    <rPh sb="26" eb="28">
      <t>カンロ</t>
    </rPh>
    <rPh sb="29" eb="31">
      <t>シセツ</t>
    </rPh>
    <rPh sb="32" eb="35">
      <t>ロウキュウカ</t>
    </rPh>
    <rPh sb="36" eb="37">
      <t>スス</t>
    </rPh>
    <rPh sb="42" eb="44">
      <t>コウシン</t>
    </rPh>
    <rPh sb="45" eb="46">
      <t>セマ</t>
    </rPh>
    <rPh sb="51" eb="53">
      <t>カンロ</t>
    </rPh>
    <rPh sb="53" eb="54">
      <t>トウ</t>
    </rPh>
    <rPh sb="99" eb="102">
      <t>ケイカクテキ</t>
    </rPh>
    <rPh sb="103" eb="107">
      <t>シセツコウシン</t>
    </rPh>
    <rPh sb="108" eb="109">
      <t>モト</t>
    </rPh>
    <phoneticPr fontId="4"/>
  </si>
  <si>
    <t>公営企業会計へ移行した初年度であり、一般会計からの財政支援により健全経営の水準とされる100％を上回っている。
料金水準の妥当性を示す料金回収率は全国平均を上回っているが、給水に係る費用を給水収益で賄うことができておらず、一般会計からの繰入金により収入不足を補填している状況である。
このことから、本来給水収益のみで支出を賄う必要があるため、安定した給水収益を確保することが求められている。
少子化等による給水人口・水需要が減少傾向にある中、非常に厳しい経営状況ではあるが、必要に応じた水道料金の改定が必要になっている。
また、企業債残高対給水収益比率が平均より高くなっており、支出に占める企業債元利・利子償還金が負担を増してくることが予想されるので、効率的な借入と更新事業の実施が必要となってくる。</t>
    <rPh sb="0" eb="6">
      <t>コウエイキギョウカイケイ</t>
    </rPh>
    <rPh sb="7" eb="9">
      <t>イコウ</t>
    </rPh>
    <rPh sb="11" eb="14">
      <t>ショネンド</t>
    </rPh>
    <rPh sb="18" eb="22">
      <t>イッパンカイケイ</t>
    </rPh>
    <rPh sb="25" eb="29">
      <t>ザイセイシエン</t>
    </rPh>
    <rPh sb="32" eb="36">
      <t>ケンゼンケイエイ</t>
    </rPh>
    <rPh sb="37" eb="39">
      <t>スイジュン</t>
    </rPh>
    <rPh sb="48" eb="50">
      <t>ウワマワ</t>
    </rPh>
    <rPh sb="56" eb="60">
      <t>リョウキンスイジュン</t>
    </rPh>
    <rPh sb="61" eb="64">
      <t>ダトウセイ</t>
    </rPh>
    <rPh sb="65" eb="66">
      <t>シメ</t>
    </rPh>
    <rPh sb="67" eb="72">
      <t>リョウキンカイシュウリツ</t>
    </rPh>
    <rPh sb="73" eb="77">
      <t>ゼンコクヘイキン</t>
    </rPh>
    <rPh sb="78" eb="80">
      <t>ウワマワ</t>
    </rPh>
    <rPh sb="86" eb="88">
      <t>キュウスイ</t>
    </rPh>
    <rPh sb="89" eb="90">
      <t>カカ</t>
    </rPh>
    <rPh sb="91" eb="93">
      <t>ヒヨウ</t>
    </rPh>
    <rPh sb="94" eb="98">
      <t>キュウスイシュウエキ</t>
    </rPh>
    <rPh sb="99" eb="100">
      <t>マカナ</t>
    </rPh>
    <rPh sb="111" eb="115">
      <t>イッパンカイケイ</t>
    </rPh>
    <rPh sb="118" eb="121">
      <t>クリイレキン</t>
    </rPh>
    <rPh sb="124" eb="128">
      <t>シュウニュウブソク</t>
    </rPh>
    <rPh sb="129" eb="131">
      <t>ホテン</t>
    </rPh>
    <rPh sb="135" eb="137">
      <t>ジョウキョウ</t>
    </rPh>
    <rPh sb="149" eb="151">
      <t>ホンライ</t>
    </rPh>
    <rPh sb="151" eb="155">
      <t>キュウスイシュウエキ</t>
    </rPh>
    <rPh sb="158" eb="160">
      <t>シシュツ</t>
    </rPh>
    <rPh sb="161" eb="162">
      <t>マカナ</t>
    </rPh>
    <rPh sb="163" eb="165">
      <t>ヒツヨウ</t>
    </rPh>
    <rPh sb="171" eb="173">
      <t>アンテイ</t>
    </rPh>
    <rPh sb="175" eb="179">
      <t>キュウスイシュウエキ</t>
    </rPh>
    <rPh sb="180" eb="182">
      <t>カクホ</t>
    </rPh>
    <rPh sb="187" eb="188">
      <t>モト</t>
    </rPh>
    <rPh sb="196" eb="200">
      <t>ショウシカトウ</t>
    </rPh>
    <rPh sb="203" eb="207">
      <t>キュウスイジンコウ</t>
    </rPh>
    <rPh sb="208" eb="211">
      <t>ミズジュヨウ</t>
    </rPh>
    <rPh sb="212" eb="214">
      <t>ゲンショウ</t>
    </rPh>
    <rPh sb="214" eb="216">
      <t>ケイコウ</t>
    </rPh>
    <rPh sb="219" eb="220">
      <t>ナカ</t>
    </rPh>
    <rPh sb="221" eb="223">
      <t>ヒジョウ</t>
    </rPh>
    <rPh sb="224" eb="225">
      <t>キビ</t>
    </rPh>
    <rPh sb="227" eb="231">
      <t>ケイエイジョウキョウ</t>
    </rPh>
    <rPh sb="237" eb="238">
      <t>ヒツ</t>
    </rPh>
    <rPh sb="240" eb="241">
      <t>オウ</t>
    </rPh>
    <rPh sb="243" eb="247">
      <t>スイドウリョウキン</t>
    </rPh>
    <rPh sb="248" eb="250">
      <t>カイテイ</t>
    </rPh>
    <rPh sb="251" eb="253">
      <t>ヒツヨウ</t>
    </rPh>
    <rPh sb="264" eb="269">
      <t>キギョウサイザンダカ</t>
    </rPh>
    <rPh sb="269" eb="272">
      <t>タイキュウスイ</t>
    </rPh>
    <rPh sb="272" eb="274">
      <t>シュウエキ</t>
    </rPh>
    <rPh sb="274" eb="276">
      <t>ヒリツ</t>
    </rPh>
    <rPh sb="277" eb="279">
      <t>ヘイキン</t>
    </rPh>
    <rPh sb="281" eb="282">
      <t>タカ</t>
    </rPh>
    <rPh sb="289" eb="291">
      <t>シシュツ</t>
    </rPh>
    <rPh sb="292" eb="293">
      <t>シ</t>
    </rPh>
    <rPh sb="295" eb="298">
      <t>キギ</t>
    </rPh>
    <rPh sb="298" eb="300">
      <t>ガンリ</t>
    </rPh>
    <rPh sb="301" eb="305">
      <t>リシショウカン</t>
    </rPh>
    <rPh sb="305" eb="306">
      <t>キン</t>
    </rPh>
    <rPh sb="307" eb="309">
      <t>フタン</t>
    </rPh>
    <rPh sb="310" eb="311">
      <t>マ</t>
    </rPh>
    <rPh sb="318" eb="320">
      <t>ヨソウ</t>
    </rPh>
    <rPh sb="326" eb="329">
      <t>コウリツテキ</t>
    </rPh>
    <rPh sb="330" eb="332">
      <t>カリイレ</t>
    </rPh>
    <rPh sb="333" eb="337">
      <t>コウシンジギョウ</t>
    </rPh>
    <rPh sb="338" eb="340">
      <t>ジッシ</t>
    </rPh>
    <rPh sb="341" eb="343">
      <t>ヒツヨウ</t>
    </rPh>
    <phoneticPr fontId="4"/>
  </si>
  <si>
    <t xml:space="preserve">少子化等による給水人口・水需要が減少傾向にある一方、施設の老朽化に伴う更新需要・物価高による資材の高騰により、水道事業の経営状況は更に厳しさを増している。
その中でも、老朽化してくる施設の更新のためにも、安定した給水収益の確保のための水道使用料の改定は必要になってくる。
公営企業会計を導入したことにより得られる、損益情報やストック情報を基礎とした経営状況を踏まえ、的確な経営改善を行い、サービスの質と効率性を向上させ、安全で安定した水の供給に努めていく必要がある。
</t>
    <rPh sb="0" eb="3">
      <t>ショウシカ</t>
    </rPh>
    <rPh sb="3" eb="4">
      <t>トウ</t>
    </rPh>
    <rPh sb="7" eb="11">
      <t>キュウスイジンコウ</t>
    </rPh>
    <rPh sb="12" eb="15">
      <t>ミズジュヨウ</t>
    </rPh>
    <rPh sb="16" eb="20">
      <t>ゲンショウケイコウ</t>
    </rPh>
    <rPh sb="23" eb="25">
      <t>イッポウ</t>
    </rPh>
    <rPh sb="26" eb="28">
      <t>シセツ</t>
    </rPh>
    <rPh sb="29" eb="32">
      <t>ロウキュウカ</t>
    </rPh>
    <rPh sb="33" eb="34">
      <t>トモナ</t>
    </rPh>
    <rPh sb="35" eb="37">
      <t>コウシン</t>
    </rPh>
    <rPh sb="37" eb="39">
      <t>ジュヨウ</t>
    </rPh>
    <rPh sb="40" eb="43">
      <t>ブッカダカ</t>
    </rPh>
    <rPh sb="46" eb="48">
      <t>シザイ</t>
    </rPh>
    <rPh sb="49" eb="51">
      <t>コウトウ</t>
    </rPh>
    <rPh sb="55" eb="59">
      <t>スイドウジギョウ</t>
    </rPh>
    <rPh sb="60" eb="64">
      <t>ケイエイジョウキョウ</t>
    </rPh>
    <rPh sb="65" eb="66">
      <t>サラ</t>
    </rPh>
    <rPh sb="67" eb="68">
      <t>キビ</t>
    </rPh>
    <rPh sb="71" eb="72">
      <t>マ</t>
    </rPh>
    <rPh sb="80" eb="81">
      <t>ナカ</t>
    </rPh>
    <rPh sb="84" eb="87">
      <t>ロウキュウカ</t>
    </rPh>
    <rPh sb="91" eb="93">
      <t>シセツ</t>
    </rPh>
    <rPh sb="94" eb="96">
      <t>コウシン</t>
    </rPh>
    <rPh sb="102" eb="104">
      <t>アンテイ</t>
    </rPh>
    <rPh sb="106" eb="110">
      <t>キュウスイシュウエキ</t>
    </rPh>
    <rPh sb="111" eb="113">
      <t>カクホ</t>
    </rPh>
    <rPh sb="117" eb="122">
      <t>スイドウシヨウリョウ</t>
    </rPh>
    <rPh sb="123" eb="125">
      <t>カイテイ</t>
    </rPh>
    <rPh sb="126" eb="128">
      <t>ヒツヨウ</t>
    </rPh>
    <rPh sb="136" eb="142">
      <t>コウエイキギョウカイケイ</t>
    </rPh>
    <rPh sb="143" eb="145">
      <t>ドウニュウ</t>
    </rPh>
    <rPh sb="152" eb="153">
      <t>エ</t>
    </rPh>
    <rPh sb="157" eb="161">
      <t>ソンエキジョウホウ</t>
    </rPh>
    <rPh sb="166" eb="168">
      <t>ジョウホウ</t>
    </rPh>
    <rPh sb="169" eb="171">
      <t>キソ</t>
    </rPh>
    <rPh sb="174" eb="178">
      <t>ケイエイジョウキョウ</t>
    </rPh>
    <rPh sb="179" eb="180">
      <t>フ</t>
    </rPh>
    <rPh sb="183" eb="185">
      <t>テキカク</t>
    </rPh>
    <rPh sb="186" eb="188">
      <t>ケイエイ</t>
    </rPh>
    <rPh sb="188" eb="190">
      <t>カイゼン</t>
    </rPh>
    <rPh sb="191" eb="192">
      <t>オコナ</t>
    </rPh>
    <rPh sb="199" eb="200">
      <t>シツ</t>
    </rPh>
    <rPh sb="201" eb="204">
      <t>コウリツセイ</t>
    </rPh>
    <rPh sb="205" eb="207">
      <t>コウジョウ</t>
    </rPh>
    <rPh sb="210" eb="212">
      <t>アンゼン</t>
    </rPh>
    <rPh sb="213" eb="215">
      <t>アンテイ</t>
    </rPh>
    <rPh sb="217" eb="218">
      <t>ミズ</t>
    </rPh>
    <rPh sb="219" eb="221">
      <t>キョウキュウ</t>
    </rPh>
    <rPh sb="222" eb="223">
      <t>ツト</t>
    </rPh>
    <rPh sb="227" eb="2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</si>
</sst>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0.38</c:v>
                </c:pt>
              </c:numCache>
            </c:numRef>
          </c:val>
          <c:extLst>
            <c:ext xmlns:c16="http://schemas.microsoft.com/office/drawing/2014/chart" uri="{C3380CC4-5D6E-409C-BE32-E72D297353CC}">
              <c16:uniqueId val="{00000000-5A4B-4C77-899F-D834116DE0E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5A4B-4C77-899F-D834116DE0E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49.3</c:v>
                </c:pt>
              </c:numCache>
            </c:numRef>
          </c:val>
          <c:extLst>
            <c:ext xmlns:c16="http://schemas.microsoft.com/office/drawing/2014/chart" uri="{C3380CC4-5D6E-409C-BE32-E72D297353CC}">
              <c16:uniqueId val="{00000000-8CAF-450E-98A7-A2441299834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56.35</c:v>
                </c:pt>
              </c:numCache>
            </c:numRef>
          </c:val>
          <c:smooth val="0"/>
          <c:extLst>
            <c:ext xmlns:c16="http://schemas.microsoft.com/office/drawing/2014/chart" uri="{C3380CC4-5D6E-409C-BE32-E72D297353CC}">
              <c16:uniqueId val="{00000001-8CAF-450E-98A7-A2441299834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52.09</c:v>
                </c:pt>
              </c:numCache>
            </c:numRef>
          </c:val>
          <c:extLst>
            <c:ext xmlns:c16="http://schemas.microsoft.com/office/drawing/2014/chart" uri="{C3380CC4-5D6E-409C-BE32-E72D297353CC}">
              <c16:uniqueId val="{00000000-A960-40E8-B32A-C789E9B24D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69.33</c:v>
                </c:pt>
              </c:numCache>
            </c:numRef>
          </c:val>
          <c:smooth val="0"/>
          <c:extLst>
            <c:ext xmlns:c16="http://schemas.microsoft.com/office/drawing/2014/chart" uri="{C3380CC4-5D6E-409C-BE32-E72D297353CC}">
              <c16:uniqueId val="{00000001-A960-40E8-B32A-C789E9B24D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106.11</c:v>
                </c:pt>
              </c:numCache>
            </c:numRef>
          </c:val>
          <c:extLst>
            <c:ext xmlns:c16="http://schemas.microsoft.com/office/drawing/2014/chart" uri="{C3380CC4-5D6E-409C-BE32-E72D297353CC}">
              <c16:uniqueId val="{00000000-CE24-45C6-9A1A-8A7D4E3C3D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100.59</c:v>
                </c:pt>
              </c:numCache>
            </c:numRef>
          </c:val>
          <c:smooth val="0"/>
          <c:extLst>
            <c:ext xmlns:c16="http://schemas.microsoft.com/office/drawing/2014/chart" uri="{C3380CC4-5D6E-409C-BE32-E72D297353CC}">
              <c16:uniqueId val="{00000001-CE24-45C6-9A1A-8A7D4E3C3D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5.76</c:v>
                </c:pt>
              </c:numCache>
            </c:numRef>
          </c:val>
          <c:extLst>
            <c:ext xmlns:c16="http://schemas.microsoft.com/office/drawing/2014/chart" uri="{C3380CC4-5D6E-409C-BE32-E72D297353CC}">
              <c16:uniqueId val="{00000000-C3BE-4492-B259-735404C86B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37.619999999999997</c:v>
                </c:pt>
              </c:numCache>
            </c:numRef>
          </c:val>
          <c:smooth val="0"/>
          <c:extLst>
            <c:ext xmlns:c16="http://schemas.microsoft.com/office/drawing/2014/chart" uri="{C3380CC4-5D6E-409C-BE32-E72D297353CC}">
              <c16:uniqueId val="{00000001-C3BE-4492-B259-735404C86B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B8-46FD-8E4F-EF73618CC7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15.2</c:v>
                </c:pt>
              </c:numCache>
            </c:numRef>
          </c:val>
          <c:smooth val="0"/>
          <c:extLst>
            <c:ext xmlns:c16="http://schemas.microsoft.com/office/drawing/2014/chart" uri="{C3380CC4-5D6E-409C-BE32-E72D297353CC}">
              <c16:uniqueId val="{00000001-EFB8-46FD-8E4F-EF73618CC7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1.76</c:v>
                </c:pt>
              </c:numCache>
            </c:numRef>
          </c:val>
          <c:extLst>
            <c:ext xmlns:c16="http://schemas.microsoft.com/office/drawing/2014/chart" uri="{C3380CC4-5D6E-409C-BE32-E72D297353CC}">
              <c16:uniqueId val="{00000000-15A0-4E85-8288-D15C43ED1AE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18.309999999999999</c:v>
                </c:pt>
              </c:numCache>
            </c:numRef>
          </c:val>
          <c:smooth val="0"/>
          <c:extLst>
            <c:ext xmlns:c16="http://schemas.microsoft.com/office/drawing/2014/chart" uri="{C3380CC4-5D6E-409C-BE32-E72D297353CC}">
              <c16:uniqueId val="{00000001-15A0-4E85-8288-D15C43ED1AE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37.81</c:v>
                </c:pt>
              </c:numCache>
            </c:numRef>
          </c:val>
          <c:extLst>
            <c:ext xmlns:c16="http://schemas.microsoft.com/office/drawing/2014/chart" uri="{C3380CC4-5D6E-409C-BE32-E72D297353CC}">
              <c16:uniqueId val="{00000000-9A8D-41F8-BAA4-4A59EA64E2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146.79</c:v>
                </c:pt>
              </c:numCache>
            </c:numRef>
          </c:val>
          <c:smooth val="0"/>
          <c:extLst>
            <c:ext xmlns:c16="http://schemas.microsoft.com/office/drawing/2014/chart" uri="{C3380CC4-5D6E-409C-BE32-E72D297353CC}">
              <c16:uniqueId val="{00000001-9A8D-41F8-BAA4-4A59EA64E2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1402.77</c:v>
                </c:pt>
              </c:numCache>
            </c:numRef>
          </c:val>
          <c:extLst>
            <c:ext xmlns:c16="http://schemas.microsoft.com/office/drawing/2014/chart" uri="{C3380CC4-5D6E-409C-BE32-E72D297353CC}">
              <c16:uniqueId val="{00000000-6F85-47AD-8989-440E16DAE9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1124.56</c:v>
                </c:pt>
              </c:numCache>
            </c:numRef>
          </c:val>
          <c:smooth val="0"/>
          <c:extLst>
            <c:ext xmlns:c16="http://schemas.microsoft.com/office/drawing/2014/chart" uri="{C3380CC4-5D6E-409C-BE32-E72D297353CC}">
              <c16:uniqueId val="{00000001-6F85-47AD-8989-440E16DAE9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73.55</c:v>
                </c:pt>
              </c:numCache>
            </c:numRef>
          </c:val>
          <c:extLst>
            <c:ext xmlns:c16="http://schemas.microsoft.com/office/drawing/2014/chart" uri="{C3380CC4-5D6E-409C-BE32-E72D297353CC}">
              <c16:uniqueId val="{00000000-DF6F-4E7C-A70E-39B844350F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53.53</c:v>
                </c:pt>
              </c:numCache>
            </c:numRef>
          </c:val>
          <c:smooth val="0"/>
          <c:extLst>
            <c:ext xmlns:c16="http://schemas.microsoft.com/office/drawing/2014/chart" uri="{C3380CC4-5D6E-409C-BE32-E72D297353CC}">
              <c16:uniqueId val="{00000001-DF6F-4E7C-A70E-39B844350F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157.63</c:v>
                </c:pt>
              </c:numCache>
            </c:numRef>
          </c:val>
          <c:extLst>
            <c:ext xmlns:c16="http://schemas.microsoft.com/office/drawing/2014/chart" uri="{C3380CC4-5D6E-409C-BE32-E72D297353CC}">
              <c16:uniqueId val="{00000000-5356-4980-859B-E02C1EFEA25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236.73</c:v>
                </c:pt>
              </c:numCache>
            </c:numRef>
          </c:val>
          <c:smooth val="0"/>
          <c:extLst>
            <c:ext xmlns:c16="http://schemas.microsoft.com/office/drawing/2014/chart" uri="{C3380CC4-5D6E-409C-BE32-E72D297353CC}">
              <c16:uniqueId val="{00000001-5356-4980-859B-E02C1EFEA25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 zoomScale="90" zoomScaleNormal="90" workbookViewId="0">
      <selection activeCell="CA66" sqref="CA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9" t="str">
        <f>データ!H6</f>
        <v>山梨県　南部町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C2</v>
      </c>
      <c r="X8" s="75"/>
      <c r="Y8" s="75"/>
      <c r="Z8" s="75"/>
      <c r="AA8" s="75"/>
      <c r="AB8" s="75"/>
      <c r="AC8" s="75"/>
      <c r="AD8" s="75" t="str">
        <f>データ!$M$6</f>
        <v>非設置</v>
      </c>
      <c r="AE8" s="75"/>
      <c r="AF8" s="75"/>
      <c r="AG8" s="75"/>
      <c r="AH8" s="75"/>
      <c r="AI8" s="75"/>
      <c r="AJ8" s="75"/>
      <c r="AK8" s="2"/>
      <c r="AL8" s="58">
        <f>データ!$R$6</f>
        <v>6765</v>
      </c>
      <c r="AM8" s="58"/>
      <c r="AN8" s="58"/>
      <c r="AO8" s="58"/>
      <c r="AP8" s="58"/>
      <c r="AQ8" s="58"/>
      <c r="AR8" s="58"/>
      <c r="AS8" s="58"/>
      <c r="AT8" s="55">
        <f>データ!$S$6</f>
        <v>200.87</v>
      </c>
      <c r="AU8" s="56"/>
      <c r="AV8" s="56"/>
      <c r="AW8" s="56"/>
      <c r="AX8" s="56"/>
      <c r="AY8" s="56"/>
      <c r="AZ8" s="56"/>
      <c r="BA8" s="56"/>
      <c r="BB8" s="45">
        <f>データ!$T$6</f>
        <v>33.68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c r="A10" s="2"/>
      <c r="B10" s="55" t="str">
        <f>データ!$N$6</f>
        <v>-</v>
      </c>
      <c r="C10" s="56"/>
      <c r="D10" s="56"/>
      <c r="E10" s="56"/>
      <c r="F10" s="56"/>
      <c r="G10" s="56"/>
      <c r="H10" s="56"/>
      <c r="I10" s="55">
        <f>データ!$O$6</f>
        <v>53.2</v>
      </c>
      <c r="J10" s="56"/>
      <c r="K10" s="56"/>
      <c r="L10" s="56"/>
      <c r="M10" s="56"/>
      <c r="N10" s="56"/>
      <c r="O10" s="57"/>
      <c r="P10" s="45">
        <f>データ!$P$6</f>
        <v>99.79</v>
      </c>
      <c r="Q10" s="45"/>
      <c r="R10" s="45"/>
      <c r="S10" s="45"/>
      <c r="T10" s="45"/>
      <c r="U10" s="45"/>
      <c r="V10" s="45"/>
      <c r="W10" s="58">
        <f>データ!$Q$6</f>
        <v>2200</v>
      </c>
      <c r="X10" s="58"/>
      <c r="Y10" s="58"/>
      <c r="Z10" s="58"/>
      <c r="AA10" s="58"/>
      <c r="AB10" s="58"/>
      <c r="AC10" s="58"/>
      <c r="AD10" s="2"/>
      <c r="AE10" s="2"/>
      <c r="AF10" s="2"/>
      <c r="AG10" s="2"/>
      <c r="AH10" s="2"/>
      <c r="AI10" s="2"/>
      <c r="AJ10" s="2"/>
      <c r="AK10" s="2"/>
      <c r="AL10" s="58">
        <f>データ!$U$6</f>
        <v>6700</v>
      </c>
      <c r="AM10" s="58"/>
      <c r="AN10" s="58"/>
      <c r="AO10" s="58"/>
      <c r="AP10" s="58"/>
      <c r="AQ10" s="58"/>
      <c r="AR10" s="58"/>
      <c r="AS10" s="58"/>
      <c r="AT10" s="55">
        <f>データ!$V$6</f>
        <v>25</v>
      </c>
      <c r="AU10" s="56"/>
      <c r="AV10" s="56"/>
      <c r="AW10" s="56"/>
      <c r="AX10" s="56"/>
      <c r="AY10" s="56"/>
      <c r="AZ10" s="56"/>
      <c r="BA10" s="56"/>
      <c r="BB10" s="45">
        <f>データ!$W$6</f>
        <v>268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jKOr8BZXrKmIZGEhSHkQVRyokdX2dOjmAlpVcMozACbGVXmdJG4/1zlrUW9mYdFr8AKLt2TqvL9dHP3Pu/ulQ==" saltValue="SKCKZyuPZMX+ww7+Ws2I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2024</v>
      </c>
      <c r="C6" s="20">
        <f t="shared" ref="C6:W6" si="3">C7</f>
        <v>193666</v>
      </c>
      <c r="D6" s="20">
        <f t="shared" si="3"/>
        <v>46</v>
      </c>
      <c r="E6" s="20">
        <f t="shared" si="3"/>
        <v>1</v>
      </c>
      <c r="F6" s="20">
        <f t="shared" si="3"/>
        <v>0</v>
      </c>
      <c r="G6" s="20">
        <f t="shared" si="3"/>
        <v>5</v>
      </c>
      <c r="H6" s="20" t="str">
        <f t="shared" si="3"/>
        <v>山梨県　南部町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53.2</v>
      </c>
      <c r="P6" s="21">
        <f t="shared" si="3"/>
        <v>99.79</v>
      </c>
      <c r="Q6" s="21">
        <f t="shared" si="3"/>
        <v>2200</v>
      </c>
      <c r="R6" s="21">
        <f t="shared" si="3"/>
        <v>6765</v>
      </c>
      <c r="S6" s="21">
        <f t="shared" si="3"/>
        <v>200.87</v>
      </c>
      <c r="T6" s="21">
        <f t="shared" si="3"/>
        <v>33.68</v>
      </c>
      <c r="U6" s="21">
        <f t="shared" si="3"/>
        <v>6700</v>
      </c>
      <c r="V6" s="21">
        <f t="shared" si="3"/>
        <v>25</v>
      </c>
      <c r="W6" s="21">
        <f t="shared" si="3"/>
        <v>268</v>
      </c>
      <c r="X6" s="22" t="str">
        <f>IF(X7="",NA(),X7)</f>
        <v>-</v>
      </c>
      <c r="Y6" s="22" t="str">
        <f t="shared" ref="Y6:AG6" si="4">IF(Y7="",NA(),Y7)</f>
        <v>-</v>
      </c>
      <c r="Z6" s="22" t="str">
        <f t="shared" si="4"/>
        <v>-</v>
      </c>
      <c r="AA6" s="22" t="str">
        <f t="shared" si="4"/>
        <v>-</v>
      </c>
      <c r="AB6" s="22">
        <f t="shared" si="4"/>
        <v>106.11</v>
      </c>
      <c r="AC6" s="22" t="str">
        <f t="shared" si="4"/>
        <v>-</v>
      </c>
      <c r="AD6" s="22" t="str">
        <f t="shared" si="4"/>
        <v>-</v>
      </c>
      <c r="AE6" s="22" t="str">
        <f t="shared" si="4"/>
        <v>-</v>
      </c>
      <c r="AF6" s="22" t="str">
        <f t="shared" si="4"/>
        <v>-</v>
      </c>
      <c r="AG6" s="22">
        <f t="shared" si="4"/>
        <v>100.59</v>
      </c>
      <c r="AH6" s="21" t="str">
        <f>IF(AH7="","",IF(AH7="-","【-】","【"&amp;SUBSTITUTE(TEXT(AH7,"#,##0.00"),"-","△")&amp;"】"))</f>
        <v>【102.02】</v>
      </c>
      <c r="AI6" s="22" t="str">
        <f>IF(AI7="",NA(),AI7)</f>
        <v>-</v>
      </c>
      <c r="AJ6" s="22" t="str">
        <f t="shared" ref="AJ6:AR6" si="5">IF(AJ7="",NA(),AJ7)</f>
        <v>-</v>
      </c>
      <c r="AK6" s="22" t="str">
        <f t="shared" si="5"/>
        <v>-</v>
      </c>
      <c r="AL6" s="22" t="str">
        <f t="shared" si="5"/>
        <v>-</v>
      </c>
      <c r="AM6" s="22">
        <f t="shared" si="5"/>
        <v>1.76</v>
      </c>
      <c r="AN6" s="22" t="str">
        <f t="shared" si="5"/>
        <v>-</v>
      </c>
      <c r="AO6" s="22" t="str">
        <f t="shared" si="5"/>
        <v>-</v>
      </c>
      <c r="AP6" s="22" t="str">
        <f t="shared" si="5"/>
        <v>-</v>
      </c>
      <c r="AQ6" s="22" t="str">
        <f t="shared" si="5"/>
        <v>-</v>
      </c>
      <c r="AR6" s="22">
        <f t="shared" si="5"/>
        <v>18.309999999999999</v>
      </c>
      <c r="AS6" s="21" t="str">
        <f>IF(AS7="","",IF(AS7="-","【-】","【"&amp;SUBSTITUTE(TEXT(AS7,"#,##0.00"),"-","△")&amp;"】"))</f>
        <v>【26.96】</v>
      </c>
      <c r="AT6" s="22" t="str">
        <f>IF(AT7="",NA(),AT7)</f>
        <v>-</v>
      </c>
      <c r="AU6" s="22" t="str">
        <f t="shared" ref="AU6:BC6" si="6">IF(AU7="",NA(),AU7)</f>
        <v>-</v>
      </c>
      <c r="AV6" s="22" t="str">
        <f t="shared" si="6"/>
        <v>-</v>
      </c>
      <c r="AW6" s="22" t="str">
        <f t="shared" si="6"/>
        <v>-</v>
      </c>
      <c r="AX6" s="22">
        <f t="shared" si="6"/>
        <v>37.81</v>
      </c>
      <c r="AY6" s="22" t="str">
        <f t="shared" si="6"/>
        <v>-</v>
      </c>
      <c r="AZ6" s="22" t="str">
        <f t="shared" si="6"/>
        <v>-</v>
      </c>
      <c r="BA6" s="22" t="str">
        <f t="shared" si="6"/>
        <v>-</v>
      </c>
      <c r="BB6" s="22" t="str">
        <f t="shared" si="6"/>
        <v>-</v>
      </c>
      <c r="BC6" s="22">
        <f t="shared" si="6"/>
        <v>146.79</v>
      </c>
      <c r="BD6" s="21" t="str">
        <f>IF(BD7="","",IF(BD7="-","【-】","【"&amp;SUBSTITUTE(TEXT(BD7,"#,##0.00"),"-","△")&amp;"】"))</f>
        <v>【142.39】</v>
      </c>
      <c r="BE6" s="22" t="str">
        <f>IF(BE7="",NA(),BE7)</f>
        <v>-</v>
      </c>
      <c r="BF6" s="22" t="str">
        <f t="shared" ref="BF6:BN6" si="7">IF(BF7="",NA(),BF7)</f>
        <v>-</v>
      </c>
      <c r="BG6" s="22" t="str">
        <f t="shared" si="7"/>
        <v>-</v>
      </c>
      <c r="BH6" s="22" t="str">
        <f t="shared" si="7"/>
        <v>-</v>
      </c>
      <c r="BI6" s="22">
        <f t="shared" si="7"/>
        <v>1402.77</v>
      </c>
      <c r="BJ6" s="22" t="str">
        <f t="shared" si="7"/>
        <v>-</v>
      </c>
      <c r="BK6" s="22" t="str">
        <f t="shared" si="7"/>
        <v>-</v>
      </c>
      <c r="BL6" s="22" t="str">
        <f t="shared" si="7"/>
        <v>-</v>
      </c>
      <c r="BM6" s="22" t="str">
        <f t="shared" si="7"/>
        <v>-</v>
      </c>
      <c r="BN6" s="22">
        <f t="shared" si="7"/>
        <v>1124.56</v>
      </c>
      <c r="BO6" s="21" t="str">
        <f>IF(BO7="","",IF(BO7="-","【-】","【"&amp;SUBSTITUTE(TEXT(BO7,"#,##0.00"),"-","△")&amp;"】"))</f>
        <v>【1,043.36】</v>
      </c>
      <c r="BP6" s="22" t="str">
        <f>IF(BP7="",NA(),BP7)</f>
        <v>-</v>
      </c>
      <c r="BQ6" s="22" t="str">
        <f t="shared" ref="BQ6:BY6" si="8">IF(BQ7="",NA(),BQ7)</f>
        <v>-</v>
      </c>
      <c r="BR6" s="22" t="str">
        <f t="shared" si="8"/>
        <v>-</v>
      </c>
      <c r="BS6" s="22" t="str">
        <f t="shared" si="8"/>
        <v>-</v>
      </c>
      <c r="BT6" s="22">
        <f t="shared" si="8"/>
        <v>73.55</v>
      </c>
      <c r="BU6" s="22" t="str">
        <f t="shared" si="8"/>
        <v>-</v>
      </c>
      <c r="BV6" s="22" t="str">
        <f t="shared" si="8"/>
        <v>-</v>
      </c>
      <c r="BW6" s="22" t="str">
        <f t="shared" si="8"/>
        <v>-</v>
      </c>
      <c r="BX6" s="22" t="str">
        <f t="shared" si="8"/>
        <v>-</v>
      </c>
      <c r="BY6" s="22">
        <f t="shared" si="8"/>
        <v>53.53</v>
      </c>
      <c r="BZ6" s="21" t="str">
        <f>IF(BZ7="","",IF(BZ7="-","【-】","【"&amp;SUBSTITUTE(TEXT(BZ7,"#,##0.00"),"-","△")&amp;"】"))</f>
        <v>【56.19】</v>
      </c>
      <c r="CA6" s="22" t="str">
        <f>IF(CA7="",NA(),CA7)</f>
        <v>-</v>
      </c>
      <c r="CB6" s="22" t="str">
        <f t="shared" ref="CB6:CJ6" si="9">IF(CB7="",NA(),CB7)</f>
        <v>-</v>
      </c>
      <c r="CC6" s="22" t="str">
        <f t="shared" si="9"/>
        <v>-</v>
      </c>
      <c r="CD6" s="22" t="str">
        <f t="shared" si="9"/>
        <v>-</v>
      </c>
      <c r="CE6" s="22">
        <f t="shared" si="9"/>
        <v>157.63</v>
      </c>
      <c r="CF6" s="22" t="str">
        <f t="shared" si="9"/>
        <v>-</v>
      </c>
      <c r="CG6" s="22" t="str">
        <f t="shared" si="9"/>
        <v>-</v>
      </c>
      <c r="CH6" s="22" t="str">
        <f t="shared" si="9"/>
        <v>-</v>
      </c>
      <c r="CI6" s="22" t="str">
        <f t="shared" si="9"/>
        <v>-</v>
      </c>
      <c r="CJ6" s="22">
        <f t="shared" si="9"/>
        <v>236.73</v>
      </c>
      <c r="CK6" s="21" t="str">
        <f>IF(CK7="","",IF(CK7="-","【-】","【"&amp;SUBSTITUTE(TEXT(CK7,"#,##0.00"),"-","△")&amp;"】"))</f>
        <v>【285.60】</v>
      </c>
      <c r="CL6" s="22" t="str">
        <f>IF(CL7="",NA(),CL7)</f>
        <v>-</v>
      </c>
      <c r="CM6" s="22" t="str">
        <f t="shared" ref="CM6:CU6" si="10">IF(CM7="",NA(),CM7)</f>
        <v>-</v>
      </c>
      <c r="CN6" s="22" t="str">
        <f t="shared" si="10"/>
        <v>-</v>
      </c>
      <c r="CO6" s="22" t="str">
        <f t="shared" si="10"/>
        <v>-</v>
      </c>
      <c r="CP6" s="22">
        <f t="shared" si="10"/>
        <v>49.3</v>
      </c>
      <c r="CQ6" s="22" t="str">
        <f t="shared" si="10"/>
        <v>-</v>
      </c>
      <c r="CR6" s="22" t="str">
        <f t="shared" si="10"/>
        <v>-</v>
      </c>
      <c r="CS6" s="22" t="str">
        <f t="shared" si="10"/>
        <v>-</v>
      </c>
      <c r="CT6" s="22" t="str">
        <f t="shared" si="10"/>
        <v>-</v>
      </c>
      <c r="CU6" s="22">
        <f t="shared" si="10"/>
        <v>56.35</v>
      </c>
      <c r="CV6" s="21" t="str">
        <f>IF(CV7="","",IF(CV7="-","【-】","【"&amp;SUBSTITUTE(TEXT(CV7,"#,##0.00"),"-","△")&amp;"】"))</f>
        <v>【48.33】</v>
      </c>
      <c r="CW6" s="22" t="str">
        <f>IF(CW7="",NA(),CW7)</f>
        <v>-</v>
      </c>
      <c r="CX6" s="22" t="str">
        <f t="shared" ref="CX6:DF6" si="11">IF(CX7="",NA(),CX7)</f>
        <v>-</v>
      </c>
      <c r="CY6" s="22" t="str">
        <f t="shared" si="11"/>
        <v>-</v>
      </c>
      <c r="CZ6" s="22" t="str">
        <f t="shared" si="11"/>
        <v>-</v>
      </c>
      <c r="DA6" s="22">
        <f t="shared" si="11"/>
        <v>52.09</v>
      </c>
      <c r="DB6" s="22" t="str">
        <f t="shared" si="11"/>
        <v>-</v>
      </c>
      <c r="DC6" s="22" t="str">
        <f t="shared" si="11"/>
        <v>-</v>
      </c>
      <c r="DD6" s="22" t="str">
        <f t="shared" si="11"/>
        <v>-</v>
      </c>
      <c r="DE6" s="22" t="str">
        <f t="shared" si="11"/>
        <v>-</v>
      </c>
      <c r="DF6" s="22">
        <f t="shared" si="11"/>
        <v>69.33</v>
      </c>
      <c r="DG6" s="21" t="str">
        <f>IF(DG7="","",IF(DG7="-","【-】","【"&amp;SUBSTITUTE(TEXT(DG7,"#,##0.00"),"-","△")&amp;"】"))</f>
        <v>【70.34】</v>
      </c>
      <c r="DH6" s="22" t="str">
        <f>IF(DH7="",NA(),DH7)</f>
        <v>-</v>
      </c>
      <c r="DI6" s="22" t="str">
        <f t="shared" ref="DI6:DQ6" si="12">IF(DI7="",NA(),DI7)</f>
        <v>-</v>
      </c>
      <c r="DJ6" s="22" t="str">
        <f t="shared" si="12"/>
        <v>-</v>
      </c>
      <c r="DK6" s="22" t="str">
        <f t="shared" si="12"/>
        <v>-</v>
      </c>
      <c r="DL6" s="22">
        <f t="shared" si="12"/>
        <v>5.76</v>
      </c>
      <c r="DM6" s="22" t="str">
        <f t="shared" si="12"/>
        <v>-</v>
      </c>
      <c r="DN6" s="22" t="str">
        <f t="shared" si="12"/>
        <v>-</v>
      </c>
      <c r="DO6" s="22" t="str">
        <f t="shared" si="12"/>
        <v>-</v>
      </c>
      <c r="DP6" s="22" t="str">
        <f t="shared" si="12"/>
        <v>-</v>
      </c>
      <c r="DQ6" s="22">
        <f t="shared" si="12"/>
        <v>37.619999999999997</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15.2</v>
      </c>
      <c r="EC6" s="21" t="str">
        <f>IF(EC7="","",IF(EC7="-","【-】","【"&amp;SUBSTITUTE(TEXT(EC7,"#,##0.00"),"-","△")&amp;"】"))</f>
        <v>【16.16】</v>
      </c>
      <c r="ED6" s="22" t="str">
        <f>IF(ED7="",NA(),ED7)</f>
        <v>-</v>
      </c>
      <c r="EE6" s="22" t="str">
        <f t="shared" ref="EE6:EM6" si="14">IF(EE7="",NA(),EE7)</f>
        <v>-</v>
      </c>
      <c r="EF6" s="22" t="str">
        <f t="shared" si="14"/>
        <v>-</v>
      </c>
      <c r="EG6" s="22" t="str">
        <f t="shared" si="14"/>
        <v>-</v>
      </c>
      <c r="EH6" s="22">
        <f t="shared" si="14"/>
        <v>0.38</v>
      </c>
      <c r="EI6" s="22" t="str">
        <f t="shared" si="14"/>
        <v>-</v>
      </c>
      <c r="EJ6" s="22" t="str">
        <f t="shared" si="14"/>
        <v>-</v>
      </c>
      <c r="EK6" s="22" t="str">
        <f t="shared" si="14"/>
        <v>-</v>
      </c>
      <c r="EL6" s="22" t="str">
        <f t="shared" si="14"/>
        <v>-</v>
      </c>
      <c r="EM6" s="22">
        <f t="shared" si="14"/>
        <v>0.17</v>
      </c>
      <c r="EN6" s="21" t="str">
        <f>IF(EN7="","",IF(EN7="-","【-】","【"&amp;SUBSTITUTE(TEXT(EN7,"#,##0.00"),"-","△")&amp;"】"))</f>
        <v>【0.28】</v>
      </c>
    </row>
    <row r="7" spans="1:144" s="23" customFormat="1">
      <c r="A7" s="15"/>
      <c r="B7" s="24">
        <v>2024</v>
      </c>
      <c r="C7" s="24">
        <v>193666</v>
      </c>
      <c r="D7" s="24">
        <v>46</v>
      </c>
      <c r="E7" s="24">
        <v>1</v>
      </c>
      <c r="F7" s="24">
        <v>0</v>
      </c>
      <c r="G7" s="24">
        <v>5</v>
      </c>
      <c r="H7" s="24" t="s">
        <v>93</v>
      </c>
      <c r="I7" s="24" t="s">
        <v>94</v>
      </c>
      <c r="J7" s="24" t="s">
        <v>95</v>
      </c>
      <c r="K7" s="24" t="s">
        <v>96</v>
      </c>
      <c r="L7" s="24" t="s">
        <v>97</v>
      </c>
      <c r="M7" s="24" t="s">
        <v>98</v>
      </c>
      <c r="N7" s="25" t="s">
        <v>99</v>
      </c>
      <c r="O7" s="25">
        <v>53.2</v>
      </c>
      <c r="P7" s="25">
        <v>99.79</v>
      </c>
      <c r="Q7" s="25">
        <v>2200</v>
      </c>
      <c r="R7" s="25">
        <v>6765</v>
      </c>
      <c r="S7" s="25">
        <v>200.87</v>
      </c>
      <c r="T7" s="25">
        <v>33.68</v>
      </c>
      <c r="U7" s="25">
        <v>6700</v>
      </c>
      <c r="V7" s="25">
        <v>25</v>
      </c>
      <c r="W7" s="25">
        <v>268</v>
      </c>
      <c r="X7" s="25" t="s">
        <v>99</v>
      </c>
      <c r="Y7" s="25" t="s">
        <v>99</v>
      </c>
      <c r="Z7" s="25" t="s">
        <v>99</v>
      </c>
      <c r="AA7" s="25" t="s">
        <v>99</v>
      </c>
      <c r="AB7" s="25">
        <v>106.11</v>
      </c>
      <c r="AC7" s="25" t="s">
        <v>99</v>
      </c>
      <c r="AD7" s="25" t="s">
        <v>99</v>
      </c>
      <c r="AE7" s="25" t="s">
        <v>99</v>
      </c>
      <c r="AF7" s="25" t="s">
        <v>99</v>
      </c>
      <c r="AG7" s="25">
        <v>100.59</v>
      </c>
      <c r="AH7" s="25">
        <v>102.02</v>
      </c>
      <c r="AI7" s="25" t="s">
        <v>99</v>
      </c>
      <c r="AJ7" s="25" t="s">
        <v>99</v>
      </c>
      <c r="AK7" s="25" t="s">
        <v>99</v>
      </c>
      <c r="AL7" s="25" t="s">
        <v>99</v>
      </c>
      <c r="AM7" s="25">
        <v>1.76</v>
      </c>
      <c r="AN7" s="25" t="s">
        <v>99</v>
      </c>
      <c r="AO7" s="25" t="s">
        <v>99</v>
      </c>
      <c r="AP7" s="25" t="s">
        <v>99</v>
      </c>
      <c r="AQ7" s="25" t="s">
        <v>99</v>
      </c>
      <c r="AR7" s="25">
        <v>18.309999999999999</v>
      </c>
      <c r="AS7" s="25">
        <v>26.96</v>
      </c>
      <c r="AT7" s="25" t="s">
        <v>99</v>
      </c>
      <c r="AU7" s="25" t="s">
        <v>99</v>
      </c>
      <c r="AV7" s="25" t="s">
        <v>99</v>
      </c>
      <c r="AW7" s="25" t="s">
        <v>99</v>
      </c>
      <c r="AX7" s="25">
        <v>37.81</v>
      </c>
      <c r="AY7" s="25" t="s">
        <v>99</v>
      </c>
      <c r="AZ7" s="25" t="s">
        <v>99</v>
      </c>
      <c r="BA7" s="25" t="s">
        <v>99</v>
      </c>
      <c r="BB7" s="25" t="s">
        <v>99</v>
      </c>
      <c r="BC7" s="25">
        <v>146.79</v>
      </c>
      <c r="BD7" s="25">
        <v>142.38999999999999</v>
      </c>
      <c r="BE7" s="25" t="s">
        <v>99</v>
      </c>
      <c r="BF7" s="25" t="s">
        <v>99</v>
      </c>
      <c r="BG7" s="25" t="s">
        <v>99</v>
      </c>
      <c r="BH7" s="25" t="s">
        <v>99</v>
      </c>
      <c r="BI7" s="25">
        <v>1402.77</v>
      </c>
      <c r="BJ7" s="25" t="s">
        <v>99</v>
      </c>
      <c r="BK7" s="25" t="s">
        <v>99</v>
      </c>
      <c r="BL7" s="25" t="s">
        <v>99</v>
      </c>
      <c r="BM7" s="25" t="s">
        <v>99</v>
      </c>
      <c r="BN7" s="25">
        <v>1124.56</v>
      </c>
      <c r="BO7" s="25">
        <v>1043.3599999999999</v>
      </c>
      <c r="BP7" s="25" t="s">
        <v>99</v>
      </c>
      <c r="BQ7" s="25" t="s">
        <v>99</v>
      </c>
      <c r="BR7" s="25" t="s">
        <v>99</v>
      </c>
      <c r="BS7" s="25" t="s">
        <v>99</v>
      </c>
      <c r="BT7" s="25">
        <v>73.55</v>
      </c>
      <c r="BU7" s="25" t="s">
        <v>99</v>
      </c>
      <c r="BV7" s="25" t="s">
        <v>99</v>
      </c>
      <c r="BW7" s="25" t="s">
        <v>99</v>
      </c>
      <c r="BX7" s="25" t="s">
        <v>99</v>
      </c>
      <c r="BY7" s="25">
        <v>53.53</v>
      </c>
      <c r="BZ7" s="25">
        <v>56.19</v>
      </c>
      <c r="CA7" s="25" t="s">
        <v>99</v>
      </c>
      <c r="CB7" s="25" t="s">
        <v>99</v>
      </c>
      <c r="CC7" s="25" t="s">
        <v>99</v>
      </c>
      <c r="CD7" s="25" t="s">
        <v>99</v>
      </c>
      <c r="CE7" s="25">
        <v>157.63</v>
      </c>
      <c r="CF7" s="25" t="s">
        <v>99</v>
      </c>
      <c r="CG7" s="25" t="s">
        <v>99</v>
      </c>
      <c r="CH7" s="25" t="s">
        <v>99</v>
      </c>
      <c r="CI7" s="25" t="s">
        <v>99</v>
      </c>
      <c r="CJ7" s="25">
        <v>236.73</v>
      </c>
      <c r="CK7" s="25">
        <v>285.60000000000002</v>
      </c>
      <c r="CL7" s="25" t="s">
        <v>99</v>
      </c>
      <c r="CM7" s="25" t="s">
        <v>99</v>
      </c>
      <c r="CN7" s="25" t="s">
        <v>99</v>
      </c>
      <c r="CO7" s="25" t="s">
        <v>99</v>
      </c>
      <c r="CP7" s="25">
        <v>49.3</v>
      </c>
      <c r="CQ7" s="25" t="s">
        <v>99</v>
      </c>
      <c r="CR7" s="25" t="s">
        <v>99</v>
      </c>
      <c r="CS7" s="25" t="s">
        <v>99</v>
      </c>
      <c r="CT7" s="25" t="s">
        <v>99</v>
      </c>
      <c r="CU7" s="25">
        <v>56.35</v>
      </c>
      <c r="CV7" s="25">
        <v>48.33</v>
      </c>
      <c r="CW7" s="25" t="s">
        <v>99</v>
      </c>
      <c r="CX7" s="25" t="s">
        <v>99</v>
      </c>
      <c r="CY7" s="25" t="s">
        <v>99</v>
      </c>
      <c r="CZ7" s="25" t="s">
        <v>99</v>
      </c>
      <c r="DA7" s="25">
        <v>52.09</v>
      </c>
      <c r="DB7" s="25" t="s">
        <v>99</v>
      </c>
      <c r="DC7" s="25" t="s">
        <v>99</v>
      </c>
      <c r="DD7" s="25" t="s">
        <v>99</v>
      </c>
      <c r="DE7" s="25" t="s">
        <v>99</v>
      </c>
      <c r="DF7" s="25">
        <v>69.33</v>
      </c>
      <c r="DG7" s="25">
        <v>70.34</v>
      </c>
      <c r="DH7" s="25" t="s">
        <v>99</v>
      </c>
      <c r="DI7" s="25" t="s">
        <v>99</v>
      </c>
      <c r="DJ7" s="25" t="s">
        <v>99</v>
      </c>
      <c r="DK7" s="25" t="s">
        <v>99</v>
      </c>
      <c r="DL7" s="25">
        <v>5.76</v>
      </c>
      <c r="DM7" s="25" t="s">
        <v>99</v>
      </c>
      <c r="DN7" s="25" t="s">
        <v>99</v>
      </c>
      <c r="DO7" s="25" t="s">
        <v>99</v>
      </c>
      <c r="DP7" s="25" t="s">
        <v>99</v>
      </c>
      <c r="DQ7" s="25">
        <v>37.619999999999997</v>
      </c>
      <c r="DR7" s="25">
        <v>35.5</v>
      </c>
      <c r="DS7" s="25" t="s">
        <v>99</v>
      </c>
      <c r="DT7" s="25" t="s">
        <v>99</v>
      </c>
      <c r="DU7" s="25" t="s">
        <v>99</v>
      </c>
      <c r="DV7" s="25" t="s">
        <v>99</v>
      </c>
      <c r="DW7" s="25">
        <v>0</v>
      </c>
      <c r="DX7" s="25" t="s">
        <v>99</v>
      </c>
      <c r="DY7" s="25" t="s">
        <v>99</v>
      </c>
      <c r="DZ7" s="25" t="s">
        <v>99</v>
      </c>
      <c r="EA7" s="25" t="s">
        <v>99</v>
      </c>
      <c r="EB7" s="25">
        <v>15.2</v>
      </c>
      <c r="EC7" s="25">
        <v>16.16</v>
      </c>
      <c r="ED7" s="25" t="s">
        <v>99</v>
      </c>
      <c r="EE7" s="25" t="s">
        <v>99</v>
      </c>
      <c r="EF7" s="25" t="s">
        <v>99</v>
      </c>
      <c r="EG7" s="25" t="s">
        <v>99</v>
      </c>
      <c r="EH7" s="25">
        <v>0.38</v>
      </c>
      <c r="EI7" s="25" t="s">
        <v>99</v>
      </c>
      <c r="EJ7" s="25" t="s">
        <v>99</v>
      </c>
      <c r="EK7" s="25" t="s">
        <v>99</v>
      </c>
      <c r="EL7" s="25" t="s">
        <v>99</v>
      </c>
      <c r="EM7" s="25">
        <v>0.17</v>
      </c>
      <c r="EN7" s="25">
        <v>0.28000000000000003</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37257</v>
      </c>
      <c r="C10" s="29">
        <f t="shared" ref="C10:F10" si="15">DATEVALUE($B7-C11&amp;"/1/"&amp;C12)</f>
        <v>37622</v>
      </c>
      <c r="D10" s="29">
        <f t="shared" si="15"/>
        <v>37987</v>
      </c>
      <c r="E10" s="29">
        <f t="shared" si="15"/>
        <v>38353</v>
      </c>
      <c r="F10" s="29">
        <f t="shared" si="15"/>
        <v>38718</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2025-12-12T09:16:21Z</dcterms:created>
  <dcterms:modified xsi:type="dcterms:W3CDTF">2026-01-27T10:40:12Z</dcterms:modified>
  <cp:category/>
</cp:coreProperties>
</file>