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HYPCA223025a\Desktop\公営企業に係る経営比較分析表（令和６年度決算）の分析等\【経営比較分析表】2024_193640_47_1718\"/>
    </mc:Choice>
  </mc:AlternateContent>
  <xr:revisionPtr revIDLastSave="0" documentId="13_ncr:1_{A4523657-9E1D-4F20-B7E0-524F6713E831}" xr6:coauthVersionLast="47" xr6:coauthVersionMax="47" xr10:uidLastSave="{00000000-0000-0000-0000-000000000000}"/>
  <workbookProtection workbookAlgorithmName="SHA-512" workbookHashValue="OIe/JemkdL/76Ioq1kO1M8U+ADyVwP/C+KWMZaGVTkp8pu5J2DHnB+eBGwslVkCOOORi0DLDhr/6YkNuGNiNbA==" workbookSaltValue="vr61hTD1jzx4HNXjC4zFXQ==" workbookSpinCount="100000" lockStructure="1"/>
  <bookViews>
    <workbookView xWindow="345" yWindow="345" windowWidth="15375" windowHeight="787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P10" i="4" s="1"/>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E86" i="4"/>
  <c r="BB10" i="4"/>
  <c r="AT10" i="4"/>
  <c r="W8" i="4"/>
  <c r="P8" i="4"/>
</calcChain>
</file>

<file path=xl/sharedStrings.xml><?xml version="1.0" encoding="utf-8"?>
<sst xmlns="http://schemas.openxmlformats.org/spreadsheetml/2006/main" count="236" uniqueCount="121">
  <si>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</si>
  <si>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</si>
  <si>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</si>
  <si>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</si>
  <si>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</si>
  <si>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</si>
  <si>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</si>
  <si>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</si>
  <si>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</si>
  <si>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</si>
  <si>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</si>
  <si>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</si>
  <si>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</si>
  <si>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</si>
  <si>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</si>
  <si>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</si>
  <si>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</si>
  <si>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</si>
  <si>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</si>
  <si>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</si>
  <si>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</si>
  <si>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</si>
  <si>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</si>
  <si>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</si>
  <si>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</si>
  <si>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</si>
  <si>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</si>
  <si>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</si>
  <si>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</si>
  <si>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</si>
  <si>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</si>
  <si>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</si>
  <si>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</si>
  <si>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</si>
  <si>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</si>
  <si>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</si>
  <si>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</si>
  <si>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</si>
  <si>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</si>
  <si>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</si>
  <si>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</si>
  <si>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</si>
  <si>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</si>
  <si>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</si>
  <si>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</si>
  <si>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</si>
  <si>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</si>
  <si>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</si>
  <si>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</si>
  <si>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</si>
  <si>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</si>
  <si>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</si>
  <si>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</si>
  <si>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</si>
  <si>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</si>
  <si>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</si>
  <si>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</si>
  <si>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</si>
  <si>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</si>
  <si>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</si>
  <si>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</si>
  <si>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</si>
  <si>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</si>
  <si>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</si>
  <si>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</si>
  <si>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</si>
  <si>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</si>
  <si>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</si>
  <si>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</si>
  <si>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</si>
  <si>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</si>
  <si>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</si>
  <si>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</si>
  <si>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</si>
  <si>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</si>
  <si>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</si>
  <si>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</si>
  <si>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</si>
  <si>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</si>
  <si>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</si>
  <si>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</si>
  <si>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</si>
  <si>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</si>
  <si>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</si>
  <si>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</si>
  <si>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</si>
  <si>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</si>
  <si>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</si>
  <si>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</si>
  <si>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</si>
  <si>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</si>
  <si>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</si>
  <si>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</si>
  <si>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</si>
  <si>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</si>
  <si>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</si>
  <si>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</si>
  <si>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</si>
  <si>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早川町</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</si>
  <si>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</si>
  <si>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</si>
  <si>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</si>
  <si>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</si>
  <si>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</si>
  <si>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</si>
  <si>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</si>
  <si>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</si>
  <si>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</si>
  <si>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</si>
  <si>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</si>
  <si>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</si>
  <si>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</si>
  <si>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</si>
  <si>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</si>
  <si>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</si>
  <si>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</si>
  <si>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"R"dd</t>
    <phoneticPr fontId="4"/>
  </si>
  <si>
    <t>←書式設定</t>
    <rPh sb="1" eb="3">
      <t>ショシキ</t>
    </rPh>
    <rPh sb="3" eb="5">
      <t>セッテイ</t>
    </rPh>
    <phoneticPr fontId="4"/>
  </si>
  <si>
    <t>人口は増える見込みは少なく、使用料収入も減少している。施設の老朽化で今後、維持管理費も増大が予測されるため施設の廃止を視野に入れて事業を進めていく。</t>
    <phoneticPr fontId="4"/>
  </si>
  <si>
    <t>供用開始後、３０年以上経過し、老朽化も進んでいる。修繕費用も年々、増加しつつあるため、事業の廃止に向けて検討している。</t>
    <phoneticPr fontId="4"/>
  </si>
  <si>
    <t>小規模な施設であり、使用している人口も年々、減る傾向であるため効率的な経営ができるように努力している。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</si>
</sst>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DAE-48F5-A6B1-BF1F3E2C45B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0.02</c:v>
                </c:pt>
                <c:pt idx="4">
                  <c:v>0.02</c:v>
                </c:pt>
              </c:numCache>
            </c:numRef>
          </c:val>
          <c:smooth val="0"/>
          <c:extLst>
            <c:ext xmlns:c16="http://schemas.microsoft.com/office/drawing/2014/chart" uri="{C3380CC4-5D6E-409C-BE32-E72D297353CC}">
              <c16:uniqueId val="{00000001-4DAE-48F5-A6B1-BF1F3E2C45B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100</c:v>
                </c:pt>
                <c:pt idx="1">
                  <c:v>87.8</c:v>
                </c:pt>
                <c:pt idx="2">
                  <c:v>78.05</c:v>
                </c:pt>
                <c:pt idx="3">
                  <c:v>75.61</c:v>
                </c:pt>
                <c:pt idx="4">
                  <c:v>68.290000000000006</c:v>
                </c:pt>
              </c:numCache>
            </c:numRef>
          </c:val>
          <c:extLst>
            <c:ext xmlns:c16="http://schemas.microsoft.com/office/drawing/2014/chart" uri="{C3380CC4-5D6E-409C-BE32-E72D297353CC}">
              <c16:uniqueId val="{00000000-A1B3-4048-892D-5BE1E201DC0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52.63</c:v>
                </c:pt>
                <c:pt idx="4">
                  <c:v>52.34</c:v>
                </c:pt>
              </c:numCache>
            </c:numRef>
          </c:val>
          <c:smooth val="0"/>
          <c:extLst>
            <c:ext xmlns:c16="http://schemas.microsoft.com/office/drawing/2014/chart" uri="{C3380CC4-5D6E-409C-BE32-E72D297353CC}">
              <c16:uniqueId val="{00000001-A1B3-4048-892D-5BE1E201DC0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94.55</c:v>
                </c:pt>
                <c:pt idx="1">
                  <c:v>94.55</c:v>
                </c:pt>
                <c:pt idx="2">
                  <c:v>95</c:v>
                </c:pt>
                <c:pt idx="3">
                  <c:v>98.18</c:v>
                </c:pt>
                <c:pt idx="4">
                  <c:v>97.92</c:v>
                </c:pt>
              </c:numCache>
            </c:numRef>
          </c:val>
          <c:extLst>
            <c:ext xmlns:c16="http://schemas.microsoft.com/office/drawing/2014/chart" uri="{C3380CC4-5D6E-409C-BE32-E72D297353CC}">
              <c16:uniqueId val="{00000000-01EB-4039-8633-C97470A8641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90.32</c:v>
                </c:pt>
                <c:pt idx="4">
                  <c:v>90.05</c:v>
                </c:pt>
              </c:numCache>
            </c:numRef>
          </c:val>
          <c:smooth val="0"/>
          <c:extLst>
            <c:ext xmlns:c16="http://schemas.microsoft.com/office/drawing/2014/chart" uri="{C3380CC4-5D6E-409C-BE32-E72D297353CC}">
              <c16:uniqueId val="{00000001-01EB-4039-8633-C97470A8641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92.47</c:v>
                </c:pt>
                <c:pt idx="1">
                  <c:v>87.99</c:v>
                </c:pt>
                <c:pt idx="2">
                  <c:v>66.91</c:v>
                </c:pt>
                <c:pt idx="3">
                  <c:v>106.65</c:v>
                </c:pt>
                <c:pt idx="4">
                  <c:v>90.46</c:v>
                </c:pt>
              </c:numCache>
            </c:numRef>
          </c:val>
          <c:extLst>
            <c:ext xmlns:c16="http://schemas.microsoft.com/office/drawing/2014/chart" uri="{C3380CC4-5D6E-409C-BE32-E72D297353CC}">
              <c16:uniqueId val="{00000000-C4CD-4CCF-8700-ED9093CEA72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CD-4CCF-8700-ED9093CEA72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725-49EF-859F-53114AE193F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25-49EF-859F-53114AE193F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4AB-47D1-B571-AAC3CBE0AD2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AB-47D1-B571-AAC3CBE0AD2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B90-4944-A484-490ABC514AE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B90-4944-A484-490ABC514AE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ABD-4674-8C41-FF94620F87A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ABD-4674-8C41-FF94620F87A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995-48B9-82D3-C729609F428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743.31</c:v>
                </c:pt>
                <c:pt idx="4">
                  <c:v>796.8</c:v>
                </c:pt>
              </c:numCache>
            </c:numRef>
          </c:val>
          <c:smooth val="0"/>
          <c:extLst>
            <c:ext xmlns:c16="http://schemas.microsoft.com/office/drawing/2014/chart" uri="{C3380CC4-5D6E-409C-BE32-E72D297353CC}">
              <c16:uniqueId val="{00000001-F995-48B9-82D3-C729609F428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46.74</c:v>
                </c:pt>
                <c:pt idx="1">
                  <c:v>45.29</c:v>
                </c:pt>
                <c:pt idx="2">
                  <c:v>27.11</c:v>
                </c:pt>
                <c:pt idx="3">
                  <c:v>17.09</c:v>
                </c:pt>
                <c:pt idx="4">
                  <c:v>21.49</c:v>
                </c:pt>
              </c:numCache>
            </c:numRef>
          </c:val>
          <c:extLst>
            <c:ext xmlns:c16="http://schemas.microsoft.com/office/drawing/2014/chart" uri="{C3380CC4-5D6E-409C-BE32-E72D297353CC}">
              <c16:uniqueId val="{00000000-5D4F-4716-BFA5-E986A7DC206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61.15</c:v>
                </c:pt>
                <c:pt idx="4">
                  <c:v>58.41</c:v>
                </c:pt>
              </c:numCache>
            </c:numRef>
          </c:val>
          <c:smooth val="0"/>
          <c:extLst>
            <c:ext xmlns:c16="http://schemas.microsoft.com/office/drawing/2014/chart" uri="{C3380CC4-5D6E-409C-BE32-E72D297353CC}">
              <c16:uniqueId val="{00000001-5D4F-4716-BFA5-E986A7DC206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173.47</c:v>
                </c:pt>
                <c:pt idx="1">
                  <c:v>204.1</c:v>
                </c:pt>
                <c:pt idx="2">
                  <c:v>336.28</c:v>
                </c:pt>
                <c:pt idx="3">
                  <c:v>588.92999999999995</c:v>
                </c:pt>
                <c:pt idx="4">
                  <c:v>431.36</c:v>
                </c:pt>
              </c:numCache>
            </c:numRef>
          </c:val>
          <c:extLst>
            <c:ext xmlns:c16="http://schemas.microsoft.com/office/drawing/2014/chart" uri="{C3380CC4-5D6E-409C-BE32-E72D297353CC}">
              <c16:uniqueId val="{00000000-22B0-46DB-8F46-E93D656D3E7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250.43</c:v>
                </c:pt>
                <c:pt idx="4">
                  <c:v>267.33999999999997</c:v>
                </c:pt>
              </c:numCache>
            </c:numRef>
          </c:val>
          <c:smooth val="0"/>
          <c:extLst>
            <c:ext xmlns:c16="http://schemas.microsoft.com/office/drawing/2014/chart" uri="{C3380CC4-5D6E-409C-BE32-E72D297353CC}">
              <c16:uniqueId val="{00000001-22B0-46DB-8F46-E93D656D3E7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BA58" zoomScaleNormal="100" workbookViewId="0">
      <selection activeCell="BJ66" sqref="BJ6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山梨県　早川町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F1</v>
      </c>
      <c r="X8" s="65"/>
      <c r="Y8" s="65"/>
      <c r="Z8" s="65"/>
      <c r="AA8" s="65"/>
      <c r="AB8" s="65"/>
      <c r="AC8" s="65"/>
      <c r="AD8" s="66" t="str">
        <f>データ!$M$6</f>
        <v>非設置</v>
      </c>
      <c r="AE8" s="66"/>
      <c r="AF8" s="66"/>
      <c r="AG8" s="66"/>
      <c r="AH8" s="66"/>
      <c r="AI8" s="66"/>
      <c r="AJ8" s="66"/>
      <c r="AK8" s="3"/>
      <c r="AL8" s="54">
        <f>データ!S6</f>
        <v>859</v>
      </c>
      <c r="AM8" s="54"/>
      <c r="AN8" s="54"/>
      <c r="AO8" s="54"/>
      <c r="AP8" s="54"/>
      <c r="AQ8" s="54"/>
      <c r="AR8" s="54"/>
      <c r="AS8" s="54"/>
      <c r="AT8" s="53">
        <f>データ!T6</f>
        <v>369.96</v>
      </c>
      <c r="AU8" s="53"/>
      <c r="AV8" s="53"/>
      <c r="AW8" s="53"/>
      <c r="AX8" s="53"/>
      <c r="AY8" s="53"/>
      <c r="AZ8" s="53"/>
      <c r="BA8" s="53"/>
      <c r="BB8" s="53">
        <f>データ!U6</f>
        <v>2.3199999999999998</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t="str">
        <f>データ!O6</f>
        <v>該当数値なし</v>
      </c>
      <c r="J10" s="53"/>
      <c r="K10" s="53"/>
      <c r="L10" s="53"/>
      <c r="M10" s="53"/>
      <c r="N10" s="53"/>
      <c r="O10" s="53"/>
      <c r="P10" s="53">
        <f>データ!P6</f>
        <v>5.85</v>
      </c>
      <c r="Q10" s="53"/>
      <c r="R10" s="53"/>
      <c r="S10" s="53"/>
      <c r="T10" s="53"/>
      <c r="U10" s="53"/>
      <c r="V10" s="53"/>
      <c r="W10" s="53">
        <f>データ!Q6</f>
        <v>100</v>
      </c>
      <c r="X10" s="53"/>
      <c r="Y10" s="53"/>
      <c r="Z10" s="53"/>
      <c r="AA10" s="53"/>
      <c r="AB10" s="53"/>
      <c r="AC10" s="53"/>
      <c r="AD10" s="54">
        <f>データ!R6</f>
        <v>4000</v>
      </c>
      <c r="AE10" s="54"/>
      <c r="AF10" s="54"/>
      <c r="AG10" s="54"/>
      <c r="AH10" s="54"/>
      <c r="AI10" s="54"/>
      <c r="AJ10" s="54"/>
      <c r="AK10" s="2"/>
      <c r="AL10" s="54">
        <f>データ!V6</f>
        <v>48</v>
      </c>
      <c r="AM10" s="54"/>
      <c r="AN10" s="54"/>
      <c r="AO10" s="54"/>
      <c r="AP10" s="54"/>
      <c r="AQ10" s="54"/>
      <c r="AR10" s="54"/>
      <c r="AS10" s="54"/>
      <c r="AT10" s="53">
        <f>データ!W6</f>
        <v>0.08</v>
      </c>
      <c r="AU10" s="53"/>
      <c r="AV10" s="53"/>
      <c r="AW10" s="53"/>
      <c r="AX10" s="53"/>
      <c r="AY10" s="53"/>
      <c r="AZ10" s="53"/>
      <c r="BA10" s="53"/>
      <c r="BB10" s="53">
        <f>データ!X6</f>
        <v>600</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118</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119</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120</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【798.10】</v>
      </c>
      <c r="I86" s="12" t="str">
        <f>データ!CA6</f>
        <v>【54.51】</v>
      </c>
      <c r="J86" s="12" t="str">
        <f>データ!CL6</f>
        <v>【286.33】</v>
      </c>
      <c r="K86" s="12" t="str">
        <f>データ!CW6</f>
        <v>【49.92】</v>
      </c>
      <c r="L86" s="12" t="str">
        <f>データ!DH6</f>
        <v>【87.80】</v>
      </c>
      <c r="M86" s="12" t="s">
        <v>44</v>
      </c>
      <c r="N86" s="12" t="s">
        <v>44</v>
      </c>
      <c r="O86" s="12" t="str">
        <f>データ!EO6</f>
        <v>【0.02】</v>
      </c>
    </row>
  </sheetData>
  <sheetProtection algorithmName="SHA-512" hashValue="4bDBAIQgG9EYXiZVgJlvSWnN3/PK4GWB9+TlzbSalwi1lzNU0p+aYdCzhK1qhu/2NYZV3UZOkbZpYgPDtohm8Q==" saltValue="XV0fiWQH8idx7odx6qYFi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2024</v>
      </c>
      <c r="C6" s="19">
        <f t="shared" ref="C6:X6" si="3">C7</f>
        <v>193640</v>
      </c>
      <c r="D6" s="19">
        <f t="shared" si="3"/>
        <v>47</v>
      </c>
      <c r="E6" s="19">
        <f t="shared" si="3"/>
        <v>17</v>
      </c>
      <c r="F6" s="19">
        <f t="shared" si="3"/>
        <v>5</v>
      </c>
      <c r="G6" s="19">
        <f t="shared" si="3"/>
        <v>0</v>
      </c>
      <c r="H6" s="19" t="str">
        <f t="shared" si="3"/>
        <v>山梨県　早川町</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5.85</v>
      </c>
      <c r="Q6" s="20">
        <f t="shared" si="3"/>
        <v>100</v>
      </c>
      <c r="R6" s="20">
        <f t="shared" si="3"/>
        <v>4000</v>
      </c>
      <c r="S6" s="20">
        <f t="shared" si="3"/>
        <v>859</v>
      </c>
      <c r="T6" s="20">
        <f t="shared" si="3"/>
        <v>369.96</v>
      </c>
      <c r="U6" s="20">
        <f t="shared" si="3"/>
        <v>2.3199999999999998</v>
      </c>
      <c r="V6" s="20">
        <f t="shared" si="3"/>
        <v>48</v>
      </c>
      <c r="W6" s="20">
        <f t="shared" si="3"/>
        <v>0.08</v>
      </c>
      <c r="X6" s="20">
        <f t="shared" si="3"/>
        <v>600</v>
      </c>
      <c r="Y6" s="21">
        <f>IF(Y7="",NA(),Y7)</f>
        <v>92.47</v>
      </c>
      <c r="Z6" s="21">
        <f t="shared" ref="Z6:AH6" si="4">IF(Z7="",NA(),Z7)</f>
        <v>87.99</v>
      </c>
      <c r="AA6" s="21">
        <f t="shared" si="4"/>
        <v>66.91</v>
      </c>
      <c r="AB6" s="21">
        <f t="shared" si="4"/>
        <v>106.65</v>
      </c>
      <c r="AC6" s="21">
        <f t="shared" si="4"/>
        <v>90.46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867.83</v>
      </c>
      <c r="BL6" s="21">
        <f t="shared" si="7"/>
        <v>791.76</v>
      </c>
      <c r="BM6" s="21">
        <f t="shared" si="7"/>
        <v>900.82</v>
      </c>
      <c r="BN6" s="21">
        <f t="shared" si="7"/>
        <v>743.31</v>
      </c>
      <c r="BO6" s="21">
        <f t="shared" si="7"/>
        <v>796.8</v>
      </c>
      <c r="BP6" s="20" t="str">
        <f>IF(BP7="","",IF(BP7="-","【-】","【"&amp;SUBSTITUTE(TEXT(BP7,"#,##0.00"),"-","△")&amp;"】"))</f>
        <v>【798.10】</v>
      </c>
      <c r="BQ6" s="21">
        <f>IF(BQ7="",NA(),BQ7)</f>
        <v>46.74</v>
      </c>
      <c r="BR6" s="21">
        <f t="shared" ref="BR6:BZ6" si="8">IF(BR7="",NA(),BR7)</f>
        <v>45.29</v>
      </c>
      <c r="BS6" s="21">
        <f t="shared" si="8"/>
        <v>27.11</v>
      </c>
      <c r="BT6" s="21">
        <f t="shared" si="8"/>
        <v>17.09</v>
      </c>
      <c r="BU6" s="21">
        <f t="shared" si="8"/>
        <v>21.49</v>
      </c>
      <c r="BV6" s="21">
        <f t="shared" si="8"/>
        <v>57.08</v>
      </c>
      <c r="BW6" s="21">
        <f t="shared" si="8"/>
        <v>56.26</v>
      </c>
      <c r="BX6" s="21">
        <f t="shared" si="8"/>
        <v>52.94</v>
      </c>
      <c r="BY6" s="21">
        <f t="shared" si="8"/>
        <v>61.15</v>
      </c>
      <c r="BZ6" s="21">
        <f t="shared" si="8"/>
        <v>58.41</v>
      </c>
      <c r="CA6" s="20" t="str">
        <f>IF(CA7="","",IF(CA7="-","【-】","【"&amp;SUBSTITUTE(TEXT(CA7,"#,##0.00"),"-","△")&amp;"】"))</f>
        <v>【54.51】</v>
      </c>
      <c r="CB6" s="21">
        <f>IF(CB7="",NA(),CB7)</f>
        <v>173.47</v>
      </c>
      <c r="CC6" s="21">
        <f t="shared" ref="CC6:CK6" si="9">IF(CC7="",NA(),CC7)</f>
        <v>204.1</v>
      </c>
      <c r="CD6" s="21">
        <f t="shared" si="9"/>
        <v>336.28</v>
      </c>
      <c r="CE6" s="21">
        <f t="shared" si="9"/>
        <v>588.92999999999995</v>
      </c>
      <c r="CF6" s="21">
        <f t="shared" si="9"/>
        <v>431.36</v>
      </c>
      <c r="CG6" s="21">
        <f t="shared" si="9"/>
        <v>274.99</v>
      </c>
      <c r="CH6" s="21">
        <f t="shared" si="9"/>
        <v>282.08999999999997</v>
      </c>
      <c r="CI6" s="21">
        <f t="shared" si="9"/>
        <v>303.27999999999997</v>
      </c>
      <c r="CJ6" s="21">
        <f t="shared" si="9"/>
        <v>250.43</v>
      </c>
      <c r="CK6" s="21">
        <f t="shared" si="9"/>
        <v>267.33999999999997</v>
      </c>
      <c r="CL6" s="20" t="str">
        <f>IF(CL7="","",IF(CL7="-","【-】","【"&amp;SUBSTITUTE(TEXT(CL7,"#,##0.00"),"-","△")&amp;"】"))</f>
        <v>【286.33】</v>
      </c>
      <c r="CM6" s="21">
        <f>IF(CM7="",NA(),CM7)</f>
        <v>100</v>
      </c>
      <c r="CN6" s="21">
        <f t="shared" ref="CN6:CV6" si="10">IF(CN7="",NA(),CN7)</f>
        <v>87.8</v>
      </c>
      <c r="CO6" s="21">
        <f t="shared" si="10"/>
        <v>78.05</v>
      </c>
      <c r="CP6" s="21">
        <f t="shared" si="10"/>
        <v>75.61</v>
      </c>
      <c r="CQ6" s="21">
        <f t="shared" si="10"/>
        <v>68.290000000000006</v>
      </c>
      <c r="CR6" s="21">
        <f t="shared" si="10"/>
        <v>54.83</v>
      </c>
      <c r="CS6" s="21">
        <f t="shared" si="10"/>
        <v>66.53</v>
      </c>
      <c r="CT6" s="21">
        <f t="shared" si="10"/>
        <v>52.35</v>
      </c>
      <c r="CU6" s="21">
        <f t="shared" si="10"/>
        <v>52.63</v>
      </c>
      <c r="CV6" s="21">
        <f t="shared" si="10"/>
        <v>52.34</v>
      </c>
      <c r="CW6" s="20" t="str">
        <f>IF(CW7="","",IF(CW7="-","【-】","【"&amp;SUBSTITUTE(TEXT(CW7,"#,##0.00"),"-","△")&amp;"】"))</f>
        <v>【49.92】</v>
      </c>
      <c r="CX6" s="21">
        <f>IF(CX7="",NA(),CX7)</f>
        <v>94.55</v>
      </c>
      <c r="CY6" s="21">
        <f t="shared" ref="CY6:DG6" si="11">IF(CY7="",NA(),CY7)</f>
        <v>94.55</v>
      </c>
      <c r="CZ6" s="21">
        <f t="shared" si="11"/>
        <v>95</v>
      </c>
      <c r="DA6" s="21">
        <f t="shared" si="11"/>
        <v>98.18</v>
      </c>
      <c r="DB6" s="21">
        <f t="shared" si="11"/>
        <v>97.92</v>
      </c>
      <c r="DC6" s="21">
        <f t="shared" si="11"/>
        <v>84.7</v>
      </c>
      <c r="DD6" s="21">
        <f t="shared" si="11"/>
        <v>84.67</v>
      </c>
      <c r="DE6" s="21">
        <f t="shared" si="11"/>
        <v>84.39</v>
      </c>
      <c r="DF6" s="21">
        <f t="shared" si="11"/>
        <v>90.32</v>
      </c>
      <c r="DG6" s="21">
        <f t="shared" si="11"/>
        <v>90.05</v>
      </c>
      <c r="DH6" s="20" t="str">
        <f>IF(DH7="","",IF(DH7="-","【-】","【"&amp;SUBSTITUTE(TEXT(DH7,"#,##0.00"),"-","△")&amp;"】"))</f>
        <v>【87.80】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0.02</v>
      </c>
      <c r="EN6" s="21">
        <f t="shared" si="14"/>
        <v>0.02</v>
      </c>
      <c r="EO6" s="20" t="str">
        <f>IF(EO7="","",IF(EO7="-","【-】","【"&amp;SUBSTITUTE(TEXT(EO7,"#,##0.00"),"-","△")&amp;"】"))</f>
        <v>【0.02】</v>
      </c>
    </row>
    <row r="7" spans="1:145" s="22" customFormat="1" x14ac:dyDescent="0.15">
      <c r="A7" s="14"/>
      <c r="B7" s="23">
        <v>2024</v>
      </c>
      <c r="C7" s="23">
        <v>193640</v>
      </c>
      <c r="D7" s="23">
        <v>47</v>
      </c>
      <c r="E7" s="23">
        <v>17</v>
      </c>
      <c r="F7" s="23">
        <v>5</v>
      </c>
      <c r="G7" s="23">
        <v>0</v>
      </c>
      <c r="H7" s="23" t="s">
        <v>98</v>
      </c>
      <c r="I7" s="23" t="s">
        <v>99</v>
      </c>
      <c r="J7" s="23" t="s">
        <v>100</v>
      </c>
      <c r="K7" s="23" t="s">
        <v>101</v>
      </c>
      <c r="L7" s="23" t="s">
        <v>102</v>
      </c>
      <c r="M7" s="23" t="s">
        <v>103</v>
      </c>
      <c r="N7" s="24" t="s">
        <v>104</v>
      </c>
      <c r="O7" s="24" t="s">
        <v>105</v>
      </c>
      <c r="P7" s="24">
        <v>5.85</v>
      </c>
      <c r="Q7" s="24">
        <v>100</v>
      </c>
      <c r="R7" s="24">
        <v>4000</v>
      </c>
      <c r="S7" s="24">
        <v>859</v>
      </c>
      <c r="T7" s="24">
        <v>369.96</v>
      </c>
      <c r="U7" s="24">
        <v>2.3199999999999998</v>
      </c>
      <c r="V7" s="24">
        <v>48</v>
      </c>
      <c r="W7" s="24">
        <v>0.08</v>
      </c>
      <c r="X7" s="24">
        <v>600</v>
      </c>
      <c r="Y7" s="24">
        <v>92.47</v>
      </c>
      <c r="Z7" s="24">
        <v>87.99</v>
      </c>
      <c r="AA7" s="24">
        <v>66.91</v>
      </c>
      <c r="AB7" s="24">
        <v>106.65</v>
      </c>
      <c r="AC7" s="24">
        <v>90.46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867.83</v>
      </c>
      <c r="BL7" s="24">
        <v>791.76</v>
      </c>
      <c r="BM7" s="24">
        <v>900.82</v>
      </c>
      <c r="BN7" s="24">
        <v>743.31</v>
      </c>
      <c r="BO7" s="24">
        <v>796.8</v>
      </c>
      <c r="BP7" s="24">
        <v>798.1</v>
      </c>
      <c r="BQ7" s="24">
        <v>46.74</v>
      </c>
      <c r="BR7" s="24">
        <v>45.29</v>
      </c>
      <c r="BS7" s="24">
        <v>27.11</v>
      </c>
      <c r="BT7" s="24">
        <v>17.09</v>
      </c>
      <c r="BU7" s="24">
        <v>21.49</v>
      </c>
      <c r="BV7" s="24">
        <v>57.08</v>
      </c>
      <c r="BW7" s="24">
        <v>56.26</v>
      </c>
      <c r="BX7" s="24">
        <v>52.94</v>
      </c>
      <c r="BY7" s="24">
        <v>61.15</v>
      </c>
      <c r="BZ7" s="24">
        <v>58.41</v>
      </c>
      <c r="CA7" s="24">
        <v>54.51</v>
      </c>
      <c r="CB7" s="24">
        <v>173.47</v>
      </c>
      <c r="CC7" s="24">
        <v>204.1</v>
      </c>
      <c r="CD7" s="24">
        <v>336.28</v>
      </c>
      <c r="CE7" s="24">
        <v>588.92999999999995</v>
      </c>
      <c r="CF7" s="24">
        <v>431.36</v>
      </c>
      <c r="CG7" s="24">
        <v>274.99</v>
      </c>
      <c r="CH7" s="24">
        <v>282.08999999999997</v>
      </c>
      <c r="CI7" s="24">
        <v>303.27999999999997</v>
      </c>
      <c r="CJ7" s="24">
        <v>250.43</v>
      </c>
      <c r="CK7" s="24">
        <v>267.33999999999997</v>
      </c>
      <c r="CL7" s="24">
        <v>286.33</v>
      </c>
      <c r="CM7" s="24">
        <v>100</v>
      </c>
      <c r="CN7" s="24">
        <v>87.8</v>
      </c>
      <c r="CO7" s="24">
        <v>78.05</v>
      </c>
      <c r="CP7" s="24">
        <v>75.61</v>
      </c>
      <c r="CQ7" s="24">
        <v>68.290000000000006</v>
      </c>
      <c r="CR7" s="24">
        <v>54.83</v>
      </c>
      <c r="CS7" s="24">
        <v>66.53</v>
      </c>
      <c r="CT7" s="24">
        <v>52.35</v>
      </c>
      <c r="CU7" s="24">
        <v>52.63</v>
      </c>
      <c r="CV7" s="24">
        <v>52.34</v>
      </c>
      <c r="CW7" s="24">
        <v>49.92</v>
      </c>
      <c r="CX7" s="24">
        <v>94.55</v>
      </c>
      <c r="CY7" s="24">
        <v>94.55</v>
      </c>
      <c r="CZ7" s="24">
        <v>95</v>
      </c>
      <c r="DA7" s="24">
        <v>98.18</v>
      </c>
      <c r="DB7" s="24">
        <v>97.92</v>
      </c>
      <c r="DC7" s="24">
        <v>84.7</v>
      </c>
      <c r="DD7" s="24">
        <v>84.67</v>
      </c>
      <c r="DE7" s="24">
        <v>84.39</v>
      </c>
      <c r="DF7" s="24">
        <v>90.32</v>
      </c>
      <c r="DG7" s="24">
        <v>90.05</v>
      </c>
      <c r="DH7" s="24">
        <v>87.8</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0.25</v>
      </c>
      <c r="EK7" s="24">
        <v>0.05</v>
      </c>
      <c r="EL7" s="24">
        <v>0.03</v>
      </c>
      <c r="EM7" s="24">
        <v>0.02</v>
      </c>
      <c r="EN7" s="24">
        <v>0.02</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37257</v>
      </c>
      <c r="C10" s="27">
        <f t="shared" ref="C10:F10" si="15">DATEVALUE($B7-C11&amp;"/1/"&amp;C12)</f>
        <v>37622</v>
      </c>
      <c r="D10" s="27">
        <f t="shared" si="15"/>
        <v>37988</v>
      </c>
      <c r="E10" s="27">
        <f t="shared" si="15"/>
        <v>38355</v>
      </c>
      <c r="F10" s="27">
        <f t="shared" si="15"/>
        <v>38721</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115</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渡邊 哲也</cp:lastModifiedBy>
  <dcterms:created xsi:type="dcterms:W3CDTF">2025-12-22T09:29:50Z</dcterms:created>
  <dcterms:modified xsi:type="dcterms:W3CDTF">2026-02-06T01:32:52Z</dcterms:modified>
  <cp:category/>
</cp:coreProperties>
</file>