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HYPCA223025a\Desktop\公営企業に係る経営比較分析表（令和６年度決算）の分析等\【経営比較分析表】2024_193640_47_1718\"/>
    </mc:Choice>
  </mc:AlternateContent>
  <xr:revisionPtr revIDLastSave="0" documentId="13_ncr:1_{28ED8DDE-1AED-45FB-BCE0-B042B2B41832}" xr6:coauthVersionLast="47" xr6:coauthVersionMax="47" xr10:uidLastSave="{00000000-0000-0000-0000-000000000000}"/>
  <workbookProtection workbookAlgorithmName="SHA-512" workbookHashValue="K1U5VAH+fOfmR18zthwNaDnJt+r3r751pMlWj6Z3PlNX5LvkFsno9WOuq4GIkOwVcUAi1YhjEMfz9o2L+0ZDmg==" workbookSaltValue="K/KjMtwtn9S89Nh6PttWBQ==" workbookSpinCount="100000" lockStructure="1"/>
  <bookViews>
    <workbookView xWindow="-120" yWindow="-120" windowWidth="20730" windowHeight="110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AL8" i="4" s="1"/>
  <c r="R6" i="5"/>
  <c r="AD10" i="4" s="1"/>
  <c r="Q6" i="5"/>
  <c r="W10" i="4" s="1"/>
  <c r="P6" i="5"/>
  <c r="P10" i="4" s="1"/>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E86" i="4"/>
  <c r="AT10" i="4"/>
  <c r="AT8" i="4"/>
  <c r="P8" i="4"/>
  <c r="B6" i="4"/>
</calcChain>
</file>

<file path=xl/sharedStrings.xml><?xml version="1.0" encoding="utf-8"?>
<sst xmlns="http://schemas.openxmlformats.org/spreadsheetml/2006/main" count="236" uniqueCount="121">
  <si>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</si>
  <si>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</si>
  <si>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</si>
  <si>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</si>
  <si>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</si>
  <si>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</si>
  <si>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</si>
  <si>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</si>
  <si>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</si>
  <si>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</si>
  <si>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</si>
  <si>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</si>
  <si>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</si>
  <si>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</si>
  <si>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</si>
  <si>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</si>
  <si>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</si>
  <si>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</si>
  <si>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</si>
  <si>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</si>
  <si>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</si>
  <si>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</si>
  <si>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</si>
  <si>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</si>
  <si>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</si>
  <si>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</si>
  <si>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</si>
  <si>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</si>
  <si>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</si>
  <si>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</si>
  <si>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</si>
  <si>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</si>
  <si>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</si>
  <si>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</si>
  <si>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</si>
  <si>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</si>
  <si>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</si>
  <si>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</si>
  <si>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</si>
  <si>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</si>
  <si>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</si>
  <si>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</si>
  <si>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</si>
  <si>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</si>
  <si>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</si>
  <si>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</si>
  <si>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</si>
  <si>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</si>
  <si>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</si>
  <si>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</si>
  <si>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</si>
  <si>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</si>
  <si>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</si>
  <si>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</si>
  <si>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</si>
  <si>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</si>
  <si>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</si>
  <si>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</si>
  <si>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</si>
  <si>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</si>
  <si>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</si>
  <si>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</si>
  <si>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</si>
  <si>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</si>
  <si>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</si>
  <si>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</si>
  <si>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</si>
  <si>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</si>
  <si>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</si>
  <si>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</si>
  <si>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</si>
  <si>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</si>
  <si>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</si>
  <si>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</si>
  <si>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</si>
  <si>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</si>
  <si>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</si>
  <si>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</si>
  <si>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</si>
  <si>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</si>
  <si>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</si>
  <si>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</si>
  <si>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</si>
  <si>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</si>
  <si>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</si>
  <si>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</si>
  <si>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</si>
  <si>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</si>
  <si>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</si>
  <si>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</si>
  <si>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</si>
  <si>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</si>
  <si>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</si>
  <si>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</si>
  <si>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</si>
  <si>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</si>
  <si>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</si>
  <si>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</si>
  <si>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早川町</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</si>
  <si>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</si>
  <si>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</si>
  <si>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</si>
  <si>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</si>
  <si>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</si>
  <si>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</si>
  <si>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</si>
  <si>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</si>
  <si>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</si>
  <si>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</si>
  <si>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</si>
  <si>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</si>
  <si>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</si>
  <si>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</si>
  <si>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</si>
  <si>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</si>
  <si>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</si>
  <si>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</si>
  <si>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</si>
  <si>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経営の健全性についても、年々、人口が減っているため、使用料収入も減り、施設の老朽化も進み、維持管理費も増えて、一般財源からの繰入金に依存している。また、管路の修繕を行った為に一時的に繰入金が増えてしまった。今後、人口も増える見込みもないため、事業の廃止に向けて進めていく。</t>
    <rPh sb="76" eb="78">
      <t>カンロ</t>
    </rPh>
    <rPh sb="79" eb="81">
      <t>シュウゼン</t>
    </rPh>
    <rPh sb="82" eb="83">
      <t>オコナ</t>
    </rPh>
    <rPh sb="85" eb="86">
      <t>タメ</t>
    </rPh>
    <rPh sb="87" eb="90">
      <t>イチジテキ</t>
    </rPh>
    <rPh sb="91" eb="94">
      <t>クリイレキン</t>
    </rPh>
    <rPh sb="95" eb="96">
      <t>フ</t>
    </rPh>
    <phoneticPr fontId="4"/>
  </si>
  <si>
    <t>施設も平成２年度に供用開始し、計画当時と比べ大きく生活環境が変化し、また稼働後、３５年以上経過し、施設の老朽化で年々、維持管理費もかかり、今後の進めべき方向性を検討している。</t>
    <phoneticPr fontId="4"/>
  </si>
  <si>
    <t>この施設の所在地は、重要伝統的建造物保存地区であって、家屋の外観などを改修できないことから特定環境保全公共下水道を整備したものである。人口も少なく予算規模も小さいが維持管理をしっかり行い効率的に経営できるよう努力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</si>
</sst>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85-4E4E-8118-A027D8D8D4D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BF85-4E4E-8118-A027D8D8D4D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125.22</c:v>
                </c:pt>
                <c:pt idx="1">
                  <c:v>119.13</c:v>
                </c:pt>
                <c:pt idx="2">
                  <c:v>113.04</c:v>
                </c:pt>
                <c:pt idx="3">
                  <c:v>90.87</c:v>
                </c:pt>
                <c:pt idx="4">
                  <c:v>100.43</c:v>
                </c:pt>
              </c:numCache>
            </c:numRef>
          </c:val>
          <c:extLst>
            <c:ext xmlns:c16="http://schemas.microsoft.com/office/drawing/2014/chart" uri="{C3380CC4-5D6E-409C-BE32-E72D297353CC}">
              <c16:uniqueId val="{00000000-D87E-4BAB-AE56-A77B43CD8BD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D87E-4BAB-AE56-A77B43CD8BD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285-4B28-BD43-491E815C4E2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4285-4B28-BD43-491E815C4E2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97.23</c:v>
                </c:pt>
                <c:pt idx="1">
                  <c:v>101.66</c:v>
                </c:pt>
                <c:pt idx="2">
                  <c:v>114.81</c:v>
                </c:pt>
                <c:pt idx="3">
                  <c:v>108.7</c:v>
                </c:pt>
                <c:pt idx="4">
                  <c:v>51.9</c:v>
                </c:pt>
              </c:numCache>
            </c:numRef>
          </c:val>
          <c:extLst>
            <c:ext xmlns:c16="http://schemas.microsoft.com/office/drawing/2014/chart" uri="{C3380CC4-5D6E-409C-BE32-E72D297353CC}">
              <c16:uniqueId val="{00000000-F3B5-44A7-A4F6-2E25B60E0B5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B5-44A7-A4F6-2E25B60E0B5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E4-45FB-AFD1-53940CC6F94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E4-45FB-AFD1-53940CC6F94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E4-4304-84A2-D84A0861B91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E4-4304-84A2-D84A0861B91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56-4465-A2DA-255FF043654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56-4465-A2DA-255FF043654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A4-40DC-B6BC-66D068E49C3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A4-40DC-B6BC-66D068E49C3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3F-4C00-B603-D9A3D0764BF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513F-4C00-B603-D9A3D0764BF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40.43</c:v>
                </c:pt>
                <c:pt idx="1">
                  <c:v>43.9</c:v>
                </c:pt>
                <c:pt idx="2">
                  <c:v>19.25</c:v>
                </c:pt>
                <c:pt idx="3">
                  <c:v>25.66</c:v>
                </c:pt>
                <c:pt idx="4">
                  <c:v>35.68</c:v>
                </c:pt>
              </c:numCache>
            </c:numRef>
          </c:val>
          <c:extLst>
            <c:ext xmlns:c16="http://schemas.microsoft.com/office/drawing/2014/chart" uri="{C3380CC4-5D6E-409C-BE32-E72D297353CC}">
              <c16:uniqueId val="{00000000-553A-4DB9-98CB-AB25A7D7847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553A-4DB9-98CB-AB25A7D7847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29.57</c:v>
                </c:pt>
                <c:pt idx="1">
                  <c:v>27.75</c:v>
                </c:pt>
                <c:pt idx="2">
                  <c:v>62.97</c:v>
                </c:pt>
                <c:pt idx="3">
                  <c:v>55.64</c:v>
                </c:pt>
                <c:pt idx="4">
                  <c:v>35.5</c:v>
                </c:pt>
              </c:numCache>
            </c:numRef>
          </c:val>
          <c:extLst>
            <c:ext xmlns:c16="http://schemas.microsoft.com/office/drawing/2014/chart" uri="{C3380CC4-5D6E-409C-BE32-E72D297353CC}">
              <c16:uniqueId val="{00000000-65A4-4A4C-AB98-A5B2FF3EC44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65A4-4A4C-AB98-A5B2FF3EC44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I72" sqref="BI7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山梨県　早川町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54">
        <f>データ!S6</f>
        <v>859</v>
      </c>
      <c r="AM8" s="54"/>
      <c r="AN8" s="54"/>
      <c r="AO8" s="54"/>
      <c r="AP8" s="54"/>
      <c r="AQ8" s="54"/>
      <c r="AR8" s="54"/>
      <c r="AS8" s="54"/>
      <c r="AT8" s="53">
        <f>データ!T6</f>
        <v>369.96</v>
      </c>
      <c r="AU8" s="53"/>
      <c r="AV8" s="53"/>
      <c r="AW8" s="53"/>
      <c r="AX8" s="53"/>
      <c r="AY8" s="53"/>
      <c r="AZ8" s="53"/>
      <c r="BA8" s="53"/>
      <c r="BB8" s="53">
        <f>データ!U6</f>
        <v>2.3199999999999998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4.75</v>
      </c>
      <c r="Q10" s="53"/>
      <c r="R10" s="53"/>
      <c r="S10" s="53"/>
      <c r="T10" s="53"/>
      <c r="U10" s="53"/>
      <c r="V10" s="53"/>
      <c r="W10" s="53">
        <f>データ!Q6</f>
        <v>100</v>
      </c>
      <c r="X10" s="53"/>
      <c r="Y10" s="53"/>
      <c r="Z10" s="53"/>
      <c r="AA10" s="53"/>
      <c r="AB10" s="53"/>
      <c r="AC10" s="53"/>
      <c r="AD10" s="54">
        <f>データ!R6</f>
        <v>4500</v>
      </c>
      <c r="AE10" s="54"/>
      <c r="AF10" s="54"/>
      <c r="AG10" s="54"/>
      <c r="AH10" s="54"/>
      <c r="AI10" s="54"/>
      <c r="AJ10" s="54"/>
      <c r="AK10" s="2"/>
      <c r="AL10" s="54">
        <f>データ!V6</f>
        <v>39</v>
      </c>
      <c r="AM10" s="54"/>
      <c r="AN10" s="54"/>
      <c r="AO10" s="54"/>
      <c r="AP10" s="54"/>
      <c r="AQ10" s="54"/>
      <c r="AR10" s="54"/>
      <c r="AS10" s="54"/>
      <c r="AT10" s="53">
        <f>データ!W6</f>
        <v>0.03</v>
      </c>
      <c r="AU10" s="53"/>
      <c r="AV10" s="53"/>
      <c r="AW10" s="53"/>
      <c r="AX10" s="53"/>
      <c r="AY10" s="53"/>
      <c r="AZ10" s="53"/>
      <c r="BA10" s="53"/>
      <c r="BB10" s="53">
        <f>データ!X6</f>
        <v>1300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119</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120</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【1,099.15】</v>
      </c>
      <c r="I86" s="12" t="str">
        <f>データ!CA6</f>
        <v>【72.92】</v>
      </c>
      <c r="J86" s="12" t="str">
        <f>データ!CL6</f>
        <v>【225.78】</v>
      </c>
      <c r="K86" s="12" t="str">
        <f>データ!CW6</f>
        <v>【43.17】</v>
      </c>
      <c r="L86" s="12" t="str">
        <f>データ!DH6</f>
        <v>【86.31】</v>
      </c>
      <c r="M86" s="12" t="s">
        <v>43</v>
      </c>
      <c r="N86" s="12" t="s">
        <v>44</v>
      </c>
      <c r="O86" s="12" t="str">
        <f>データ!EO6</f>
        <v>【0.15】</v>
      </c>
    </row>
  </sheetData>
  <sheetProtection algorithmName="SHA-512" hashValue="1yvNe4Ik2I1+FrUn/M2ylhOteHWorWnFJ93YP0DxCqO+4hgs200EzRuOn252XZiRqiLS6PFD+0c1Oq2wSfFfzQ==" saltValue="s1I7A354wDbag9OY/G38o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2024</v>
      </c>
      <c r="C6" s="19">
        <f t="shared" ref="C6:X6" si="3">C7</f>
        <v>193640</v>
      </c>
      <c r="D6" s="19">
        <f t="shared" si="3"/>
        <v>47</v>
      </c>
      <c r="E6" s="19">
        <f t="shared" si="3"/>
        <v>17</v>
      </c>
      <c r="F6" s="19">
        <f t="shared" si="3"/>
        <v>4</v>
      </c>
      <c r="G6" s="19">
        <f t="shared" si="3"/>
        <v>0</v>
      </c>
      <c r="H6" s="19" t="str">
        <f t="shared" si="3"/>
        <v>山梨県　早川町</v>
      </c>
      <c r="I6" s="19" t="str">
        <f t="shared" si="3"/>
        <v>法非適用</v>
      </c>
      <c r="J6" s="19" t="str">
        <f t="shared" si="3"/>
        <v>下水道事業</v>
      </c>
      <c r="K6" s="19" t="str">
        <f t="shared" si="3"/>
        <v>特定環境保全公共下水道</v>
      </c>
      <c r="L6" s="19" t="str">
        <f t="shared" si="3"/>
        <v>D1</v>
      </c>
      <c r="M6" s="19" t="str">
        <f t="shared" si="3"/>
        <v>非設置</v>
      </c>
      <c r="N6" s="20" t="str">
        <f t="shared" si="3"/>
        <v>-</v>
      </c>
      <c r="O6" s="20" t="str">
        <f t="shared" si="3"/>
        <v>該当数値なし</v>
      </c>
      <c r="P6" s="20">
        <f t="shared" si="3"/>
        <v>4.75</v>
      </c>
      <c r="Q6" s="20">
        <f t="shared" si="3"/>
        <v>100</v>
      </c>
      <c r="R6" s="20">
        <f t="shared" si="3"/>
        <v>4500</v>
      </c>
      <c r="S6" s="20">
        <f t="shared" si="3"/>
        <v>859</v>
      </c>
      <c r="T6" s="20">
        <f t="shared" si="3"/>
        <v>369.96</v>
      </c>
      <c r="U6" s="20">
        <f t="shared" si="3"/>
        <v>2.3199999999999998</v>
      </c>
      <c r="V6" s="20">
        <f t="shared" si="3"/>
        <v>39</v>
      </c>
      <c r="W6" s="20">
        <f t="shared" si="3"/>
        <v>0.03</v>
      </c>
      <c r="X6" s="20">
        <f t="shared" si="3"/>
        <v>1300</v>
      </c>
      <c r="Y6" s="21">
        <f>IF(Y7="",NA(),Y7)</f>
        <v>97.23</v>
      </c>
      <c r="Z6" s="21">
        <f t="shared" ref="Z6:AH6" si="4">IF(Z7="",NA(),Z7)</f>
        <v>101.66</v>
      </c>
      <c r="AA6" s="21">
        <f t="shared" si="4"/>
        <v>114.81</v>
      </c>
      <c r="AB6" s="21">
        <f t="shared" si="4"/>
        <v>108.7</v>
      </c>
      <c r="AC6" s="21">
        <f t="shared" si="4"/>
        <v>51.9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40.43</v>
      </c>
      <c r="BR6" s="21">
        <f t="shared" ref="BR6:BZ6" si="8">IF(BR7="",NA(),BR7)</f>
        <v>43.9</v>
      </c>
      <c r="BS6" s="21">
        <f t="shared" si="8"/>
        <v>19.25</v>
      </c>
      <c r="BT6" s="21">
        <f t="shared" si="8"/>
        <v>25.66</v>
      </c>
      <c r="BU6" s="21">
        <f t="shared" si="8"/>
        <v>35.68</v>
      </c>
      <c r="BV6" s="21">
        <f t="shared" si="8"/>
        <v>82.88</v>
      </c>
      <c r="BW6" s="21">
        <f t="shared" si="8"/>
        <v>82.53</v>
      </c>
      <c r="BX6" s="21">
        <f t="shared" si="8"/>
        <v>81.81</v>
      </c>
      <c r="BY6" s="21">
        <f t="shared" si="8"/>
        <v>82.27</v>
      </c>
      <c r="BZ6" s="21">
        <f t="shared" si="8"/>
        <v>80.36</v>
      </c>
      <c r="CA6" s="20" t="str">
        <f>IF(CA7="","",IF(CA7="-","【-】","【"&amp;SUBSTITUTE(TEXT(CA7,"#,##0.00"),"-","△")&amp;"】"))</f>
        <v>【72.92】</v>
      </c>
      <c r="CB6" s="21">
        <f>IF(CB7="",NA(),CB7)</f>
        <v>29.57</v>
      </c>
      <c r="CC6" s="21">
        <f t="shared" ref="CC6:CK6" si="9">IF(CC7="",NA(),CC7)</f>
        <v>27.75</v>
      </c>
      <c r="CD6" s="21">
        <f t="shared" si="9"/>
        <v>62.97</v>
      </c>
      <c r="CE6" s="21">
        <f t="shared" si="9"/>
        <v>55.64</v>
      </c>
      <c r="CF6" s="21">
        <f t="shared" si="9"/>
        <v>35.5</v>
      </c>
      <c r="CG6" s="21">
        <f t="shared" si="9"/>
        <v>187.76</v>
      </c>
      <c r="CH6" s="21">
        <f t="shared" si="9"/>
        <v>190.48</v>
      </c>
      <c r="CI6" s="21">
        <f t="shared" si="9"/>
        <v>193.59</v>
      </c>
      <c r="CJ6" s="21">
        <f t="shared" si="9"/>
        <v>194.42</v>
      </c>
      <c r="CK6" s="21">
        <f t="shared" si="9"/>
        <v>201.33</v>
      </c>
      <c r="CL6" s="20" t="str">
        <f>IF(CL7="","",IF(CL7="-","【-】","【"&amp;SUBSTITUTE(TEXT(CL7,"#,##0.00"),"-","△")&amp;"】"))</f>
        <v>【225.78】</v>
      </c>
      <c r="CM6" s="21">
        <f>IF(CM7="",NA(),CM7)</f>
        <v>125.22</v>
      </c>
      <c r="CN6" s="21">
        <f t="shared" ref="CN6:CV6" si="10">IF(CN7="",NA(),CN7)</f>
        <v>119.13</v>
      </c>
      <c r="CO6" s="21">
        <f t="shared" si="10"/>
        <v>113.04</v>
      </c>
      <c r="CP6" s="21">
        <f t="shared" si="10"/>
        <v>90.87</v>
      </c>
      <c r="CQ6" s="21">
        <f t="shared" si="10"/>
        <v>100.43</v>
      </c>
      <c r="CR6" s="21">
        <f t="shared" si="10"/>
        <v>45.87</v>
      </c>
      <c r="CS6" s="21">
        <f t="shared" si="10"/>
        <v>44.24</v>
      </c>
      <c r="CT6" s="21">
        <f t="shared" si="10"/>
        <v>45.3</v>
      </c>
      <c r="CU6" s="21">
        <f t="shared" si="10"/>
        <v>45.6</v>
      </c>
      <c r="CV6" s="21">
        <f t="shared" si="10"/>
        <v>44.79</v>
      </c>
      <c r="CW6" s="20" t="str">
        <f>IF(CW7="","",IF(CW7="-","【-】","【"&amp;SUBSTITUTE(TEXT(CW7,"#,##0.00"),"-","△")&amp;"】"))</f>
        <v>【43.17】</v>
      </c>
      <c r="CX6" s="21">
        <f>IF(CX7="",NA(),CX7)</f>
        <v>100</v>
      </c>
      <c r="CY6" s="21">
        <f t="shared" ref="CY6:DG6" si="11">IF(CY7="",NA(),CY7)</f>
        <v>100</v>
      </c>
      <c r="CZ6" s="21">
        <f t="shared" si="11"/>
        <v>100</v>
      </c>
      <c r="DA6" s="21">
        <f t="shared" si="11"/>
        <v>100</v>
      </c>
      <c r="DB6" s="21">
        <f t="shared" si="11"/>
        <v>100</v>
      </c>
      <c r="DC6" s="21">
        <f t="shared" si="11"/>
        <v>87.65</v>
      </c>
      <c r="DD6" s="21">
        <f t="shared" si="11"/>
        <v>88.15</v>
      </c>
      <c r="DE6" s="21">
        <f t="shared" si="11"/>
        <v>88.37</v>
      </c>
      <c r="DF6" s="21">
        <f t="shared" si="11"/>
        <v>88.66</v>
      </c>
      <c r="DG6" s="21">
        <f t="shared" si="11"/>
        <v>88.68</v>
      </c>
      <c r="DH6" s="20" t="str">
        <f>IF(DH7="","",IF(DH7="-","【-】","【"&amp;SUBSTITUTE(TEXT(DH7,"#,##0.00"),"-","△")&amp;"】"))</f>
        <v>【86.31】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5" s="22" customFormat="1" x14ac:dyDescent="0.15">
      <c r="A7" s="14"/>
      <c r="B7" s="23">
        <v>2024</v>
      </c>
      <c r="C7" s="23">
        <v>193640</v>
      </c>
      <c r="D7" s="23">
        <v>47</v>
      </c>
      <c r="E7" s="23">
        <v>17</v>
      </c>
      <c r="F7" s="23">
        <v>4</v>
      </c>
      <c r="G7" s="23">
        <v>0</v>
      </c>
      <c r="H7" s="23" t="s">
        <v>98</v>
      </c>
      <c r="I7" s="23" t="s">
        <v>99</v>
      </c>
      <c r="J7" s="23" t="s">
        <v>100</v>
      </c>
      <c r="K7" s="23" t="s">
        <v>101</v>
      </c>
      <c r="L7" s="23" t="s">
        <v>102</v>
      </c>
      <c r="M7" s="23" t="s">
        <v>103</v>
      </c>
      <c r="N7" s="24" t="s">
        <v>104</v>
      </c>
      <c r="O7" s="24" t="s">
        <v>105</v>
      </c>
      <c r="P7" s="24">
        <v>4.75</v>
      </c>
      <c r="Q7" s="24">
        <v>100</v>
      </c>
      <c r="R7" s="24">
        <v>4500</v>
      </c>
      <c r="S7" s="24">
        <v>859</v>
      </c>
      <c r="T7" s="24">
        <v>369.96</v>
      </c>
      <c r="U7" s="24">
        <v>2.3199999999999998</v>
      </c>
      <c r="V7" s="24">
        <v>39</v>
      </c>
      <c r="W7" s="24">
        <v>0.03</v>
      </c>
      <c r="X7" s="24">
        <v>1300</v>
      </c>
      <c r="Y7" s="24">
        <v>97.23</v>
      </c>
      <c r="Z7" s="24">
        <v>101.66</v>
      </c>
      <c r="AA7" s="24">
        <v>114.81</v>
      </c>
      <c r="AB7" s="24">
        <v>108.7</v>
      </c>
      <c r="AC7" s="24">
        <v>51.9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1268.6300000000001</v>
      </c>
      <c r="BL7" s="24">
        <v>1283.69</v>
      </c>
      <c r="BM7" s="24">
        <v>1160.22</v>
      </c>
      <c r="BN7" s="24">
        <v>1141.98</v>
      </c>
      <c r="BO7" s="24">
        <v>1062.58</v>
      </c>
      <c r="BP7" s="24">
        <v>1099.1500000000001</v>
      </c>
      <c r="BQ7" s="24">
        <v>40.43</v>
      </c>
      <c r="BR7" s="24">
        <v>43.9</v>
      </c>
      <c r="BS7" s="24">
        <v>19.25</v>
      </c>
      <c r="BT7" s="24">
        <v>25.66</v>
      </c>
      <c r="BU7" s="24">
        <v>35.68</v>
      </c>
      <c r="BV7" s="24">
        <v>82.88</v>
      </c>
      <c r="BW7" s="24">
        <v>82.53</v>
      </c>
      <c r="BX7" s="24">
        <v>81.81</v>
      </c>
      <c r="BY7" s="24">
        <v>82.27</v>
      </c>
      <c r="BZ7" s="24">
        <v>80.36</v>
      </c>
      <c r="CA7" s="24">
        <v>72.92</v>
      </c>
      <c r="CB7" s="24">
        <v>29.57</v>
      </c>
      <c r="CC7" s="24">
        <v>27.75</v>
      </c>
      <c r="CD7" s="24">
        <v>62.97</v>
      </c>
      <c r="CE7" s="24">
        <v>55.64</v>
      </c>
      <c r="CF7" s="24">
        <v>35.5</v>
      </c>
      <c r="CG7" s="24">
        <v>187.76</v>
      </c>
      <c r="CH7" s="24">
        <v>190.48</v>
      </c>
      <c r="CI7" s="24">
        <v>193.59</v>
      </c>
      <c r="CJ7" s="24">
        <v>194.42</v>
      </c>
      <c r="CK7" s="24">
        <v>201.33</v>
      </c>
      <c r="CL7" s="24">
        <v>225.78</v>
      </c>
      <c r="CM7" s="24">
        <v>125.22</v>
      </c>
      <c r="CN7" s="24">
        <v>119.13</v>
      </c>
      <c r="CO7" s="24">
        <v>113.04</v>
      </c>
      <c r="CP7" s="24">
        <v>90.87</v>
      </c>
      <c r="CQ7" s="24">
        <v>100.43</v>
      </c>
      <c r="CR7" s="24">
        <v>45.87</v>
      </c>
      <c r="CS7" s="24">
        <v>44.24</v>
      </c>
      <c r="CT7" s="24">
        <v>45.3</v>
      </c>
      <c r="CU7" s="24">
        <v>45.6</v>
      </c>
      <c r="CV7" s="24">
        <v>44.79</v>
      </c>
      <c r="CW7" s="24">
        <v>43.17</v>
      </c>
      <c r="CX7" s="24">
        <v>100</v>
      </c>
      <c r="CY7" s="24">
        <v>100</v>
      </c>
      <c r="CZ7" s="24">
        <v>100</v>
      </c>
      <c r="DA7" s="24">
        <v>100</v>
      </c>
      <c r="DB7" s="24">
        <v>100</v>
      </c>
      <c r="DC7" s="24">
        <v>87.65</v>
      </c>
      <c r="DD7" s="24">
        <v>88.15</v>
      </c>
      <c r="DE7" s="24">
        <v>88.37</v>
      </c>
      <c r="DF7" s="24">
        <v>88.66</v>
      </c>
      <c r="DG7" s="24">
        <v>88.68</v>
      </c>
      <c r="DH7" s="24">
        <v>86.31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0.06</v>
      </c>
      <c r="EK7" s="24">
        <v>0.27</v>
      </c>
      <c r="EL7" s="24">
        <v>0.22</v>
      </c>
      <c r="EM7" s="24">
        <v>0.17</v>
      </c>
      <c r="EN7" s="24">
        <v>0.27</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渡邊 哲也</cp:lastModifiedBy>
  <dcterms:created xsi:type="dcterms:W3CDTF">2025-12-22T09:29:40Z</dcterms:created>
  <dcterms:modified xsi:type="dcterms:W3CDTF">2026-02-06T01:31:20Z</dcterms:modified>
  <cp:category/>
</cp:coreProperties>
</file>