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Q:\13118_市町村振興課\02\決算統計（公営企業）\R7\16★経営比較分析表★\03市町村等→県\02橘田\14市川三郷町○\"/>
    </mc:Choice>
  </mc:AlternateContent>
  <xr:revisionPtr revIDLastSave="0" documentId="13_ncr:1_{71631A68-4839-420A-A9A5-7ACD1225C039}" xr6:coauthVersionLast="47" xr6:coauthVersionMax="47" xr10:uidLastSave="{00000000-0000-0000-0000-000000000000}"/>
  <workbookProtection workbookAlgorithmName="SHA-512" workbookHashValue="50LkgdXfkl9D58x2vpiyrqCr2nYV1yaU1EFJyN/UTk80s2QYkL5kMummD7I8j3s6srGJjIkeNWrStOSxwhSZnQ==" workbookSaltValue="q3VW3M+eqfXE+d6mHhVLzg==" workbookSpinCount="100000" lockStructure="1"/>
  <bookViews>
    <workbookView xWindow="-108" yWindow="-108" windowWidth="30936" windowHeight="16776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T6" i="5"/>
  <c r="S6" i="5"/>
  <c r="R6" i="5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H85" i="4"/>
  <c r="G85" i="4"/>
  <c r="F85" i="4"/>
  <c r="AL10" i="4"/>
  <c r="AD10" i="4"/>
  <c r="BB8" i="4"/>
  <c r="AT8" i="4"/>
  <c r="AL8" i="4"/>
  <c r="I8" i="4"/>
  <c r="B8" i="4"/>
</calcChain>
</file>

<file path=xl/sharedStrings.xml><?xml version="1.0" encoding="utf-8"?>
<sst xmlns="http://schemas.openxmlformats.org/spreadsheetml/2006/main" count="319" uniqueCount="114">
  <si>
    <t>人口（人）</t>
    <rPh sb="0" eb="2">
      <t>ジンコウ</t>
    </rPh>
    <rPh sb="3" eb="4">
      <t>ヒト</t>
    </rPh>
    <phoneticPr fontId="1"/>
  </si>
  <si>
    <t>1⑥</t>
  </si>
  <si>
    <t>令和6年度全国平均</t>
    <rPh sb="0" eb="2">
      <t>レイワ</t>
    </rPh>
    <rPh sb="3" eb="5">
      <t>ネンド</t>
    </rPh>
    <phoneticPr fontId="1"/>
  </si>
  <si>
    <t>経営比較分析表（令和6年度決算）</t>
    <rPh sb="8" eb="10">
      <t>レイワ</t>
    </rPh>
    <rPh sb="11" eb="13">
      <t>ネンド</t>
    </rPh>
    <phoneticPr fontId="1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</si>
  <si>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</si>
  <si>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業務名</t>
    <rPh sb="2" eb="3">
      <t>メイ</t>
    </rPh>
    <phoneticPr fontId="1"/>
  </si>
  <si>
    <t>1. 経営の健全性・効率性について</t>
  </si>
  <si>
    <t>業種名</t>
    <rPh sb="2" eb="3">
      <t>メイ</t>
    </rPh>
    <phoneticPr fontId="1"/>
  </si>
  <si>
    <t>比率(N-3)</t>
    <rPh sb="0" eb="2">
      <t>ヒリツ</t>
    </rPh>
    <phoneticPr fontId="1"/>
  </si>
  <si>
    <t>業務CD</t>
    <rPh sb="0" eb="2">
      <t>ギョウム</t>
    </rPh>
    <phoneticPr fontId="1"/>
  </si>
  <si>
    <t>事業名</t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</si>
  <si>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</si>
  <si>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類似団体区分</t>
    <rPh sb="4" eb="6">
      <t>クブン</t>
    </rPh>
    <phoneticPr fontId="1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</si>
  <si>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1"/>
  </si>
  <si>
    <t>当該団体値（当該値）</t>
    <rPh sb="2" eb="4">
      <t>ダンタイ</t>
    </rPh>
    <phoneticPr fontId="1"/>
  </si>
  <si>
    <t>分析欄</t>
    <rPh sb="0" eb="2">
      <t>ブンセキ</t>
    </rPh>
    <rPh sb="2" eb="3">
      <t>ラン</t>
    </rPh>
    <phoneticPr fontId="1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</si>
  <si>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</si>
  <si>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管理者の情報</t>
    <rPh sb="0" eb="3">
      <t>カンリシャ</t>
    </rPh>
    <rPh sb="4" eb="6">
      <t>ジョウホウ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</si>
  <si>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</si>
  <si>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グラフ凡例</t>
    <rPh sb="3" eb="5">
      <t>ハンレイ</t>
    </rPh>
    <phoneticPr fontId="1"/>
  </si>
  <si>
    <t>施設CD</t>
    <rPh sb="0" eb="2">
      <t>シセツ</t>
    </rPh>
    <phoneticPr fontId="1"/>
  </si>
  <si>
    <t>業種CD</t>
    <rPh sb="0" eb="2">
      <t>ギョウシュ</t>
    </rPh>
    <phoneticPr fontId="1"/>
  </si>
  <si>
    <t>■</t>
  </si>
  <si>
    <t>資金不足比率(％)</t>
  </si>
  <si>
    <t>自己資本構成比率(％)</t>
  </si>
  <si>
    <t>1⑦</t>
  </si>
  <si>
    <t>2. 老朽化の状況</t>
  </si>
  <si>
    <t>－</t>
  </si>
  <si>
    <t>類似団体</t>
    <rPh sb="0" eb="2">
      <t>ルイジ</t>
    </rPh>
    <rPh sb="2" eb="4">
      <t>ダンタイ</t>
    </rPh>
    <phoneticPr fontId="1"/>
  </si>
  <si>
    <t>普及率(％)</t>
  </si>
  <si>
    <t>有収率(％)</t>
    <rPh sb="0" eb="1">
      <t>ユウ</t>
    </rPh>
    <rPh sb="1" eb="3">
      <t>シュウリツ</t>
    </rPh>
    <phoneticPr fontId="1"/>
  </si>
  <si>
    <t>処理区域内人口(人)</t>
    <rPh sb="0" eb="2">
      <t>ショリ</t>
    </rPh>
    <rPh sb="2" eb="5">
      <t>クイキナイ</t>
    </rPh>
    <phoneticPr fontId="1"/>
  </si>
  <si>
    <t>④企業債残高対事業規模比率(％)</t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</si>
  <si>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1"/>
  </si>
  <si>
    <t>類似団体平均値（平均値）</t>
  </si>
  <si>
    <t>大項目</t>
    <rPh sb="0" eb="3">
      <t>ダイコウモク</t>
    </rPh>
    <phoneticPr fontId="1"/>
  </si>
  <si>
    <t>1②</t>
  </si>
  <si>
    <t>全国平均</t>
    <rPh sb="0" eb="2">
      <t>ゼンコク</t>
    </rPh>
    <rPh sb="2" eb="4">
      <t>ヘイキン</t>
    </rPh>
    <phoneticPr fontId="1"/>
  </si>
  <si>
    <t>【】</t>
  </si>
  <si>
    <t>1. 経営の健全性・効率性</t>
  </si>
  <si>
    <t>②累積欠損金比率(％)</t>
  </si>
  <si>
    <t>類似団体平均(N-2)</t>
  </si>
  <si>
    <t>全体総括</t>
    <rPh sb="0" eb="2">
      <t>ゼンタイ</t>
    </rPh>
    <rPh sb="2" eb="4">
      <t>ソウカツ</t>
    </rPh>
    <phoneticPr fontId="1"/>
  </si>
  <si>
    <t>小項目</t>
    <rPh sb="0" eb="3">
      <t>ショウコウモク</t>
    </rPh>
    <phoneticPr fontId="1"/>
  </si>
  <si>
    <t>2. 老朽化の状況について</t>
  </si>
  <si>
    <t>⑧水洗化率(％)</t>
  </si>
  <si>
    <t>←年数補正</t>
    <rPh sb="1" eb="3">
      <t>ネンスウ</t>
    </rPh>
    <rPh sb="3" eb="5">
      <t>ホセイ</t>
    </rPh>
    <phoneticPr fontId="1"/>
  </si>
  <si>
    <t>団体CD</t>
    <rPh sb="0" eb="2">
      <t>ダンタイ</t>
    </rPh>
    <phoneticPr fontId="1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</si>
  <si>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1"/>
  </si>
  <si>
    <t>1①</t>
  </si>
  <si>
    <t>①経常収支比率(％)</t>
  </si>
  <si>
    <t>1③</t>
  </si>
  <si>
    <t>項番</t>
    <rPh sb="0" eb="2">
      <t>コウバン</t>
    </rPh>
    <phoneticPr fontId="1"/>
  </si>
  <si>
    <t>1⑧</t>
  </si>
  <si>
    <t>1④</t>
  </si>
  <si>
    <t>1⑤</t>
  </si>
  <si>
    <t>2①</t>
  </si>
  <si>
    <t>業種名称</t>
    <rPh sb="0" eb="2">
      <t>ギョウシュ</t>
    </rPh>
    <rPh sb="2" eb="4">
      <t>メイショウ</t>
    </rPh>
    <phoneticPr fontId="1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</si>
  <si>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</si>
  <si>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下水道事業(法適用)</t>
    <rPh sb="3" eb="5">
      <t>ジギョウ</t>
    </rPh>
    <rPh sb="6" eb="7">
      <t>ホウ</t>
    </rPh>
    <rPh sb="7" eb="9">
      <t>テキヨウ</t>
    </rPh>
    <phoneticPr fontId="1"/>
  </si>
  <si>
    <t>2②</t>
  </si>
  <si>
    <t>2③</t>
  </si>
  <si>
    <t>事業CD</t>
    <rPh sb="0" eb="2">
      <t>ジギョウ</t>
    </rPh>
    <phoneticPr fontId="1"/>
  </si>
  <si>
    <t>年度</t>
    <rPh sb="0" eb="2">
      <t>ネンド</t>
    </rPh>
    <phoneticPr fontId="1"/>
  </si>
  <si>
    <t>③流動比率(％)</t>
    <rPh sb="1" eb="3">
      <t>リュウドウ</t>
    </rPh>
    <rPh sb="3" eb="5">
      <t>ヒリツ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</si>
  <si>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</si>
  <si>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</si>
  <si>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⑤経費回収率(％)</t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</si>
  <si>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</si>
  <si>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⑦施設利用率(％)</t>
    <rPh sb="1" eb="3">
      <t>シセツ</t>
    </rPh>
    <rPh sb="3" eb="6">
      <t>リヨウリツ</t>
    </rPh>
    <phoneticPr fontId="1"/>
  </si>
  <si>
    <t>②管渠老朽化率(％)</t>
  </si>
  <si>
    <t>③管渠改善率(％)</t>
  </si>
  <si>
    <t>都道府県名</t>
    <rPh sb="0" eb="4">
      <t>トドウフケン</t>
    </rPh>
    <rPh sb="4" eb="5">
      <t>メイ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</si>
  <si>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</si>
  <si>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事業名称</t>
    <rPh sb="0" eb="2">
      <t>ジギョウ</t>
    </rPh>
    <rPh sb="2" eb="4">
      <t>メイショウ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</si>
  <si>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</si>
  <si>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</si>
  <si>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</si>
  <si>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</si>
  <si>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</si>
  <si>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</si>
  <si>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</si>
  <si>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人口密度</t>
    <rPh sb="0" eb="2">
      <t>ジンコウ</t>
    </rPh>
    <rPh sb="2" eb="4">
      <t>ミツド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</si>
  <si>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</si>
  <si>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</si>
  <si>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</si>
  <si>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</si>
  <si>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</si>
  <si>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</si>
  <si>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</si>
  <si>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</si>
  <si>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類似団体平均(N-3)</t>
  </si>
  <si>
    <t>類似団体平均(N-1)</t>
  </si>
  <si>
    <t>類似団体平均(N)</t>
  </si>
  <si>
    <t>全国平均</t>
  </si>
  <si>
    <t>参照用</t>
    <rPh sb="0" eb="3">
      <t>サンショウヨウ</t>
    </rPh>
    <phoneticPr fontId="1"/>
  </si>
  <si>
    <t>山梨県　市川三郷町</t>
  </si>
  <si>
    <t>法適用</t>
  </si>
  <si>
    <t>下水道事業</t>
  </si>
  <si>
    <t>特定環境保全公共下水道</t>
  </si>
  <si>
    <t>D2</t>
  </si>
  <si>
    <t>非設置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</si>
  <si>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</si>
  <si>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</si>
  <si>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</si>
  <si>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</si>
  <si>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</si>
  <si>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</si>
  <si>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</si>
  <si>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</si>
  <si>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</si>
  <si>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 xml:space="preserve">①有形固定資産減価償却率
ストックマネジメント計画を策定し、施設の更新等を計画的に実施していく必要がある。
②管渠老朽化率
法定耐用年数を経過している管渠はない。
③管渠改善率
法定耐用年数を経過している管渠はないため、更新はない。
</t>
    <rPh sb="1" eb="7">
      <t>ユウケイコテイシサン</t>
    </rPh>
    <rPh sb="7" eb="12">
      <t>ゲンカショウキャクリツ</t>
    </rPh>
    <rPh sb="23" eb="25">
      <t>ケイカク</t>
    </rPh>
    <rPh sb="26" eb="28">
      <t>サクテイ</t>
    </rPh>
    <rPh sb="30" eb="32">
      <t>シセツ</t>
    </rPh>
    <rPh sb="33" eb="36">
      <t>コウシントウ</t>
    </rPh>
    <rPh sb="37" eb="40">
      <t>ケイカクテキ</t>
    </rPh>
    <rPh sb="41" eb="43">
      <t>ジッシ</t>
    </rPh>
    <rPh sb="47" eb="49">
      <t>ヒツヨウ</t>
    </rPh>
    <rPh sb="56" eb="58">
      <t>カンキョ</t>
    </rPh>
    <rPh sb="58" eb="62">
      <t>ロウキュウカリツ</t>
    </rPh>
    <rPh sb="63" eb="65">
      <t>ホウテイ</t>
    </rPh>
    <rPh sb="65" eb="69">
      <t>タイヨウネンスウ</t>
    </rPh>
    <rPh sb="70" eb="72">
      <t>ケイカ</t>
    </rPh>
    <rPh sb="76" eb="78">
      <t>カンキョ</t>
    </rPh>
    <rPh sb="85" eb="87">
      <t>カンキョ</t>
    </rPh>
    <rPh sb="87" eb="90">
      <t>カイゼンリツ</t>
    </rPh>
    <rPh sb="112" eb="114">
      <t>コウシン</t>
    </rPh>
    <phoneticPr fontId="1"/>
  </si>
  <si>
    <t>R06から公営企業会計へ移行している。
ストックマネジメント計画に基づく計画的な更新を行い、投資計画や資金計画の最適化に取り組んでいく。</t>
    <rPh sb="5" eb="7">
      <t>コウエイ</t>
    </rPh>
    <rPh sb="7" eb="9">
      <t>キギョウ</t>
    </rPh>
    <rPh sb="9" eb="11">
      <t>カイケイ</t>
    </rPh>
    <rPh sb="12" eb="14">
      <t>イコウ</t>
    </rPh>
    <rPh sb="30" eb="32">
      <t>ケイカク</t>
    </rPh>
    <rPh sb="33" eb="34">
      <t>モト</t>
    </rPh>
    <rPh sb="36" eb="39">
      <t>ケイカクテキ</t>
    </rPh>
    <rPh sb="40" eb="42">
      <t>コウシン</t>
    </rPh>
    <rPh sb="43" eb="44">
      <t>オコナ</t>
    </rPh>
    <rPh sb="46" eb="50">
      <t>トウシケイカク</t>
    </rPh>
    <rPh sb="51" eb="55">
      <t>シキンケイカク</t>
    </rPh>
    <rPh sb="56" eb="59">
      <t>サイテキカ</t>
    </rPh>
    <rPh sb="60" eb="61">
      <t>ト</t>
    </rPh>
    <rPh sb="62" eb="63">
      <t>ク</t>
    </rPh>
    <phoneticPr fontId="1"/>
  </si>
  <si>
    <t xml:space="preserve">①経常収支比率
一般会計からの繰入金により、経常的に発生する費用を賄えている。
②累積欠損金比率
累積欠損金は発生していない。
③流動比率
償還予定の企業債が減少予定であるため、流動負債は減少していく見込みである。
④企業債残高対事業規模比率
企業債残高はピークを過ぎたため、今後は減少する見込みである。
⑤経費回収率
料金改定を行い、使用料収入の確保に努める。
⑥汚水処理原価
類似団体平均値を上回っているため、更なる汚水処理費用の縮減に取り組む必要がある。
⑦施設利用率
適切な処理機能の維持に努めるとともに、利用率の向上を図る。
⑧水洗化率
水洗化率向上の取り組みにより、上昇傾向にある。
</t>
    <rPh sb="1" eb="3">
      <t>ケイジョウ</t>
    </rPh>
    <rPh sb="3" eb="5">
      <t>シュウシ</t>
    </rPh>
    <rPh sb="5" eb="7">
      <t>ヒリツ</t>
    </rPh>
    <rPh sb="8" eb="12">
      <t>イッパンカイケイ</t>
    </rPh>
    <rPh sb="15" eb="18">
      <t>クリイレキン</t>
    </rPh>
    <rPh sb="22" eb="25">
      <t>ケイジョウテキ</t>
    </rPh>
    <rPh sb="26" eb="28">
      <t>ハッセイ</t>
    </rPh>
    <rPh sb="30" eb="32">
      <t>ヒヨウ</t>
    </rPh>
    <rPh sb="33" eb="34">
      <t>マカナ</t>
    </rPh>
    <rPh sb="42" eb="44">
      <t>ルイセキ</t>
    </rPh>
    <rPh sb="44" eb="47">
      <t>ケッソンキン</t>
    </rPh>
    <rPh sb="47" eb="49">
      <t>ヒリツ</t>
    </rPh>
    <rPh sb="50" eb="52">
      <t>ルイセキ</t>
    </rPh>
    <rPh sb="52" eb="55">
      <t>ケッソンキン</t>
    </rPh>
    <rPh sb="56" eb="58">
      <t>ハッセイ</t>
    </rPh>
    <rPh sb="67" eb="69">
      <t>リュウドウ</t>
    </rPh>
    <rPh sb="69" eb="71">
      <t>ヒリツ</t>
    </rPh>
    <rPh sb="72" eb="76">
      <t>ショウカンヨテイ</t>
    </rPh>
    <rPh sb="77" eb="80">
      <t>キギョウサイ</t>
    </rPh>
    <rPh sb="81" eb="83">
      <t>ゲンショウ</t>
    </rPh>
    <rPh sb="83" eb="85">
      <t>ヨテイ</t>
    </rPh>
    <rPh sb="91" eb="95">
      <t>リュウドウフサイ</t>
    </rPh>
    <rPh sb="96" eb="98">
      <t>ゲンショウ</t>
    </rPh>
    <rPh sb="102" eb="104">
      <t>ミコ</t>
    </rPh>
    <rPh sb="112" eb="115">
      <t>キギョウサイ</t>
    </rPh>
    <rPh sb="115" eb="117">
      <t>ザンダカ</t>
    </rPh>
    <rPh sb="117" eb="118">
      <t>タイ</t>
    </rPh>
    <rPh sb="118" eb="120">
      <t>ジギョウ</t>
    </rPh>
    <rPh sb="120" eb="122">
      <t>キボ</t>
    </rPh>
    <rPh sb="122" eb="124">
      <t>ヒリツ</t>
    </rPh>
    <rPh sb="125" eb="130">
      <t>キギョウサイザンダカ</t>
    </rPh>
    <rPh sb="135" eb="136">
      <t>ス</t>
    </rPh>
    <rPh sb="141" eb="143">
      <t>コンゴ</t>
    </rPh>
    <rPh sb="144" eb="146">
      <t>ゲンショウ</t>
    </rPh>
    <rPh sb="148" eb="150">
      <t>ミコ</t>
    </rPh>
    <rPh sb="158" eb="160">
      <t>ケイヒ</t>
    </rPh>
    <rPh sb="160" eb="163">
      <t>カイシュウリツ</t>
    </rPh>
    <rPh sb="164" eb="168">
      <t>リョウキンカイテイ</t>
    </rPh>
    <rPh sb="169" eb="170">
      <t>オコナ</t>
    </rPh>
    <rPh sb="172" eb="175">
      <t>シヨウリョウ</t>
    </rPh>
    <rPh sb="175" eb="177">
      <t>シュウニュウ</t>
    </rPh>
    <rPh sb="178" eb="180">
      <t>カクホ</t>
    </rPh>
    <rPh sb="181" eb="182">
      <t>ツト</t>
    </rPh>
    <rPh sb="188" eb="192">
      <t>オスイショリ</t>
    </rPh>
    <rPh sb="192" eb="194">
      <t>ゲンカ</t>
    </rPh>
    <rPh sb="195" eb="197">
      <t>ルイジ</t>
    </rPh>
    <rPh sb="197" eb="199">
      <t>ダンタイ</t>
    </rPh>
    <rPh sb="199" eb="202">
      <t>ヘイキンチ</t>
    </rPh>
    <rPh sb="203" eb="205">
      <t>ウワマワ</t>
    </rPh>
    <rPh sb="215" eb="221">
      <t>オスイショリヒヨウ</t>
    </rPh>
    <rPh sb="222" eb="224">
      <t>シュクゲン</t>
    </rPh>
    <rPh sb="225" eb="226">
      <t>ト</t>
    </rPh>
    <rPh sb="227" eb="228">
      <t>ク</t>
    </rPh>
    <rPh sb="229" eb="231">
      <t>ヒツヨウ</t>
    </rPh>
    <rPh sb="238" eb="242">
      <t>シセツリヨウ</t>
    </rPh>
    <rPh sb="242" eb="243">
      <t>リツ</t>
    </rPh>
    <rPh sb="244" eb="246">
      <t>テキセツ</t>
    </rPh>
    <rPh sb="247" eb="249">
      <t>ショリ</t>
    </rPh>
    <rPh sb="249" eb="251">
      <t>キノウ</t>
    </rPh>
    <rPh sb="252" eb="254">
      <t>イジ</t>
    </rPh>
    <rPh sb="255" eb="256">
      <t>ツト</t>
    </rPh>
    <rPh sb="263" eb="266">
      <t>リヨウリツ</t>
    </rPh>
    <rPh sb="267" eb="269">
      <t>コウジョウ</t>
    </rPh>
    <rPh sb="270" eb="271">
      <t>ハカ</t>
    </rPh>
    <rPh sb="276" eb="280">
      <t>スイセンカリツ</t>
    </rPh>
    <rPh sb="281" eb="285">
      <t>スイセンカリツ</t>
    </rPh>
    <rPh sb="285" eb="287">
      <t>コウジョウ</t>
    </rPh>
    <rPh sb="288" eb="289">
      <t>ト</t>
    </rPh>
    <rPh sb="290" eb="291">
      <t>ク</t>
    </rPh>
    <rPh sb="296" eb="300">
      <t>ジョウショウケイコウ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</si>
</sst>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&quot;△&quot;#,##0.00"/>
    <numFmt numFmtId="177" formatCode="#,##0;&quot;△&quot;#,##0"/>
    <numFmt numFmtId="178" formatCode="&quot;R&quot;yy"/>
    <numFmt numFmtId="179" formatCode="0.00_);[Red]\(0.00\)"/>
    <numFmt numFmtId="180" formatCode="#,##0.00;&quot;△&quot;#,##0.00;&quot;-&quot;"/>
  </numFmts>
  <fonts count="16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  <font>
      <b/>
      <vertAlign val="superscript"/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2" xfId="0" applyFill="1" applyBorder="1" applyAlignment="1">
      <alignment vertical="center" shrinkToFit="1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6" fillId="0" borderId="0" xfId="0" applyFont="1">
      <alignment vertical="center"/>
    </xf>
    <xf numFmtId="180" fontId="0" fillId="5" borderId="2" xfId="1" applyNumberFormat="1" applyFont="1" applyFill="1" applyBorder="1" applyAlignment="1">
      <alignment vertical="center" shrinkToFit="1"/>
    </xf>
    <xf numFmtId="0" fontId="3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8E-48F1-9713-2FAB1EDAE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E-48F1-9713-2FAB1EDAE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B-4CEE-A805-751FA18F4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B-4CEE-A805-751FA18F4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86.21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32-403C-9201-19C4BEB03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2-403C-9201-19C4BEB03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5-46BE-BF48-C58840984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5-46BE-BF48-C58840984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A-42F5-A4FA-8461F3A91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A-42F5-A4FA-8461F3A91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5F-4356-9852-FCA1FD4D6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F-4356-9852-FCA1FD4D6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6-4BA0-BFF9-4966048D4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6-4BA0-BFF9-4966048D4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C-4D52-8401-AAD90250A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C-4D52-8401-AAD90250A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1514.36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8B-470A-B9E9-D3758F916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1142.44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B-470A-B9E9-D3758F916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37.58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5-4456-842B-D29D6ED1D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5-4456-842B-D29D6ED1D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316.88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4-40A7-8518-34BFC6CF1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4-40A7-8518-34BFC6CF1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9022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15</xdr:row>
      <xdr:rowOff>171450</xdr:rowOff>
    </xdr:from>
    <xdr:to>
      <xdr:col>31</xdr:col>
      <xdr:colOff>0</xdr:colOff>
      <xdr:row>33</xdr:row>
      <xdr:rowOff>1270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171450</xdr:rowOff>
    </xdr:from>
    <xdr:to>
      <xdr:col>46</xdr:col>
      <xdr:colOff>0</xdr:colOff>
      <xdr:row>33</xdr:row>
      <xdr:rowOff>1270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171450</xdr:rowOff>
    </xdr:from>
    <xdr:to>
      <xdr:col>61</xdr:col>
      <xdr:colOff>0</xdr:colOff>
      <xdr:row>33</xdr:row>
      <xdr:rowOff>1270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171450</xdr:rowOff>
    </xdr:from>
    <xdr:to>
      <xdr:col>16</xdr:col>
      <xdr:colOff>0</xdr:colOff>
      <xdr:row>55</xdr:row>
      <xdr:rowOff>1270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171450</xdr:rowOff>
    </xdr:from>
    <xdr:to>
      <xdr:col>31</xdr:col>
      <xdr:colOff>0</xdr:colOff>
      <xdr:row>55</xdr:row>
      <xdr:rowOff>1270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171450</xdr:rowOff>
    </xdr:from>
    <xdr:to>
      <xdr:col>46</xdr:col>
      <xdr:colOff>0</xdr:colOff>
      <xdr:row>55</xdr:row>
      <xdr:rowOff>1270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171450</xdr:rowOff>
    </xdr:from>
    <xdr:to>
      <xdr:col>61</xdr:col>
      <xdr:colOff>0</xdr:colOff>
      <xdr:row>55</xdr:row>
      <xdr:rowOff>1270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80504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11987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43469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9022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80504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11987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43469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902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433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964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4967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【105.07】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6450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【63.54】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37932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【50.90】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69415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【1,099.15】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69415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【86.31】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0</xdr:rowOff>
    </xdr:from>
    <xdr:to>
      <xdr:col>46</xdr:col>
      <xdr:colOff>0</xdr:colOff>
      <xdr:row>40</xdr:row>
      <xdr:rowOff>71120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37932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【43.17】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6450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【225.78】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4967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【72.92】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9002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【30.82】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670540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【0.06】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4064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【0.15】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75" zoomScaleNormal="75" workbookViewId="0">
      <selection activeCell="B2" sqref="B2:BZ4"/>
    </sheetView>
  </sheetViews>
  <sheetFormatPr defaultColWidth="2.6640625" defaultRowHeight="13.2" x14ac:dyDescent="0.2"/>
  <cols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9" t="s">
        <v>3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2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2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0" t="str">
        <f>データ!H6</f>
        <v>山梨県　市川三郷町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6" t="s">
        <v>5</v>
      </c>
      <c r="C7" s="56"/>
      <c r="D7" s="56"/>
      <c r="E7" s="56"/>
      <c r="F7" s="56"/>
      <c r="G7" s="56"/>
      <c r="H7" s="56"/>
      <c r="I7" s="56" t="s">
        <v>7</v>
      </c>
      <c r="J7" s="56"/>
      <c r="K7" s="56"/>
      <c r="L7" s="56"/>
      <c r="M7" s="56"/>
      <c r="N7" s="56"/>
      <c r="O7" s="56"/>
      <c r="P7" s="56" t="s">
        <v>10</v>
      </c>
      <c r="Q7" s="56"/>
      <c r="R7" s="56"/>
      <c r="S7" s="56"/>
      <c r="T7" s="56"/>
      <c r="U7" s="56"/>
      <c r="V7" s="56"/>
      <c r="W7" s="56" t="s">
        <v>12</v>
      </c>
      <c r="X7" s="56"/>
      <c r="Y7" s="56"/>
      <c r="Z7" s="56"/>
      <c r="AA7" s="56"/>
      <c r="AB7" s="56"/>
      <c r="AC7" s="56"/>
      <c r="AD7" s="56" t="s">
        <v>17</v>
      </c>
      <c r="AE7" s="56"/>
      <c r="AF7" s="56"/>
      <c r="AG7" s="56"/>
      <c r="AH7" s="56"/>
      <c r="AI7" s="56"/>
      <c r="AJ7" s="56"/>
      <c r="AK7" s="3"/>
      <c r="AL7" s="56" t="s">
        <v>0</v>
      </c>
      <c r="AM7" s="56"/>
      <c r="AN7" s="56"/>
      <c r="AO7" s="56"/>
      <c r="AP7" s="56"/>
      <c r="AQ7" s="56"/>
      <c r="AR7" s="56"/>
      <c r="AS7" s="56"/>
      <c r="AT7" s="56" t="s">
        <v>11</v>
      </c>
      <c r="AU7" s="56"/>
      <c r="AV7" s="56"/>
      <c r="AW7" s="56"/>
      <c r="AX7" s="56"/>
      <c r="AY7" s="56"/>
      <c r="AZ7" s="56"/>
      <c r="BA7" s="56"/>
      <c r="BB7" s="56" t="s">
        <v>18</v>
      </c>
      <c r="BC7" s="56"/>
      <c r="BD7" s="56"/>
      <c r="BE7" s="56"/>
      <c r="BF7" s="56"/>
      <c r="BG7" s="56"/>
      <c r="BH7" s="56"/>
      <c r="BI7" s="56"/>
      <c r="BJ7" s="3"/>
      <c r="BK7" s="3"/>
      <c r="BL7" s="67" t="s">
        <v>19</v>
      </c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9"/>
    </row>
    <row r="8" spans="1:78" ht="18.75" customHeight="1" x14ac:dyDescent="0.2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特定環境保全公共下水道</v>
      </c>
      <c r="Q8" s="65"/>
      <c r="R8" s="65"/>
      <c r="S8" s="65"/>
      <c r="T8" s="65"/>
      <c r="U8" s="65"/>
      <c r="V8" s="65"/>
      <c r="W8" s="65" t="str">
        <f>データ!L6</f>
        <v>D2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0">
        <f>データ!S6</f>
        <v>14434</v>
      </c>
      <c r="AM8" s="50"/>
      <c r="AN8" s="50"/>
      <c r="AO8" s="50"/>
      <c r="AP8" s="50"/>
      <c r="AQ8" s="50"/>
      <c r="AR8" s="50"/>
      <c r="AS8" s="50"/>
      <c r="AT8" s="51">
        <f>データ!T6</f>
        <v>75.180000000000007</v>
      </c>
      <c r="AU8" s="51"/>
      <c r="AV8" s="51"/>
      <c r="AW8" s="51"/>
      <c r="AX8" s="51"/>
      <c r="AY8" s="51"/>
      <c r="AZ8" s="51"/>
      <c r="BA8" s="51"/>
      <c r="BB8" s="51">
        <f>データ!U6</f>
        <v>191.99</v>
      </c>
      <c r="BC8" s="51"/>
      <c r="BD8" s="51"/>
      <c r="BE8" s="51"/>
      <c r="BF8" s="51"/>
      <c r="BG8" s="51"/>
      <c r="BH8" s="51"/>
      <c r="BI8" s="51"/>
      <c r="BJ8" s="3"/>
      <c r="BK8" s="3"/>
      <c r="BL8" s="61" t="s">
        <v>22</v>
      </c>
      <c r="BM8" s="62"/>
      <c r="BN8" s="63" t="s">
        <v>14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2">
      <c r="A9" s="2"/>
      <c r="B9" s="56" t="s">
        <v>23</v>
      </c>
      <c r="C9" s="56"/>
      <c r="D9" s="56"/>
      <c r="E9" s="56"/>
      <c r="F9" s="56"/>
      <c r="G9" s="56"/>
      <c r="H9" s="56"/>
      <c r="I9" s="56" t="s">
        <v>24</v>
      </c>
      <c r="J9" s="56"/>
      <c r="K9" s="56"/>
      <c r="L9" s="56"/>
      <c r="M9" s="56"/>
      <c r="N9" s="56"/>
      <c r="O9" s="56"/>
      <c r="P9" s="56" t="s">
        <v>29</v>
      </c>
      <c r="Q9" s="56"/>
      <c r="R9" s="56"/>
      <c r="S9" s="56"/>
      <c r="T9" s="56"/>
      <c r="U9" s="56"/>
      <c r="V9" s="56"/>
      <c r="W9" s="56" t="s">
        <v>30</v>
      </c>
      <c r="X9" s="56"/>
      <c r="Y9" s="56"/>
      <c r="Z9" s="56"/>
      <c r="AA9" s="56"/>
      <c r="AB9" s="56"/>
      <c r="AC9" s="56"/>
      <c r="AD9" s="56" t="s">
        <v>16</v>
      </c>
      <c r="AE9" s="56"/>
      <c r="AF9" s="56"/>
      <c r="AG9" s="56"/>
      <c r="AH9" s="56"/>
      <c r="AI9" s="56"/>
      <c r="AJ9" s="56"/>
      <c r="AK9" s="3"/>
      <c r="AL9" s="56" t="s">
        <v>31</v>
      </c>
      <c r="AM9" s="56"/>
      <c r="AN9" s="56"/>
      <c r="AO9" s="56"/>
      <c r="AP9" s="56"/>
      <c r="AQ9" s="56"/>
      <c r="AR9" s="56"/>
      <c r="AS9" s="56"/>
      <c r="AT9" s="56" t="s">
        <v>33</v>
      </c>
      <c r="AU9" s="56"/>
      <c r="AV9" s="56"/>
      <c r="AW9" s="56"/>
      <c r="AX9" s="56"/>
      <c r="AY9" s="56"/>
      <c r="AZ9" s="56"/>
      <c r="BA9" s="56"/>
      <c r="BB9" s="56" t="s">
        <v>13</v>
      </c>
      <c r="BC9" s="56"/>
      <c r="BD9" s="56"/>
      <c r="BE9" s="56"/>
      <c r="BF9" s="56"/>
      <c r="BG9" s="56"/>
      <c r="BH9" s="56"/>
      <c r="BI9" s="56"/>
      <c r="BJ9" s="3"/>
      <c r="BK9" s="3"/>
      <c r="BL9" s="57" t="s">
        <v>27</v>
      </c>
      <c r="BM9" s="58"/>
      <c r="BN9" s="59" t="s">
        <v>34</v>
      </c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60"/>
    </row>
    <row r="10" spans="1:78" ht="18.75" customHeight="1" x14ac:dyDescent="0.2">
      <c r="A10" s="2"/>
      <c r="B10" s="51" t="str">
        <f>データ!N6</f>
        <v>-</v>
      </c>
      <c r="C10" s="51"/>
      <c r="D10" s="51"/>
      <c r="E10" s="51"/>
      <c r="F10" s="51"/>
      <c r="G10" s="51"/>
      <c r="H10" s="51"/>
      <c r="I10" s="51">
        <f>データ!O6</f>
        <v>44.11</v>
      </c>
      <c r="J10" s="51"/>
      <c r="K10" s="51"/>
      <c r="L10" s="51"/>
      <c r="M10" s="51"/>
      <c r="N10" s="51"/>
      <c r="O10" s="51"/>
      <c r="P10" s="51">
        <f>データ!P6</f>
        <v>15.44</v>
      </c>
      <c r="Q10" s="51"/>
      <c r="R10" s="51"/>
      <c r="S10" s="51"/>
      <c r="T10" s="51"/>
      <c r="U10" s="51"/>
      <c r="V10" s="51"/>
      <c r="W10" s="51">
        <f>データ!Q6</f>
        <v>100</v>
      </c>
      <c r="X10" s="51"/>
      <c r="Y10" s="51"/>
      <c r="Z10" s="51"/>
      <c r="AA10" s="51"/>
      <c r="AB10" s="51"/>
      <c r="AC10" s="51"/>
      <c r="AD10" s="50">
        <f>データ!R6</f>
        <v>1980</v>
      </c>
      <c r="AE10" s="50"/>
      <c r="AF10" s="50"/>
      <c r="AG10" s="50"/>
      <c r="AH10" s="50"/>
      <c r="AI10" s="50"/>
      <c r="AJ10" s="50"/>
      <c r="AK10" s="2"/>
      <c r="AL10" s="50">
        <f>データ!V6</f>
        <v>2219</v>
      </c>
      <c r="AM10" s="50"/>
      <c r="AN10" s="50"/>
      <c r="AO10" s="50"/>
      <c r="AP10" s="50"/>
      <c r="AQ10" s="50"/>
      <c r="AR10" s="50"/>
      <c r="AS10" s="50"/>
      <c r="AT10" s="51">
        <f>データ!W6</f>
        <v>1.0900000000000001</v>
      </c>
      <c r="AU10" s="51"/>
      <c r="AV10" s="51"/>
      <c r="AW10" s="51"/>
      <c r="AX10" s="51"/>
      <c r="AY10" s="51"/>
      <c r="AZ10" s="51"/>
      <c r="BA10" s="51"/>
      <c r="BB10" s="51">
        <f>データ!X6</f>
        <v>2035.78</v>
      </c>
      <c r="BC10" s="51"/>
      <c r="BD10" s="51"/>
      <c r="BE10" s="51"/>
      <c r="BF10" s="51"/>
      <c r="BG10" s="51"/>
      <c r="BH10" s="51"/>
      <c r="BI10" s="51"/>
      <c r="BJ10" s="2"/>
      <c r="BK10" s="2"/>
      <c r="BL10" s="52" t="s">
        <v>38</v>
      </c>
      <c r="BM10" s="53"/>
      <c r="BN10" s="54" t="s">
        <v>2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0" t="s">
        <v>15</v>
      </c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ht="13.5" customHeight="1" x14ac:dyDescent="0.2">
      <c r="A14" s="2"/>
      <c r="B14" s="32" t="s">
        <v>39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4"/>
      <c r="BK14" s="2"/>
      <c r="BL14" s="38" t="s">
        <v>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2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11"/>
      <c r="BK16" s="2"/>
      <c r="BL16" s="44" t="s">
        <v>113</v>
      </c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6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11"/>
      <c r="BK17" s="2"/>
      <c r="BL17" s="44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6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11"/>
      <c r="BK18" s="2"/>
      <c r="BL18" s="44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6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11"/>
      <c r="BK19" s="2"/>
      <c r="BL19" s="44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6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11"/>
      <c r="BK20" s="2"/>
      <c r="BL20" s="44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6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11"/>
      <c r="BK21" s="2"/>
      <c r="BL21" s="44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6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11"/>
      <c r="BK22" s="2"/>
      <c r="BL22" s="44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6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11"/>
      <c r="BK23" s="2"/>
      <c r="BL23" s="44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6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11"/>
      <c r="BK24" s="2"/>
      <c r="BL24" s="44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6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11"/>
      <c r="BK25" s="2"/>
      <c r="BL25" s="44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6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11"/>
      <c r="BK26" s="2"/>
      <c r="BL26" s="44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6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11"/>
      <c r="BK27" s="2"/>
      <c r="BL27" s="44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6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11"/>
      <c r="BK28" s="2"/>
      <c r="BL28" s="44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6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11"/>
      <c r="BK29" s="2"/>
      <c r="BL29" s="44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6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11"/>
      <c r="BK30" s="2"/>
      <c r="BL30" s="44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6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11"/>
      <c r="BK31" s="2"/>
      <c r="BL31" s="44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6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11"/>
      <c r="BK32" s="2"/>
      <c r="BL32" s="44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6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11"/>
      <c r="BK33" s="2"/>
      <c r="BL33" s="44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6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0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0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0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1"/>
      <c r="BK34" s="2"/>
      <c r="BL34" s="44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6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0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0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0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1"/>
      <c r="BK35" s="2"/>
      <c r="BL35" s="44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6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11"/>
      <c r="BK36" s="2"/>
      <c r="BL36" s="44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6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11"/>
      <c r="BK37" s="2"/>
      <c r="BL37" s="44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6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11"/>
      <c r="BK38" s="2"/>
      <c r="BL38" s="44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6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11"/>
      <c r="BK39" s="2"/>
      <c r="BL39" s="44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6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11"/>
      <c r="BK40" s="2"/>
      <c r="BL40" s="44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6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11"/>
      <c r="BK41" s="2"/>
      <c r="BL41" s="44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6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11"/>
      <c r="BK42" s="2"/>
      <c r="BL42" s="44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6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11"/>
      <c r="BK43" s="2"/>
      <c r="BL43" s="44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6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11"/>
      <c r="BK44" s="2"/>
      <c r="BL44" s="47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9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11"/>
      <c r="BK45" s="2"/>
      <c r="BL45" s="38" t="s">
        <v>44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11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11"/>
      <c r="BK47" s="2"/>
      <c r="BL47" s="44" t="s">
        <v>111</v>
      </c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6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11"/>
      <c r="BK48" s="2"/>
      <c r="BL48" s="44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6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11"/>
      <c r="BK49" s="2"/>
      <c r="BL49" s="44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6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11"/>
      <c r="BK50" s="2"/>
      <c r="BL50" s="44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6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11"/>
      <c r="BK51" s="2"/>
      <c r="BL51" s="44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6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11"/>
      <c r="BK52" s="2"/>
      <c r="BL52" s="44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6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11"/>
      <c r="BK53" s="2"/>
      <c r="BL53" s="44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6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11"/>
      <c r="BK54" s="2"/>
      <c r="BL54" s="44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6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11"/>
      <c r="BK55" s="2"/>
      <c r="BL55" s="44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6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0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0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1"/>
      <c r="BK56" s="2"/>
      <c r="BL56" s="44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6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0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0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1"/>
      <c r="BK57" s="2"/>
      <c r="BL57" s="44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6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10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10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10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11"/>
      <c r="BK58" s="2"/>
      <c r="BL58" s="44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6"/>
    </row>
    <row r="59" spans="1:78" ht="13.5" customHeight="1" x14ac:dyDescent="0.2">
      <c r="A59" s="2"/>
      <c r="B59" s="5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12"/>
      <c r="BK59" s="2"/>
      <c r="BL59" s="44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6"/>
    </row>
    <row r="60" spans="1:78" ht="13.5" customHeight="1" x14ac:dyDescent="0.2">
      <c r="A60" s="2"/>
      <c r="B60" s="35" t="s">
        <v>26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44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6"/>
    </row>
    <row r="61" spans="1:78" ht="13.5" customHeight="1" x14ac:dyDescent="0.2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44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6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11"/>
      <c r="BK62" s="2"/>
      <c r="BL62" s="44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6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11"/>
      <c r="BK63" s="2"/>
      <c r="BL63" s="47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9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11"/>
      <c r="BK64" s="2"/>
      <c r="BL64" s="38" t="s">
        <v>42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11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11"/>
      <c r="BK66" s="2"/>
      <c r="BL66" s="44" t="s">
        <v>112</v>
      </c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6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11"/>
      <c r="BK67" s="2"/>
      <c r="BL67" s="44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6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11"/>
      <c r="BK68" s="2"/>
      <c r="BL68" s="44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6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11"/>
      <c r="BK69" s="2"/>
      <c r="BL69" s="44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6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11"/>
      <c r="BK70" s="2"/>
      <c r="BL70" s="44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6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11"/>
      <c r="BK71" s="2"/>
      <c r="BL71" s="44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45"/>
      <c r="BY71" s="45"/>
      <c r="BZ71" s="46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11"/>
      <c r="BK72" s="2"/>
      <c r="BL72" s="44"/>
      <c r="BM72" s="45"/>
      <c r="BN72" s="45"/>
      <c r="BO72" s="45"/>
      <c r="BP72" s="45"/>
      <c r="BQ72" s="45"/>
      <c r="BR72" s="45"/>
      <c r="BS72" s="45"/>
      <c r="BT72" s="45"/>
      <c r="BU72" s="45"/>
      <c r="BV72" s="45"/>
      <c r="BW72" s="45"/>
      <c r="BX72" s="45"/>
      <c r="BY72" s="45"/>
      <c r="BZ72" s="46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11"/>
      <c r="BK73" s="2"/>
      <c r="BL73" s="44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6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11"/>
      <c r="BK74" s="2"/>
      <c r="BL74" s="44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6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11"/>
      <c r="BK75" s="2"/>
      <c r="BL75" s="44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6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11"/>
      <c r="BK76" s="2"/>
      <c r="BL76" s="44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6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11"/>
      <c r="BK77" s="2"/>
      <c r="BL77" s="44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6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11"/>
      <c r="BK78" s="2"/>
      <c r="BL78" s="44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6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0"/>
      <c r="V79" s="10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0"/>
      <c r="AP79" s="10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11"/>
      <c r="BK79" s="2"/>
      <c r="BL79" s="44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6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0"/>
      <c r="V80" s="10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0"/>
      <c r="AP80" s="10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11"/>
      <c r="BK80" s="2"/>
      <c r="BL80" s="44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6"/>
    </row>
    <row r="81" spans="1:78" ht="13.5" customHeight="1" x14ac:dyDescent="0.2">
      <c r="A81" s="2"/>
      <c r="B81" s="4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2"/>
      <c r="V81" s="2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2"/>
      <c r="AP81" s="2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2"/>
      <c r="BJ81" s="11"/>
      <c r="BK81" s="2"/>
      <c r="BL81" s="44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6"/>
    </row>
    <row r="82" spans="1:78" ht="13.5" customHeight="1" x14ac:dyDescent="0.2">
      <c r="A82" s="2"/>
      <c r="B82" s="5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12"/>
      <c r="BK82" s="2"/>
      <c r="BL82" s="47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9"/>
    </row>
    <row r="83" spans="1:78" x14ac:dyDescent="0.2">
      <c r="C83" s="28" t="s">
        <v>48</v>
      </c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</row>
    <row r="84" spans="1:78" hidden="1" x14ac:dyDescent="0.2">
      <c r="B84" s="6" t="s">
        <v>37</v>
      </c>
      <c r="C84" s="6"/>
      <c r="D84" s="6"/>
      <c r="E84" s="6" t="s">
        <v>49</v>
      </c>
      <c r="F84" s="6" t="s">
        <v>36</v>
      </c>
      <c r="G84" s="6" t="s">
        <v>51</v>
      </c>
      <c r="H84" s="6" t="s">
        <v>54</v>
      </c>
      <c r="I84" s="6" t="s">
        <v>55</v>
      </c>
      <c r="J84" s="6" t="s">
        <v>1</v>
      </c>
      <c r="K84" s="6" t="s">
        <v>25</v>
      </c>
      <c r="L84" s="6" t="s">
        <v>53</v>
      </c>
      <c r="M84" s="6" t="s">
        <v>56</v>
      </c>
      <c r="N84" s="6" t="s">
        <v>60</v>
      </c>
      <c r="O84" s="6" t="s">
        <v>61</v>
      </c>
    </row>
    <row r="85" spans="1:78" hidden="1" x14ac:dyDescent="0.2">
      <c r="B85" s="6"/>
      <c r="C85" s="6"/>
      <c r="D85" s="6"/>
      <c r="E85" s="6" t="str">
        <f>データ!AI6</f>
        <v>【105.07】</v>
      </c>
      <c r="F85" s="6" t="str">
        <f>データ!AT6</f>
        <v>【63.54】</v>
      </c>
      <c r="G85" s="6" t="str">
        <f>データ!BE6</f>
        <v>【50.90】</v>
      </c>
      <c r="H85" s="6" t="str">
        <f>データ!BP6</f>
        <v>【1,099.15】</v>
      </c>
      <c r="I85" s="6" t="str">
        <f>データ!CA6</f>
        <v>【72.92】</v>
      </c>
      <c r="J85" s="6" t="str">
        <f>データ!CL6</f>
        <v>【225.78】</v>
      </c>
      <c r="K85" s="6" t="str">
        <f>データ!CW6</f>
        <v>【43.17】</v>
      </c>
      <c r="L85" s="6" t="str">
        <f>データ!DH6</f>
        <v>【86.31】</v>
      </c>
      <c r="M85" s="6" t="str">
        <f>データ!DS6</f>
        <v>【30.82】</v>
      </c>
      <c r="N85" s="6" t="str">
        <f>データ!ED6</f>
        <v>【0.06】</v>
      </c>
      <c r="O85" s="6" t="str">
        <f>データ!EO6</f>
        <v>【0.15】</v>
      </c>
    </row>
  </sheetData>
  <sheetProtection algorithmName="SHA-512" hashValue="KjCOqmu1jCNeVlhn6Q3/OYnHxf87eW01tw35SLZlG3Jr0/pWg/FhpQc8gZbNCLasuB6TlmtHa5KDwBgvQ1Defw==" saltValue="AjNOUWmD8eO/68nFGnHnNw==" spinCount="100000" sheet="1" objects="1" scenarios="1" formatCells="0" formatColumns="0" formatRows="0"/>
  <mergeCells count="51"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D10:AJ10"/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  <mergeCell ref="AL10:AS10"/>
    <mergeCell ref="AT10:BA10"/>
    <mergeCell ref="BB10:BI10"/>
    <mergeCell ref="BL10:BM10"/>
    <mergeCell ref="BN10:BY10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59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8" x14ac:dyDescent="0.2">
      <c r="A2" s="14" t="s">
        <v>52</v>
      </c>
      <c r="B2" s="14">
        <f t="shared" ref="B2:EO2" si="0">COLUMN()-1</f>
        <v>1</v>
      </c>
      <c r="C2" s="14">
        <f t="shared" si="0"/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si="0"/>
        <v>71</v>
      </c>
      <c r="BU2" s="14">
        <f t="shared" si="0"/>
        <v>72</v>
      </c>
      <c r="BV2" s="14">
        <f t="shared" si="0"/>
        <v>73</v>
      </c>
      <c r="BW2" s="14">
        <f t="shared" si="0"/>
        <v>74</v>
      </c>
      <c r="BX2" s="14">
        <f t="shared" si="0"/>
        <v>75</v>
      </c>
      <c r="BY2" s="14">
        <f t="shared" si="0"/>
        <v>76</v>
      </c>
      <c r="BZ2" s="14">
        <f t="shared" si="0"/>
        <v>77</v>
      </c>
      <c r="CA2" s="14">
        <f t="shared" si="0"/>
        <v>78</v>
      </c>
      <c r="CB2" s="14">
        <f t="shared" si="0"/>
        <v>79</v>
      </c>
      <c r="CC2" s="14">
        <f t="shared" si="0"/>
        <v>80</v>
      </c>
      <c r="CD2" s="14">
        <f t="shared" si="0"/>
        <v>81</v>
      </c>
      <c r="CE2" s="14">
        <f t="shared" si="0"/>
        <v>82</v>
      </c>
      <c r="CF2" s="14">
        <f t="shared" si="0"/>
        <v>83</v>
      </c>
      <c r="CG2" s="14">
        <f t="shared" si="0"/>
        <v>84</v>
      </c>
      <c r="CH2" s="14">
        <f t="shared" si="0"/>
        <v>85</v>
      </c>
      <c r="CI2" s="14">
        <f t="shared" si="0"/>
        <v>86</v>
      </c>
      <c r="CJ2" s="14">
        <f t="shared" si="0"/>
        <v>87</v>
      </c>
      <c r="CK2" s="14">
        <f t="shared" si="0"/>
        <v>88</v>
      </c>
      <c r="CL2" s="14">
        <f t="shared" si="0"/>
        <v>89</v>
      </c>
      <c r="CM2" s="14">
        <f t="shared" si="0"/>
        <v>90</v>
      </c>
      <c r="CN2" s="14">
        <f t="shared" si="0"/>
        <v>91</v>
      </c>
      <c r="CO2" s="14">
        <f t="shared" si="0"/>
        <v>92</v>
      </c>
      <c r="CP2" s="14">
        <f t="shared" si="0"/>
        <v>93</v>
      </c>
      <c r="CQ2" s="14">
        <f t="shared" si="0"/>
        <v>94</v>
      </c>
      <c r="CR2" s="14">
        <f t="shared" si="0"/>
        <v>95</v>
      </c>
      <c r="CS2" s="14">
        <f t="shared" si="0"/>
        <v>96</v>
      </c>
      <c r="CT2" s="14">
        <f t="shared" si="0"/>
        <v>97</v>
      </c>
      <c r="CU2" s="14">
        <f t="shared" si="0"/>
        <v>98</v>
      </c>
      <c r="CV2" s="14">
        <f t="shared" si="0"/>
        <v>99</v>
      </c>
      <c r="CW2" s="14">
        <f t="shared" si="0"/>
        <v>100</v>
      </c>
      <c r="CX2" s="14">
        <f t="shared" si="0"/>
        <v>101</v>
      </c>
      <c r="CY2" s="14">
        <f t="shared" si="0"/>
        <v>102</v>
      </c>
      <c r="CZ2" s="14">
        <f t="shared" si="0"/>
        <v>103</v>
      </c>
      <c r="DA2" s="14">
        <f t="shared" si="0"/>
        <v>104</v>
      </c>
      <c r="DB2" s="14">
        <f t="shared" si="0"/>
        <v>105</v>
      </c>
      <c r="DC2" s="14">
        <f t="shared" si="0"/>
        <v>106</v>
      </c>
      <c r="DD2" s="14">
        <f t="shared" si="0"/>
        <v>107</v>
      </c>
      <c r="DE2" s="14">
        <f t="shared" si="0"/>
        <v>108</v>
      </c>
      <c r="DF2" s="14">
        <f t="shared" si="0"/>
        <v>109</v>
      </c>
      <c r="DG2" s="14">
        <f t="shared" si="0"/>
        <v>110</v>
      </c>
      <c r="DH2" s="14">
        <f t="shared" si="0"/>
        <v>111</v>
      </c>
      <c r="DI2" s="14">
        <f t="shared" si="0"/>
        <v>112</v>
      </c>
      <c r="DJ2" s="14">
        <f t="shared" si="0"/>
        <v>113</v>
      </c>
      <c r="DK2" s="14">
        <f t="shared" si="0"/>
        <v>114</v>
      </c>
      <c r="DL2" s="14">
        <f t="shared" si="0"/>
        <v>115</v>
      </c>
      <c r="DM2" s="14">
        <f t="shared" si="0"/>
        <v>116</v>
      </c>
      <c r="DN2" s="14">
        <f t="shared" si="0"/>
        <v>117</v>
      </c>
      <c r="DO2" s="14">
        <f t="shared" si="0"/>
        <v>118</v>
      </c>
      <c r="DP2" s="14">
        <f t="shared" si="0"/>
        <v>119</v>
      </c>
      <c r="DQ2" s="14">
        <f t="shared" si="0"/>
        <v>120</v>
      </c>
      <c r="DR2" s="14">
        <f t="shared" si="0"/>
        <v>121</v>
      </c>
      <c r="DS2" s="14">
        <f t="shared" si="0"/>
        <v>122</v>
      </c>
      <c r="DT2" s="14">
        <f t="shared" si="0"/>
        <v>123</v>
      </c>
      <c r="DU2" s="14">
        <f t="shared" si="0"/>
        <v>124</v>
      </c>
      <c r="DV2" s="14">
        <f t="shared" si="0"/>
        <v>125</v>
      </c>
      <c r="DW2" s="14">
        <f t="shared" si="0"/>
        <v>126</v>
      </c>
      <c r="DX2" s="14">
        <f t="shared" si="0"/>
        <v>127</v>
      </c>
      <c r="DY2" s="14">
        <f t="shared" si="0"/>
        <v>128</v>
      </c>
      <c r="DZ2" s="14">
        <f t="shared" si="0"/>
        <v>129</v>
      </c>
      <c r="EA2" s="14">
        <f t="shared" si="0"/>
        <v>130</v>
      </c>
      <c r="EB2" s="14">
        <f t="shared" si="0"/>
        <v>131</v>
      </c>
      <c r="EC2" s="14">
        <f t="shared" si="0"/>
        <v>132</v>
      </c>
      <c r="ED2" s="14">
        <f t="shared" si="0"/>
        <v>133</v>
      </c>
      <c r="EE2" s="14">
        <f t="shared" si="0"/>
        <v>134</v>
      </c>
      <c r="EF2" s="14">
        <f t="shared" si="0"/>
        <v>135</v>
      </c>
      <c r="EG2" s="14">
        <f t="shared" si="0"/>
        <v>136</v>
      </c>
      <c r="EH2" s="14">
        <f t="shared" si="0"/>
        <v>137</v>
      </c>
      <c r="EI2" s="14">
        <f t="shared" si="0"/>
        <v>138</v>
      </c>
      <c r="EJ2" s="14">
        <f t="shared" si="0"/>
        <v>139</v>
      </c>
      <c r="EK2" s="14">
        <f t="shared" si="0"/>
        <v>140</v>
      </c>
      <c r="EL2" s="14">
        <f t="shared" si="0"/>
        <v>141</v>
      </c>
      <c r="EM2" s="14">
        <f t="shared" si="0"/>
        <v>142</v>
      </c>
      <c r="EN2" s="14">
        <f t="shared" si="0"/>
        <v>143</v>
      </c>
      <c r="EO2" s="14">
        <f t="shared" si="0"/>
        <v>144</v>
      </c>
    </row>
    <row r="3" spans="1:148" x14ac:dyDescent="0.2">
      <c r="A3" s="14" t="s">
        <v>35</v>
      </c>
      <c r="B3" s="16" t="s">
        <v>63</v>
      </c>
      <c r="C3" s="16" t="s">
        <v>47</v>
      </c>
      <c r="D3" s="16" t="s">
        <v>9</v>
      </c>
      <c r="E3" s="16" t="s">
        <v>21</v>
      </c>
      <c r="F3" s="16" t="s">
        <v>62</v>
      </c>
      <c r="G3" s="16" t="s">
        <v>20</v>
      </c>
      <c r="H3" s="71" t="s">
        <v>65</v>
      </c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3"/>
      <c r="Y3" s="77" t="s">
        <v>4</v>
      </c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 t="s">
        <v>26</v>
      </c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</row>
    <row r="4" spans="1:148" x14ac:dyDescent="0.2">
      <c r="A4" s="14" t="s">
        <v>66</v>
      </c>
      <c r="B4" s="17"/>
      <c r="C4" s="17"/>
      <c r="D4" s="17"/>
      <c r="E4" s="17"/>
      <c r="F4" s="17"/>
      <c r="G4" s="17"/>
      <c r="H4" s="74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/>
      <c r="Y4" s="78" t="s">
        <v>50</v>
      </c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 t="s">
        <v>40</v>
      </c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 t="s">
        <v>64</v>
      </c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 t="s">
        <v>32</v>
      </c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 t="s">
        <v>67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 t="s">
        <v>68</v>
      </c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 t="s">
        <v>69</v>
      </c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 t="s">
        <v>45</v>
      </c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 t="s">
        <v>58</v>
      </c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 t="s">
        <v>70</v>
      </c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 t="s">
        <v>71</v>
      </c>
      <c r="EF4" s="78"/>
      <c r="EG4" s="78"/>
      <c r="EH4" s="78"/>
      <c r="EI4" s="78"/>
      <c r="EJ4" s="78"/>
      <c r="EK4" s="78"/>
      <c r="EL4" s="78"/>
      <c r="EM4" s="78"/>
      <c r="EN4" s="78"/>
      <c r="EO4" s="78"/>
    </row>
    <row r="5" spans="1:148" x14ac:dyDescent="0.2">
      <c r="A5" s="14" t="s">
        <v>43</v>
      </c>
      <c r="B5" s="18"/>
      <c r="C5" s="18"/>
      <c r="D5" s="18"/>
      <c r="E5" s="18"/>
      <c r="F5" s="18"/>
      <c r="G5" s="18"/>
      <c r="H5" s="22" t="s">
        <v>72</v>
      </c>
      <c r="I5" s="22" t="s">
        <v>73</v>
      </c>
      <c r="J5" s="22" t="s">
        <v>57</v>
      </c>
      <c r="K5" s="22" t="s">
        <v>74</v>
      </c>
      <c r="L5" s="22" t="s">
        <v>28</v>
      </c>
      <c r="M5" s="22" t="s">
        <v>17</v>
      </c>
      <c r="N5" s="22" t="s">
        <v>75</v>
      </c>
      <c r="O5" s="22" t="s">
        <v>76</v>
      </c>
      <c r="P5" s="22" t="s">
        <v>77</v>
      </c>
      <c r="Q5" s="22" t="s">
        <v>78</v>
      </c>
      <c r="R5" s="22" t="s">
        <v>79</v>
      </c>
      <c r="S5" s="22" t="s">
        <v>80</v>
      </c>
      <c r="T5" s="22" t="s">
        <v>81</v>
      </c>
      <c r="U5" s="22" t="s">
        <v>82</v>
      </c>
      <c r="V5" s="22" t="s">
        <v>83</v>
      </c>
      <c r="W5" s="22" t="s">
        <v>84</v>
      </c>
      <c r="X5" s="22" t="s">
        <v>85</v>
      </c>
      <c r="Y5" s="22" t="s">
        <v>86</v>
      </c>
      <c r="Z5" s="22" t="s">
        <v>8</v>
      </c>
      <c r="AA5" s="22" t="s">
        <v>87</v>
      </c>
      <c r="AB5" s="22" t="s">
        <v>88</v>
      </c>
      <c r="AC5" s="22" t="s">
        <v>89</v>
      </c>
      <c r="AD5" s="22" t="s">
        <v>90</v>
      </c>
      <c r="AE5" s="22" t="s">
        <v>91</v>
      </c>
      <c r="AF5" s="22" t="s">
        <v>41</v>
      </c>
      <c r="AG5" s="22" t="s">
        <v>92</v>
      </c>
      <c r="AH5" s="22" t="s">
        <v>93</v>
      </c>
      <c r="AI5" s="22" t="s">
        <v>37</v>
      </c>
      <c r="AJ5" s="22" t="s">
        <v>86</v>
      </c>
      <c r="AK5" s="22" t="s">
        <v>8</v>
      </c>
      <c r="AL5" s="22" t="s">
        <v>87</v>
      </c>
      <c r="AM5" s="22" t="s">
        <v>88</v>
      </c>
      <c r="AN5" s="22" t="s">
        <v>89</v>
      </c>
      <c r="AO5" s="22" t="s">
        <v>90</v>
      </c>
      <c r="AP5" s="22" t="s">
        <v>91</v>
      </c>
      <c r="AQ5" s="22" t="s">
        <v>41</v>
      </c>
      <c r="AR5" s="22" t="s">
        <v>92</v>
      </c>
      <c r="AS5" s="22" t="s">
        <v>93</v>
      </c>
      <c r="AT5" s="22" t="s">
        <v>94</v>
      </c>
      <c r="AU5" s="22" t="s">
        <v>86</v>
      </c>
      <c r="AV5" s="22" t="s">
        <v>8</v>
      </c>
      <c r="AW5" s="22" t="s">
        <v>87</v>
      </c>
      <c r="AX5" s="22" t="s">
        <v>88</v>
      </c>
      <c r="AY5" s="22" t="s">
        <v>89</v>
      </c>
      <c r="AZ5" s="22" t="s">
        <v>90</v>
      </c>
      <c r="BA5" s="22" t="s">
        <v>91</v>
      </c>
      <c r="BB5" s="22" t="s">
        <v>41</v>
      </c>
      <c r="BC5" s="22" t="s">
        <v>92</v>
      </c>
      <c r="BD5" s="22" t="s">
        <v>93</v>
      </c>
      <c r="BE5" s="22" t="s">
        <v>94</v>
      </c>
      <c r="BF5" s="22" t="s">
        <v>86</v>
      </c>
      <c r="BG5" s="22" t="s">
        <v>8</v>
      </c>
      <c r="BH5" s="22" t="s">
        <v>87</v>
      </c>
      <c r="BI5" s="22" t="s">
        <v>88</v>
      </c>
      <c r="BJ5" s="22" t="s">
        <v>89</v>
      </c>
      <c r="BK5" s="22" t="s">
        <v>90</v>
      </c>
      <c r="BL5" s="22" t="s">
        <v>91</v>
      </c>
      <c r="BM5" s="22" t="s">
        <v>41</v>
      </c>
      <c r="BN5" s="22" t="s">
        <v>92</v>
      </c>
      <c r="BO5" s="22" t="s">
        <v>93</v>
      </c>
      <c r="BP5" s="22" t="s">
        <v>94</v>
      </c>
      <c r="BQ5" s="22" t="s">
        <v>86</v>
      </c>
      <c r="BR5" s="22" t="s">
        <v>8</v>
      </c>
      <c r="BS5" s="22" t="s">
        <v>87</v>
      </c>
      <c r="BT5" s="22" t="s">
        <v>88</v>
      </c>
      <c r="BU5" s="22" t="s">
        <v>89</v>
      </c>
      <c r="BV5" s="22" t="s">
        <v>90</v>
      </c>
      <c r="BW5" s="22" t="s">
        <v>91</v>
      </c>
      <c r="BX5" s="22" t="s">
        <v>41</v>
      </c>
      <c r="BY5" s="22" t="s">
        <v>92</v>
      </c>
      <c r="BZ5" s="22" t="s">
        <v>93</v>
      </c>
      <c r="CA5" s="22" t="s">
        <v>94</v>
      </c>
      <c r="CB5" s="22" t="s">
        <v>86</v>
      </c>
      <c r="CC5" s="22" t="s">
        <v>8</v>
      </c>
      <c r="CD5" s="22" t="s">
        <v>87</v>
      </c>
      <c r="CE5" s="22" t="s">
        <v>88</v>
      </c>
      <c r="CF5" s="22" t="s">
        <v>89</v>
      </c>
      <c r="CG5" s="22" t="s">
        <v>90</v>
      </c>
      <c r="CH5" s="22" t="s">
        <v>91</v>
      </c>
      <c r="CI5" s="22" t="s">
        <v>41</v>
      </c>
      <c r="CJ5" s="22" t="s">
        <v>92</v>
      </c>
      <c r="CK5" s="22" t="s">
        <v>93</v>
      </c>
      <c r="CL5" s="22" t="s">
        <v>94</v>
      </c>
      <c r="CM5" s="22" t="s">
        <v>86</v>
      </c>
      <c r="CN5" s="22" t="s">
        <v>8</v>
      </c>
      <c r="CO5" s="22" t="s">
        <v>87</v>
      </c>
      <c r="CP5" s="22" t="s">
        <v>88</v>
      </c>
      <c r="CQ5" s="22" t="s">
        <v>89</v>
      </c>
      <c r="CR5" s="22" t="s">
        <v>90</v>
      </c>
      <c r="CS5" s="22" t="s">
        <v>91</v>
      </c>
      <c r="CT5" s="22" t="s">
        <v>41</v>
      </c>
      <c r="CU5" s="22" t="s">
        <v>92</v>
      </c>
      <c r="CV5" s="22" t="s">
        <v>93</v>
      </c>
      <c r="CW5" s="22" t="s">
        <v>94</v>
      </c>
      <c r="CX5" s="22" t="s">
        <v>86</v>
      </c>
      <c r="CY5" s="22" t="s">
        <v>8</v>
      </c>
      <c r="CZ5" s="22" t="s">
        <v>87</v>
      </c>
      <c r="DA5" s="22" t="s">
        <v>88</v>
      </c>
      <c r="DB5" s="22" t="s">
        <v>89</v>
      </c>
      <c r="DC5" s="22" t="s">
        <v>90</v>
      </c>
      <c r="DD5" s="22" t="s">
        <v>91</v>
      </c>
      <c r="DE5" s="22" t="s">
        <v>41</v>
      </c>
      <c r="DF5" s="22" t="s">
        <v>92</v>
      </c>
      <c r="DG5" s="22" t="s">
        <v>93</v>
      </c>
      <c r="DH5" s="22" t="s">
        <v>94</v>
      </c>
      <c r="DI5" s="22" t="s">
        <v>86</v>
      </c>
      <c r="DJ5" s="22" t="s">
        <v>8</v>
      </c>
      <c r="DK5" s="22" t="s">
        <v>87</v>
      </c>
      <c r="DL5" s="22" t="s">
        <v>88</v>
      </c>
      <c r="DM5" s="22" t="s">
        <v>89</v>
      </c>
      <c r="DN5" s="22" t="s">
        <v>90</v>
      </c>
      <c r="DO5" s="22" t="s">
        <v>91</v>
      </c>
      <c r="DP5" s="22" t="s">
        <v>41</v>
      </c>
      <c r="DQ5" s="22" t="s">
        <v>92</v>
      </c>
      <c r="DR5" s="22" t="s">
        <v>93</v>
      </c>
      <c r="DS5" s="22" t="s">
        <v>94</v>
      </c>
      <c r="DT5" s="22" t="s">
        <v>86</v>
      </c>
      <c r="DU5" s="22" t="s">
        <v>8</v>
      </c>
      <c r="DV5" s="22" t="s">
        <v>87</v>
      </c>
      <c r="DW5" s="22" t="s">
        <v>88</v>
      </c>
      <c r="DX5" s="22" t="s">
        <v>89</v>
      </c>
      <c r="DY5" s="22" t="s">
        <v>90</v>
      </c>
      <c r="DZ5" s="22" t="s">
        <v>91</v>
      </c>
      <c r="EA5" s="22" t="s">
        <v>41</v>
      </c>
      <c r="EB5" s="22" t="s">
        <v>92</v>
      </c>
      <c r="EC5" s="22" t="s">
        <v>93</v>
      </c>
      <c r="ED5" s="22" t="s">
        <v>94</v>
      </c>
      <c r="EE5" s="22" t="s">
        <v>86</v>
      </c>
      <c r="EF5" s="22" t="s">
        <v>8</v>
      </c>
      <c r="EG5" s="22" t="s">
        <v>87</v>
      </c>
      <c r="EH5" s="22" t="s">
        <v>88</v>
      </c>
      <c r="EI5" s="22" t="s">
        <v>89</v>
      </c>
      <c r="EJ5" s="22" t="s">
        <v>90</v>
      </c>
      <c r="EK5" s="22" t="s">
        <v>91</v>
      </c>
      <c r="EL5" s="22" t="s">
        <v>41</v>
      </c>
      <c r="EM5" s="22" t="s">
        <v>92</v>
      </c>
      <c r="EN5" s="22" t="s">
        <v>93</v>
      </c>
      <c r="EO5" s="22" t="s">
        <v>94</v>
      </c>
    </row>
    <row r="6" spans="1:148" s="13" customFormat="1" x14ac:dyDescent="0.2">
      <c r="A6" s="14" t="s">
        <v>95</v>
      </c>
      <c r="B6" s="19">
        <f t="shared" ref="B6:X6" si="1">B7</f>
        <v>2024</v>
      </c>
      <c r="C6" s="19">
        <f t="shared" si="1"/>
        <v>193461</v>
      </c>
      <c r="D6" s="19">
        <f t="shared" si="1"/>
        <v>46</v>
      </c>
      <c r="E6" s="19">
        <f t="shared" si="1"/>
        <v>17</v>
      </c>
      <c r="F6" s="19">
        <f t="shared" si="1"/>
        <v>4</v>
      </c>
      <c r="G6" s="19">
        <f t="shared" si="1"/>
        <v>0</v>
      </c>
      <c r="H6" s="19" t="str">
        <f t="shared" si="1"/>
        <v>山梨県　市川三郷町</v>
      </c>
      <c r="I6" s="19" t="str">
        <f t="shared" si="1"/>
        <v>法適用</v>
      </c>
      <c r="J6" s="19" t="str">
        <f t="shared" si="1"/>
        <v>下水道事業</v>
      </c>
      <c r="K6" s="19" t="str">
        <f t="shared" si="1"/>
        <v>特定環境保全公共下水道</v>
      </c>
      <c r="L6" s="19" t="str">
        <f t="shared" si="1"/>
        <v>D2</v>
      </c>
      <c r="M6" s="19" t="str">
        <f t="shared" si="1"/>
        <v>非設置</v>
      </c>
      <c r="N6" s="23" t="str">
        <f t="shared" si="1"/>
        <v>-</v>
      </c>
      <c r="O6" s="23">
        <f t="shared" si="1"/>
        <v>44.11</v>
      </c>
      <c r="P6" s="23">
        <f t="shared" si="1"/>
        <v>15.44</v>
      </c>
      <c r="Q6" s="23">
        <f t="shared" si="1"/>
        <v>100</v>
      </c>
      <c r="R6" s="23">
        <f t="shared" si="1"/>
        <v>1980</v>
      </c>
      <c r="S6" s="23">
        <f t="shared" si="1"/>
        <v>14434</v>
      </c>
      <c r="T6" s="23">
        <f t="shared" si="1"/>
        <v>75.180000000000007</v>
      </c>
      <c r="U6" s="23">
        <f t="shared" si="1"/>
        <v>191.99</v>
      </c>
      <c r="V6" s="23">
        <f t="shared" si="1"/>
        <v>2219</v>
      </c>
      <c r="W6" s="23">
        <f t="shared" si="1"/>
        <v>1.0900000000000001</v>
      </c>
      <c r="X6" s="23">
        <f t="shared" si="1"/>
        <v>2035.78</v>
      </c>
      <c r="Y6" s="27" t="str">
        <f t="shared" ref="Y6:AH6" si="2">IF(Y7="",NA(),Y7)</f>
        <v>-</v>
      </c>
      <c r="Z6" s="27" t="str">
        <f t="shared" si="2"/>
        <v>-</v>
      </c>
      <c r="AA6" s="27" t="str">
        <f t="shared" si="2"/>
        <v>-</v>
      </c>
      <c r="AB6" s="27" t="str">
        <f t="shared" si="2"/>
        <v>-</v>
      </c>
      <c r="AC6" s="27">
        <f t="shared" si="2"/>
        <v>105.25</v>
      </c>
      <c r="AD6" s="27" t="str">
        <f t="shared" si="2"/>
        <v>-</v>
      </c>
      <c r="AE6" s="27" t="str">
        <f t="shared" si="2"/>
        <v>-</v>
      </c>
      <c r="AF6" s="27" t="str">
        <f t="shared" si="2"/>
        <v>-</v>
      </c>
      <c r="AG6" s="27" t="str">
        <f t="shared" si="2"/>
        <v>-</v>
      </c>
      <c r="AH6" s="27">
        <f t="shared" si="2"/>
        <v>106.38</v>
      </c>
      <c r="AI6" s="23" t="str">
        <f>IF(AI7="","",IF(AI7="-","【-】","【"&amp;SUBSTITUTE(TEXT(AI7,"#,##0.00"),"-","△")&amp;"】"))</f>
        <v>【105.07】</v>
      </c>
      <c r="AJ6" s="27" t="str">
        <f t="shared" ref="AJ6:AS6" si="3">IF(AJ7="",NA(),AJ7)</f>
        <v>-</v>
      </c>
      <c r="AK6" s="27" t="str">
        <f t="shared" si="3"/>
        <v>-</v>
      </c>
      <c r="AL6" s="27" t="str">
        <f t="shared" si="3"/>
        <v>-</v>
      </c>
      <c r="AM6" s="27" t="str">
        <f t="shared" si="3"/>
        <v>-</v>
      </c>
      <c r="AN6" s="23">
        <f t="shared" si="3"/>
        <v>0</v>
      </c>
      <c r="AO6" s="27" t="str">
        <f t="shared" si="3"/>
        <v>-</v>
      </c>
      <c r="AP6" s="27" t="str">
        <f t="shared" si="3"/>
        <v>-</v>
      </c>
      <c r="AQ6" s="27" t="str">
        <f t="shared" si="3"/>
        <v>-</v>
      </c>
      <c r="AR6" s="27" t="str">
        <f t="shared" si="3"/>
        <v>-</v>
      </c>
      <c r="AS6" s="27">
        <f t="shared" si="3"/>
        <v>70.63</v>
      </c>
      <c r="AT6" s="23" t="str">
        <f>IF(AT7="","",IF(AT7="-","【-】","【"&amp;SUBSTITUTE(TEXT(AT7,"#,##0.00"),"-","△")&amp;"】"))</f>
        <v>【63.54】</v>
      </c>
      <c r="AU6" s="27" t="str">
        <f t="shared" ref="AU6:BD6" si="4">IF(AU7="",NA(),AU7)</f>
        <v>-</v>
      </c>
      <c r="AV6" s="27" t="str">
        <f t="shared" si="4"/>
        <v>-</v>
      </c>
      <c r="AW6" s="27" t="str">
        <f t="shared" si="4"/>
        <v>-</v>
      </c>
      <c r="AX6" s="27" t="str">
        <f t="shared" si="4"/>
        <v>-</v>
      </c>
      <c r="AY6" s="27">
        <f t="shared" si="4"/>
        <v>7.78</v>
      </c>
      <c r="AZ6" s="27" t="str">
        <f t="shared" si="4"/>
        <v>-</v>
      </c>
      <c r="BA6" s="27" t="str">
        <f t="shared" si="4"/>
        <v>-</v>
      </c>
      <c r="BB6" s="27" t="str">
        <f t="shared" si="4"/>
        <v>-</v>
      </c>
      <c r="BC6" s="27" t="str">
        <f t="shared" si="4"/>
        <v>-</v>
      </c>
      <c r="BD6" s="27">
        <f t="shared" si="4"/>
        <v>53.28</v>
      </c>
      <c r="BE6" s="23" t="str">
        <f>IF(BE7="","",IF(BE7="-","【-】","【"&amp;SUBSTITUTE(TEXT(BE7,"#,##0.00"),"-","△")&amp;"】"))</f>
        <v>【50.90】</v>
      </c>
      <c r="BF6" s="27" t="str">
        <f t="shared" ref="BF6:BO6" si="5">IF(BF7="",NA(),BF7)</f>
        <v>-</v>
      </c>
      <c r="BG6" s="27" t="str">
        <f t="shared" si="5"/>
        <v>-</v>
      </c>
      <c r="BH6" s="27" t="str">
        <f t="shared" si="5"/>
        <v>-</v>
      </c>
      <c r="BI6" s="27" t="str">
        <f t="shared" si="5"/>
        <v>-</v>
      </c>
      <c r="BJ6" s="27">
        <f t="shared" si="5"/>
        <v>1514.36</v>
      </c>
      <c r="BK6" s="27" t="str">
        <f t="shared" si="5"/>
        <v>-</v>
      </c>
      <c r="BL6" s="27" t="str">
        <f t="shared" si="5"/>
        <v>-</v>
      </c>
      <c r="BM6" s="27" t="str">
        <f t="shared" si="5"/>
        <v>-</v>
      </c>
      <c r="BN6" s="27" t="str">
        <f t="shared" si="5"/>
        <v>-</v>
      </c>
      <c r="BO6" s="27">
        <f t="shared" si="5"/>
        <v>1142.44</v>
      </c>
      <c r="BP6" s="23" t="str">
        <f>IF(BP7="","",IF(BP7="-","【-】","【"&amp;SUBSTITUTE(TEXT(BP7,"#,##0.00"),"-","△")&amp;"】"))</f>
        <v>【1,099.15】</v>
      </c>
      <c r="BQ6" s="27" t="str">
        <f t="shared" ref="BQ6:BZ6" si="6">IF(BQ7="",NA(),BQ7)</f>
        <v>-</v>
      </c>
      <c r="BR6" s="27" t="str">
        <f t="shared" si="6"/>
        <v>-</v>
      </c>
      <c r="BS6" s="27" t="str">
        <f t="shared" si="6"/>
        <v>-</v>
      </c>
      <c r="BT6" s="27" t="str">
        <f t="shared" si="6"/>
        <v>-</v>
      </c>
      <c r="BU6" s="27">
        <f t="shared" si="6"/>
        <v>37.58</v>
      </c>
      <c r="BV6" s="27" t="str">
        <f t="shared" si="6"/>
        <v>-</v>
      </c>
      <c r="BW6" s="27" t="str">
        <f t="shared" si="6"/>
        <v>-</v>
      </c>
      <c r="BX6" s="27" t="str">
        <f t="shared" si="6"/>
        <v>-</v>
      </c>
      <c r="BY6" s="27" t="str">
        <f t="shared" si="6"/>
        <v>-</v>
      </c>
      <c r="BZ6" s="27">
        <f t="shared" si="6"/>
        <v>66.63</v>
      </c>
      <c r="CA6" s="23" t="str">
        <f>IF(CA7="","",IF(CA7="-","【-】","【"&amp;SUBSTITUTE(TEXT(CA7,"#,##0.00"),"-","△")&amp;"】"))</f>
        <v>【72.92】</v>
      </c>
      <c r="CB6" s="27" t="str">
        <f t="shared" ref="CB6:CK6" si="7">IF(CB7="",NA(),CB7)</f>
        <v>-</v>
      </c>
      <c r="CC6" s="27" t="str">
        <f t="shared" si="7"/>
        <v>-</v>
      </c>
      <c r="CD6" s="27" t="str">
        <f t="shared" si="7"/>
        <v>-</v>
      </c>
      <c r="CE6" s="27" t="str">
        <f t="shared" si="7"/>
        <v>-</v>
      </c>
      <c r="CF6" s="27">
        <f t="shared" si="7"/>
        <v>316.88</v>
      </c>
      <c r="CG6" s="27" t="str">
        <f t="shared" si="7"/>
        <v>-</v>
      </c>
      <c r="CH6" s="27" t="str">
        <f t="shared" si="7"/>
        <v>-</v>
      </c>
      <c r="CI6" s="27" t="str">
        <f t="shared" si="7"/>
        <v>-</v>
      </c>
      <c r="CJ6" s="27" t="str">
        <f t="shared" si="7"/>
        <v>-</v>
      </c>
      <c r="CK6" s="27">
        <f t="shared" si="7"/>
        <v>252.17</v>
      </c>
      <c r="CL6" s="23" t="str">
        <f>IF(CL7="","",IF(CL7="-","【-】","【"&amp;SUBSTITUTE(TEXT(CL7,"#,##0.00"),"-","△")&amp;"】"))</f>
        <v>【225.78】</v>
      </c>
      <c r="CM6" s="27" t="str">
        <f t="shared" ref="CM6:CV6" si="8">IF(CM7="",NA(),CM7)</f>
        <v>-</v>
      </c>
      <c r="CN6" s="27" t="str">
        <f t="shared" si="8"/>
        <v>-</v>
      </c>
      <c r="CO6" s="27" t="str">
        <f t="shared" si="8"/>
        <v>-</v>
      </c>
      <c r="CP6" s="27" t="str">
        <f t="shared" si="8"/>
        <v>-</v>
      </c>
      <c r="CQ6" s="27">
        <f t="shared" si="8"/>
        <v>31.27</v>
      </c>
      <c r="CR6" s="27" t="str">
        <f t="shared" si="8"/>
        <v>-</v>
      </c>
      <c r="CS6" s="27" t="str">
        <f t="shared" si="8"/>
        <v>-</v>
      </c>
      <c r="CT6" s="27" t="str">
        <f t="shared" si="8"/>
        <v>-</v>
      </c>
      <c r="CU6" s="27" t="str">
        <f t="shared" si="8"/>
        <v>-</v>
      </c>
      <c r="CV6" s="27">
        <f t="shared" si="8"/>
        <v>42.15</v>
      </c>
      <c r="CW6" s="23" t="str">
        <f>IF(CW7="","",IF(CW7="-","【-】","【"&amp;SUBSTITUTE(TEXT(CW7,"#,##0.00"),"-","△")&amp;"】"))</f>
        <v>【43.17】</v>
      </c>
      <c r="CX6" s="27" t="str">
        <f t="shared" ref="CX6:DG6" si="9">IF(CX7="",NA(),CX7)</f>
        <v>-</v>
      </c>
      <c r="CY6" s="27" t="str">
        <f t="shared" si="9"/>
        <v>-</v>
      </c>
      <c r="CZ6" s="27" t="str">
        <f t="shared" si="9"/>
        <v>-</v>
      </c>
      <c r="DA6" s="27" t="str">
        <f t="shared" si="9"/>
        <v>-</v>
      </c>
      <c r="DB6" s="27">
        <f t="shared" si="9"/>
        <v>86.21</v>
      </c>
      <c r="DC6" s="27" t="str">
        <f t="shared" si="9"/>
        <v>-</v>
      </c>
      <c r="DD6" s="27" t="str">
        <f t="shared" si="9"/>
        <v>-</v>
      </c>
      <c r="DE6" s="27" t="str">
        <f t="shared" si="9"/>
        <v>-</v>
      </c>
      <c r="DF6" s="27" t="str">
        <f t="shared" si="9"/>
        <v>-</v>
      </c>
      <c r="DG6" s="27">
        <f t="shared" si="9"/>
        <v>84.21</v>
      </c>
      <c r="DH6" s="23" t="str">
        <f>IF(DH7="","",IF(DH7="-","【-】","【"&amp;SUBSTITUTE(TEXT(DH7,"#,##0.00"),"-","△")&amp;"】"))</f>
        <v>【86.31】</v>
      </c>
      <c r="DI6" s="27" t="str">
        <f t="shared" ref="DI6:DR6" si="10">IF(DI7="",NA(),DI7)</f>
        <v>-</v>
      </c>
      <c r="DJ6" s="27" t="str">
        <f t="shared" si="10"/>
        <v>-</v>
      </c>
      <c r="DK6" s="27" t="str">
        <f t="shared" si="10"/>
        <v>-</v>
      </c>
      <c r="DL6" s="27" t="str">
        <f t="shared" si="10"/>
        <v>-</v>
      </c>
      <c r="DM6" s="27">
        <f t="shared" si="10"/>
        <v>3.68</v>
      </c>
      <c r="DN6" s="27" t="str">
        <f t="shared" si="10"/>
        <v>-</v>
      </c>
      <c r="DO6" s="27" t="str">
        <f t="shared" si="10"/>
        <v>-</v>
      </c>
      <c r="DP6" s="27" t="str">
        <f t="shared" si="10"/>
        <v>-</v>
      </c>
      <c r="DQ6" s="27" t="str">
        <f t="shared" si="10"/>
        <v>-</v>
      </c>
      <c r="DR6" s="27">
        <f t="shared" si="10"/>
        <v>27.46</v>
      </c>
      <c r="DS6" s="23" t="str">
        <f>IF(DS7="","",IF(DS7="-","【-】","【"&amp;SUBSTITUTE(TEXT(DS7,"#,##0.00"),"-","△")&amp;"】"))</f>
        <v>【30.82】</v>
      </c>
      <c r="DT6" s="27" t="str">
        <f t="shared" ref="DT6:EC6" si="11">IF(DT7="",NA(),DT7)</f>
        <v>-</v>
      </c>
      <c r="DU6" s="27" t="str">
        <f t="shared" si="11"/>
        <v>-</v>
      </c>
      <c r="DV6" s="27" t="str">
        <f t="shared" si="11"/>
        <v>-</v>
      </c>
      <c r="DW6" s="27" t="str">
        <f t="shared" si="11"/>
        <v>-</v>
      </c>
      <c r="DX6" s="23">
        <f t="shared" si="11"/>
        <v>0</v>
      </c>
      <c r="DY6" s="27" t="str">
        <f t="shared" si="11"/>
        <v>-</v>
      </c>
      <c r="DZ6" s="27" t="str">
        <f t="shared" si="11"/>
        <v>-</v>
      </c>
      <c r="EA6" s="27" t="str">
        <f t="shared" si="11"/>
        <v>-</v>
      </c>
      <c r="EB6" s="27" t="str">
        <f t="shared" si="11"/>
        <v>-</v>
      </c>
      <c r="EC6" s="27">
        <f t="shared" si="11"/>
        <v>0.02</v>
      </c>
      <c r="ED6" s="23" t="str">
        <f>IF(ED7="","",IF(ED7="-","【-】","【"&amp;SUBSTITUTE(TEXT(ED7,"#,##0.00"),"-","△")&amp;"】"))</f>
        <v>【0.06】</v>
      </c>
      <c r="EE6" s="27" t="str">
        <f t="shared" ref="EE6:EN6" si="12">IF(EE7="",NA(),EE7)</f>
        <v>-</v>
      </c>
      <c r="EF6" s="27" t="str">
        <f t="shared" si="12"/>
        <v>-</v>
      </c>
      <c r="EG6" s="27" t="str">
        <f t="shared" si="12"/>
        <v>-</v>
      </c>
      <c r="EH6" s="27" t="str">
        <f t="shared" si="12"/>
        <v>-</v>
      </c>
      <c r="EI6" s="23">
        <f t="shared" si="12"/>
        <v>0</v>
      </c>
      <c r="EJ6" s="27" t="str">
        <f t="shared" si="12"/>
        <v>-</v>
      </c>
      <c r="EK6" s="27" t="str">
        <f t="shared" si="12"/>
        <v>-</v>
      </c>
      <c r="EL6" s="27" t="str">
        <f t="shared" si="12"/>
        <v>-</v>
      </c>
      <c r="EM6" s="27" t="str">
        <f t="shared" si="12"/>
        <v>-</v>
      </c>
      <c r="EN6" s="27">
        <f t="shared" si="12"/>
        <v>0.05</v>
      </c>
      <c r="EO6" s="23" t="str">
        <f>IF(EO7="","",IF(EO7="-","【-】","【"&amp;SUBSTITUTE(TEXT(EO7,"#,##0.00"),"-","△")&amp;"】"))</f>
        <v>【0.15】</v>
      </c>
    </row>
    <row r="7" spans="1:148" s="13" customFormat="1" x14ac:dyDescent="0.2">
      <c r="A7" s="14"/>
      <c r="B7" s="20">
        <v>2024</v>
      </c>
      <c r="C7" s="20">
        <v>193461</v>
      </c>
      <c r="D7" s="20">
        <v>46</v>
      </c>
      <c r="E7" s="20">
        <v>17</v>
      </c>
      <c r="F7" s="20">
        <v>4</v>
      </c>
      <c r="G7" s="20">
        <v>0</v>
      </c>
      <c r="H7" s="20" t="s">
        <v>96</v>
      </c>
      <c r="I7" s="20" t="s">
        <v>97</v>
      </c>
      <c r="J7" s="20" t="s">
        <v>98</v>
      </c>
      <c r="K7" s="20" t="s">
        <v>99</v>
      </c>
      <c r="L7" s="20" t="s">
        <v>100</v>
      </c>
      <c r="M7" s="20" t="s">
        <v>101</v>
      </c>
      <c r="N7" s="24" t="s">
        <v>102</v>
      </c>
      <c r="O7" s="24">
        <v>44.11</v>
      </c>
      <c r="P7" s="24">
        <v>15.44</v>
      </c>
      <c r="Q7" s="24">
        <v>100</v>
      </c>
      <c r="R7" s="24">
        <v>1980</v>
      </c>
      <c r="S7" s="24">
        <v>14434</v>
      </c>
      <c r="T7" s="24">
        <v>75.180000000000007</v>
      </c>
      <c r="U7" s="24">
        <v>191.99</v>
      </c>
      <c r="V7" s="24">
        <v>2219</v>
      </c>
      <c r="W7" s="24">
        <v>1.0900000000000001</v>
      </c>
      <c r="X7" s="24">
        <v>2035.78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105.25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106.38</v>
      </c>
      <c r="AI7" s="24">
        <v>105.07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70.63</v>
      </c>
      <c r="AT7" s="24">
        <v>63.54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7.78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53.28</v>
      </c>
      <c r="BE7" s="24">
        <v>50.9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1514.36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1142.44</v>
      </c>
      <c r="BP7" s="24">
        <v>1099.1500000000001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37.58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66.63</v>
      </c>
      <c r="CA7" s="24">
        <v>72.92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316.88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252.17</v>
      </c>
      <c r="CL7" s="24">
        <v>225.78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31.27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42.15</v>
      </c>
      <c r="CW7" s="24">
        <v>43.17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86.21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84.21</v>
      </c>
      <c r="DH7" s="24">
        <v>86.31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3.68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27.46</v>
      </c>
      <c r="DS7" s="24">
        <v>30.82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0.02</v>
      </c>
      <c r="ED7" s="24">
        <v>0.06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0.05</v>
      </c>
      <c r="EO7" s="24">
        <v>0.15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15"/>
      <c r="B9" s="15" t="s">
        <v>103</v>
      </c>
      <c r="C9" s="15" t="s">
        <v>104</v>
      </c>
      <c r="D9" s="15" t="s">
        <v>105</v>
      </c>
      <c r="E9" s="15" t="s">
        <v>106</v>
      </c>
      <c r="F9" s="15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15" t="s">
        <v>63</v>
      </c>
      <c r="B10" s="21">
        <f>DATEVALUE($B7-B11&amp;"/1/"&amp;B12)</f>
        <v>37257</v>
      </c>
      <c r="C10" s="21">
        <f>DATEVALUE($B7-C11&amp;"/1/"&amp;C12)</f>
        <v>37622</v>
      </c>
      <c r="D10" s="21">
        <f>DATEVALUE($B7-D11&amp;"/1/"&amp;D12)</f>
        <v>37988</v>
      </c>
      <c r="E10" s="21">
        <f>DATEVALUE($B7-E11&amp;"/1/"&amp;E12)</f>
        <v>38355</v>
      </c>
      <c r="F10" s="21">
        <f>DATEVALUE($B7-F11&amp;"/1/"&amp;F12)</f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46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 x14ac:dyDescent="0.2">
      <c r="B13" t="s">
        <v>109</v>
      </c>
      <c r="C13" t="s">
        <v>109</v>
      </c>
      <c r="D13" t="s">
        <v>109</v>
      </c>
      <c r="E13" t="s">
        <v>109</v>
      </c>
      <c r="F13" t="s">
        <v>109</v>
      </c>
      <c r="G13" t="s">
        <v>110</v>
      </c>
    </row>
  </sheetData>
  <mergeCells count="14"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山梨県</cp:lastModifiedBy>
  <dcterms:created xsi:type="dcterms:W3CDTF">2025-12-23T06:11:05Z</dcterms:created>
  <dcterms:modified xsi:type="dcterms:W3CDTF">2026-02-17T02:06:48Z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2026-02-06T05:08:14Z</vt:filetime>
  </property>
</Properties>
</file>