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yougesui01\Desktop\03参考資料一式\"/>
    </mc:Choice>
  </mc:AlternateContent>
  <workbookProtection workbookAlgorithmName="SHA-512" workbookHashValue="f4mBiuRbaP80BTPQsrhNMAMeIhLeuGhGjyJdsv1Ayi0woJSKijIY2cVC63+O3kBPplHnn/L5X3NolqpgStZxJg==" workbookSaltValue="9cLQYW6wLWvtJI9HIwgfsA=="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<sst xmlns="http://schemas.openxmlformats.org/spreadsheetml/2006/main" count="228" uniqueCount="112">
  <si>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</si>
  <si>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</si>
  <si>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</si>
  <si>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</si>
  <si>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</si>
  <si>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</si>
  <si>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</si>
  <si>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</si>
  <si>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</si>
  <si>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</si>
  <si>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</si>
  <si>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</si>
  <si>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</si>
  <si>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</si>
  <si>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</si>
  <si>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</si>
  <si>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</si>
  <si>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</si>
  <si>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</si>
  <si>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</si>
  <si>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</si>
  <si>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</si>
  <si>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</si>
  <si>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</si>
  <si>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</si>
  <si>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</si>
  <si>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</si>
  <si>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</si>
  <si>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</si>
  <si>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</si>
  <si>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</si>
  <si>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</si>
  <si>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</si>
  <si>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</si>
  <si>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</si>
  <si>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</si>
  <si>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</si>
  <si>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</si>
  <si>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</si>
  <si>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</si>
  <si>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</si>
  <si>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</si>
  <si>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</si>
  <si>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</si>
  <si>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</si>
  <si>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</si>
  <si>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</si>
  <si>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</si>
  <si>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</si>
  <si>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</si>
  <si>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</si>
  <si>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</si>
  <si>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</si>
  <si>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</si>
  <si>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</si>
  <si>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</si>
  <si>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</si>
  <si>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</si>
  <si>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</si>
  <si>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</si>
  <si>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</si>
  <si>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</si>
  <si>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</si>
  <si>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</si>
  <si>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</si>
  <si>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</si>
  <si>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</si>
  <si>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</si>
  <si>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</si>
  <si>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</si>
  <si>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</si>
  <si>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</si>
  <si>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</si>
  <si>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</si>
  <si>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</si>
  <si>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</si>
  <si>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</si>
  <si>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</si>
  <si>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</si>
  <si>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</si>
  <si>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</si>
  <si>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</si>
  <si>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</si>
  <si>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</si>
  <si>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</si>
  <si>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</si>
  <si>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</si>
  <si>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</si>
  <si>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</si>
  <si>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</si>
  <si>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</si>
  <si>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</si>
  <si>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</si>
  <si>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中央市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</si>
  <si>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</si>
  <si>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</si>
  <si>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</si>
  <si>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</si>
  <si>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</si>
  <si>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</si>
  <si>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</si>
  <si>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</si>
  <si>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</si>
  <si>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</si>
  <si>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</si>
  <si>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</si>
  <si>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</si>
  <si>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</si>
  <si>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</si>
  <si>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平成27～28年度に実施をした基幹施設である布施配水場の更新工事や、毎年度継続的かつ積極的に投資している管路の耐震化工事については、企業債を財源とし実施をしているため、企業債残高が増えている。管路更新工事を実施することにより有収率は上昇傾向にある。しかし、2年前までは料金回収率は100％を超えていたが、前年度以降僅かに100%を割っているため、効率的な事業運営を目指し、維持管理費の削減に努める必要がある。
　節水機器の普及等により給水水量が伸びないながらも、計画的な料金改定の実施により、給水収益は横ばいという結果ではあるが、今後、リバーサイド配水場更新工事に伴う企業債残高及び減価償却費の増加に伴い、事業経営が圧迫される見込みである。</t>
    <rPh sb="18" eb="20">
      <t>シセツ</t>
    </rPh>
    <rPh sb="23" eb="25">
      <t>フセ</t>
    </rPh>
    <rPh sb="25" eb="28">
      <t>ハイスイジョウ</t>
    </rPh>
    <rPh sb="115" eb="116">
      <t>リツ</t>
    </rPh>
    <rPh sb="117" eb="119">
      <t>ジョウショウ</t>
    </rPh>
    <rPh sb="119" eb="121">
      <t>ケイコウ</t>
    </rPh>
    <rPh sb="130" eb="131">
      <t>ネン</t>
    </rPh>
    <rPh sb="131" eb="132">
      <t>マエ</t>
    </rPh>
    <rPh sb="153" eb="156">
      <t>ゼンネンド</t>
    </rPh>
    <rPh sb="156" eb="158">
      <t>イコウ</t>
    </rPh>
    <rPh sb="158" eb="159">
      <t>ワズ</t>
    </rPh>
    <rPh sb="166" eb="167">
      <t>ワ</t>
    </rPh>
    <rPh sb="174" eb="177">
      <t>コウリツテキ</t>
    </rPh>
    <rPh sb="178" eb="180">
      <t>ジギョウ</t>
    </rPh>
    <rPh sb="180" eb="182">
      <t>ウンエイ</t>
    </rPh>
    <rPh sb="183" eb="185">
      <t>メザ</t>
    </rPh>
    <rPh sb="187" eb="192">
      <t>イジカンリヒ</t>
    </rPh>
    <rPh sb="193" eb="195">
      <t>サクゲン</t>
    </rPh>
    <rPh sb="196" eb="197">
      <t>ツト</t>
    </rPh>
    <rPh sb="199" eb="201">
      <t>ヒツヨウ</t>
    </rPh>
    <phoneticPr fontId="4"/>
  </si>
  <si>
    <t>未だ経年劣化した配水管及び施設が存在する。安定した配水を継続的かつ安定的に行い、また災害に強い水道にするためにも、長寿命化を意識しつつ積極的に更新工事を実施していく必要がある。しかし、企業債残高の増加や施設更新に伴う減価償却費の増加については、事業運営を圧迫する要因となるため、長期計画を立て、効率的な投資を行っていく必要がある。
　持続しつづける水道事業であるためにも、効率的な維持管理業務を行うと共に、適正な料金改定を行っていく必要がある。</t>
    <rPh sb="186" eb="189">
      <t>コウリツテキ</t>
    </rPh>
    <rPh sb="190" eb="194">
      <t>イジカンリ</t>
    </rPh>
    <rPh sb="194" eb="196">
      <t>ギョウム</t>
    </rPh>
    <rPh sb="197" eb="198">
      <t>オコナ</t>
    </rPh>
    <rPh sb="200" eb="201">
      <t>トモ</t>
    </rPh>
    <phoneticPr fontId="4"/>
  </si>
  <si>
    <t>老朽化が進行し、継続的に安定した配水の実施について懸念していた基幹施設である布施配水場は、28年度に更新工事が完了している。しかし、昭和55年供用しているリバーサイド配水場の老朽化が著しく進んでいるため、令和7年度からの更新工事を行っており、令和9年度末の完成を目指している
　管路については、石綿セメント管の残存は無いが、経年劣化したＶＰ管が多く残存しており、漏水も見受けられる。また、現在まで積極的に老朽水道管の更新及び耐震化を行ってきた。今後についても、有収率及び耐震化率の向上のためにも継続的な布設替工事が必要である。</t>
    <rPh sb="50" eb="52">
      <t>コウシン</t>
    </rPh>
    <rPh sb="52" eb="54">
      <t>コウジ</t>
    </rPh>
    <rPh sb="55" eb="57">
      <t>カンリョウ</t>
    </rPh>
    <rPh sb="102" eb="104">
      <t>レイワ</t>
    </rPh>
    <rPh sb="105" eb="107">
      <t>ネンド</t>
    </rPh>
    <rPh sb="110" eb="114">
      <t>コウシンコウジ</t>
    </rPh>
    <rPh sb="115" eb="116">
      <t>オコナ</t>
    </rPh>
    <rPh sb="126" eb="127">
      <t>マツ</t>
    </rPh>
    <rPh sb="128" eb="130">
      <t>カンセイ</t>
    </rPh>
    <rPh sb="131" eb="133">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</si>
</sst>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1.44</c:v>
                </c:pt>
                <c:pt idx="1">
                  <c:v>1.46</c:v>
                </c:pt>
                <c:pt idx="2">
                  <c:v>0.56999999999999995</c:v>
                </c:pt>
                <c:pt idx="3">
                  <c:v>0.88</c:v>
                </c:pt>
                <c:pt idx="4">
                  <c:v>0.61</c:v>
                </c:pt>
              </c:numCache>
            </c:numRef>
          </c:val>
          <c:extLst>
            <c:ext xmlns:c16="http://schemas.microsoft.com/office/drawing/2014/chart" uri="{C3380CC4-5D6E-409C-BE32-E72D297353CC}">
              <c16:uniqueId val="{00000000-38F6-45CD-9978-2CAAEC3A2C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38F6-45CD-9978-2CAAEC3A2C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58.82</c:v>
                </c:pt>
                <c:pt idx="1">
                  <c:v>57.85</c:v>
                </c:pt>
                <c:pt idx="2">
                  <c:v>54.73</c:v>
                </c:pt>
                <c:pt idx="3">
                  <c:v>54.37</c:v>
                </c:pt>
                <c:pt idx="4">
                  <c:v>53.94</c:v>
                </c:pt>
              </c:numCache>
            </c:numRef>
          </c:val>
          <c:extLst>
            <c:ext xmlns:c16="http://schemas.microsoft.com/office/drawing/2014/chart" uri="{C3380CC4-5D6E-409C-BE32-E72D297353CC}">
              <c16:uniqueId val="{00000000-55BF-46B4-ADCF-D7537B5C010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5BF-46B4-ADCF-D7537B5C010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81.849999999999994</c:v>
                </c:pt>
                <c:pt idx="1">
                  <c:v>82.05</c:v>
                </c:pt>
                <c:pt idx="2">
                  <c:v>85.1</c:v>
                </c:pt>
                <c:pt idx="3">
                  <c:v>84.95</c:v>
                </c:pt>
                <c:pt idx="4">
                  <c:v>85.11</c:v>
                </c:pt>
              </c:numCache>
            </c:numRef>
          </c:val>
          <c:extLst>
            <c:ext xmlns:c16="http://schemas.microsoft.com/office/drawing/2014/chart" uri="{C3380CC4-5D6E-409C-BE32-E72D297353CC}">
              <c16:uniqueId val="{00000000-8FCF-477E-97E3-FE31793210B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8FCF-477E-97E3-FE31793210B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111.49</c:v>
                </c:pt>
                <c:pt idx="1">
                  <c:v>113.44</c:v>
                </c:pt>
                <c:pt idx="2">
                  <c:v>107.17</c:v>
                </c:pt>
                <c:pt idx="3">
                  <c:v>106.69</c:v>
                </c:pt>
                <c:pt idx="4">
                  <c:v>108.11</c:v>
                </c:pt>
              </c:numCache>
            </c:numRef>
          </c:val>
          <c:extLst>
            <c:ext xmlns:c16="http://schemas.microsoft.com/office/drawing/2014/chart" uri="{C3380CC4-5D6E-409C-BE32-E72D297353CC}">
              <c16:uniqueId val="{00000000-DA35-475C-B92C-D08D2EEF810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A35-475C-B92C-D08D2EEF810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41.69</c:v>
                </c:pt>
                <c:pt idx="1">
                  <c:v>42.53</c:v>
                </c:pt>
                <c:pt idx="2">
                  <c:v>44.11</c:v>
                </c:pt>
                <c:pt idx="3">
                  <c:v>45.38</c:v>
                </c:pt>
                <c:pt idx="4">
                  <c:v>46.81</c:v>
                </c:pt>
              </c:numCache>
            </c:numRef>
          </c:val>
          <c:extLst>
            <c:ext xmlns:c16="http://schemas.microsoft.com/office/drawing/2014/chart" uri="{C3380CC4-5D6E-409C-BE32-E72D297353CC}">
              <c16:uniqueId val="{00000000-ED0C-4E7F-B3D8-F149CB005C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ED0C-4E7F-B3D8-F149CB005C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89-40A2-A7ED-44C9567EF0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589-40A2-A7ED-44C9567EF0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B6-4817-A2F1-3CD46585AB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DB6-4817-A2F1-3CD46585AB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295.36</c:v>
                </c:pt>
                <c:pt idx="1">
                  <c:v>260.8</c:v>
                </c:pt>
                <c:pt idx="2">
                  <c:v>258.18</c:v>
                </c:pt>
                <c:pt idx="3">
                  <c:v>291.48</c:v>
                </c:pt>
                <c:pt idx="4">
                  <c:v>262.66000000000003</c:v>
                </c:pt>
              </c:numCache>
            </c:numRef>
          </c:val>
          <c:extLst>
            <c:ext xmlns:c16="http://schemas.microsoft.com/office/drawing/2014/chart" uri="{C3380CC4-5D6E-409C-BE32-E72D297353CC}">
              <c16:uniqueId val="{00000000-D916-4EB9-B81B-1ED28D195D7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D916-4EB9-B81B-1ED28D195D7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1056.06</c:v>
                </c:pt>
                <c:pt idx="1">
                  <c:v>1063.23</c:v>
                </c:pt>
                <c:pt idx="2">
                  <c:v>1058.3699999999999</c:v>
                </c:pt>
                <c:pt idx="3">
                  <c:v>1044.93</c:v>
                </c:pt>
                <c:pt idx="4">
                  <c:v>1033.43</c:v>
                </c:pt>
              </c:numCache>
            </c:numRef>
          </c:val>
          <c:extLst>
            <c:ext xmlns:c16="http://schemas.microsoft.com/office/drawing/2014/chart" uri="{C3380CC4-5D6E-409C-BE32-E72D297353CC}">
              <c16:uniqueId val="{00000000-DDFC-4D20-ADB9-AAA09B9BDF0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DFC-4D20-ADB9-AAA09B9BDF0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102.34</c:v>
                </c:pt>
                <c:pt idx="1">
                  <c:v>102.23</c:v>
                </c:pt>
                <c:pt idx="2">
                  <c:v>98</c:v>
                </c:pt>
                <c:pt idx="3">
                  <c:v>97.44</c:v>
                </c:pt>
                <c:pt idx="4">
                  <c:v>99.9</c:v>
                </c:pt>
              </c:numCache>
            </c:numRef>
          </c:val>
          <c:extLst>
            <c:ext xmlns:c16="http://schemas.microsoft.com/office/drawing/2014/chart" uri="{C3380CC4-5D6E-409C-BE32-E72D297353CC}">
              <c16:uniqueId val="{00000000-3164-43E0-B4B5-E79B8154882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3164-43E0-B4B5-E79B8154882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128.74</c:v>
                </c:pt>
                <c:pt idx="1">
                  <c:v>129.16</c:v>
                </c:pt>
                <c:pt idx="2">
                  <c:v>135.37</c:v>
                </c:pt>
                <c:pt idx="3">
                  <c:v>136.91</c:v>
                </c:pt>
                <c:pt idx="4">
                  <c:v>134.01</c:v>
                </c:pt>
              </c:numCache>
            </c:numRef>
          </c:val>
          <c:extLst>
            <c:ext xmlns:c16="http://schemas.microsoft.com/office/drawing/2014/chart" uri="{C3380CC4-5D6E-409C-BE32-E72D297353CC}">
              <c16:uniqueId val="{00000000-E120-44EA-B2C7-106B9FB613B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E120-44EA-B2C7-106B9FB613B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96" zoomScaleNormal="96" workbookViewId="0">
      <selection activeCell="B6" sqref="B6:AG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山梨県　中央市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30597</v>
      </c>
      <c r="AM8" s="58"/>
      <c r="AN8" s="58"/>
      <c r="AO8" s="58"/>
      <c r="AP8" s="58"/>
      <c r="AQ8" s="58"/>
      <c r="AR8" s="58"/>
      <c r="AS8" s="58"/>
      <c r="AT8" s="55">
        <f>データ!$S$6</f>
        <v>31.69</v>
      </c>
      <c r="AU8" s="56"/>
      <c r="AV8" s="56"/>
      <c r="AW8" s="56"/>
      <c r="AX8" s="56"/>
      <c r="AY8" s="56"/>
      <c r="AZ8" s="56"/>
      <c r="BA8" s="56"/>
      <c r="BB8" s="45">
        <f>データ!$T$6</f>
        <v>965.51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40.51</v>
      </c>
      <c r="J10" s="56"/>
      <c r="K10" s="56"/>
      <c r="L10" s="56"/>
      <c r="M10" s="56"/>
      <c r="N10" s="56"/>
      <c r="O10" s="57"/>
      <c r="P10" s="45">
        <f>データ!$P$6</f>
        <v>100</v>
      </c>
      <c r="Q10" s="45"/>
      <c r="R10" s="45"/>
      <c r="S10" s="45"/>
      <c r="T10" s="45"/>
      <c r="U10" s="45"/>
      <c r="V10" s="45"/>
      <c r="W10" s="58">
        <f>データ!$Q$6</f>
        <v>2313</v>
      </c>
      <c r="X10" s="58"/>
      <c r="Y10" s="58"/>
      <c r="Z10" s="58"/>
      <c r="AA10" s="58"/>
      <c r="AB10" s="58"/>
      <c r="AC10" s="58"/>
      <c r="AD10" s="2"/>
      <c r="AE10" s="2"/>
      <c r="AF10" s="2"/>
      <c r="AG10" s="2"/>
      <c r="AH10" s="2"/>
      <c r="AI10" s="2"/>
      <c r="AJ10" s="2"/>
      <c r="AK10" s="2"/>
      <c r="AL10" s="58">
        <f>データ!$U$6</f>
        <v>16429</v>
      </c>
      <c r="AM10" s="58"/>
      <c r="AN10" s="58"/>
      <c r="AO10" s="58"/>
      <c r="AP10" s="58"/>
      <c r="AQ10" s="58"/>
      <c r="AR10" s="58"/>
      <c r="AS10" s="58"/>
      <c r="AT10" s="55">
        <f>データ!$V$6</f>
        <v>7.7</v>
      </c>
      <c r="AU10" s="56"/>
      <c r="AV10" s="56"/>
      <c r="AW10" s="56"/>
      <c r="AX10" s="56"/>
      <c r="AY10" s="56"/>
      <c r="AZ10" s="56"/>
      <c r="BA10" s="56"/>
      <c r="BB10" s="45">
        <f>データ!$W$6</f>
        <v>2133.64</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111</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110</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0LkrPSxBuAnhYvcTFgVdRNa1kUvXw3UVhVk6oK2/mDoo+GCZEJSFQvu0/vU0tU4Sn2mPwBaOK+Sk9R1pOzw+aQ==" saltValue="6vbB31ztzsG2dooY72kdg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192147</v>
      </c>
      <c r="D6" s="20">
        <f t="shared" si="3"/>
        <v>46</v>
      </c>
      <c r="E6" s="20">
        <f t="shared" si="3"/>
        <v>1</v>
      </c>
      <c r="F6" s="20">
        <f t="shared" si="3"/>
        <v>0</v>
      </c>
      <c r="G6" s="20">
        <f t="shared" si="3"/>
        <v>1</v>
      </c>
      <c r="H6" s="20" t="str">
        <f t="shared" si="3"/>
        <v>山梨県　中央市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40.51</v>
      </c>
      <c r="P6" s="21">
        <f t="shared" si="3"/>
        <v>100</v>
      </c>
      <c r="Q6" s="21">
        <f t="shared" si="3"/>
        <v>2313</v>
      </c>
      <c r="R6" s="21">
        <f t="shared" si="3"/>
        <v>30597</v>
      </c>
      <c r="S6" s="21">
        <f t="shared" si="3"/>
        <v>31.69</v>
      </c>
      <c r="T6" s="21">
        <f t="shared" si="3"/>
        <v>965.51</v>
      </c>
      <c r="U6" s="21">
        <f t="shared" si="3"/>
        <v>16429</v>
      </c>
      <c r="V6" s="21">
        <f t="shared" si="3"/>
        <v>7.7</v>
      </c>
      <c r="W6" s="21">
        <f t="shared" si="3"/>
        <v>2133.64</v>
      </c>
      <c r="X6" s="22">
        <f>IF(X7="",NA(),X7)</f>
        <v>111.49</v>
      </c>
      <c r="Y6" s="22">
        <f t="shared" ref="Y6:AG6" si="4">IF(Y7="",NA(),Y7)</f>
        <v>113.44</v>
      </c>
      <c r="Z6" s="22">
        <f t="shared" si="4"/>
        <v>107.17</v>
      </c>
      <c r="AA6" s="22">
        <f t="shared" si="4"/>
        <v>106.69</v>
      </c>
      <c r="AB6" s="22">
        <f t="shared" si="4"/>
        <v>108.11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295.36</v>
      </c>
      <c r="AU6" s="22">
        <f t="shared" ref="AU6:BC6" si="6">IF(AU7="",NA(),AU7)</f>
        <v>260.8</v>
      </c>
      <c r="AV6" s="22">
        <f t="shared" si="6"/>
        <v>258.18</v>
      </c>
      <c r="AW6" s="22">
        <f t="shared" si="6"/>
        <v>291.48</v>
      </c>
      <c r="AX6" s="22">
        <f t="shared" si="6"/>
        <v>262.66000000000003</v>
      </c>
      <c r="AY6" s="22">
        <f t="shared" si="6"/>
        <v>367.55</v>
      </c>
      <c r="AZ6" s="22">
        <f t="shared" si="6"/>
        <v>378.56</v>
      </c>
      <c r="BA6" s="22">
        <f t="shared" si="6"/>
        <v>364.46</v>
      </c>
      <c r="BB6" s="22">
        <f t="shared" si="6"/>
        <v>338.89</v>
      </c>
      <c r="BC6" s="22">
        <f t="shared" si="6"/>
        <v>352.34</v>
      </c>
      <c r="BD6" s="21" t="str">
        <f>IF(BD7="","",IF(BD7="-","【-】","【"&amp;SUBSTITUTE(TEXT(BD7,"#,##0.00"),"-","△")&amp;"】"))</f>
        <v>【239.69】</v>
      </c>
      <c r="BE6" s="22">
        <f>IF(BE7="",NA(),BE7)</f>
        <v>1056.06</v>
      </c>
      <c r="BF6" s="22">
        <f t="shared" ref="BF6:BN6" si="7">IF(BF7="",NA(),BF7)</f>
        <v>1063.23</v>
      </c>
      <c r="BG6" s="22">
        <f t="shared" si="7"/>
        <v>1058.3699999999999</v>
      </c>
      <c r="BH6" s="22">
        <f t="shared" si="7"/>
        <v>1044.93</v>
      </c>
      <c r="BI6" s="22">
        <f t="shared" si="7"/>
        <v>1033.43</v>
      </c>
      <c r="BJ6" s="22">
        <f t="shared" si="7"/>
        <v>418.68</v>
      </c>
      <c r="BK6" s="22">
        <f t="shared" si="7"/>
        <v>395.68</v>
      </c>
      <c r="BL6" s="22">
        <f t="shared" si="7"/>
        <v>403.72</v>
      </c>
      <c r="BM6" s="22">
        <f t="shared" si="7"/>
        <v>400.21</v>
      </c>
      <c r="BN6" s="22">
        <f t="shared" si="7"/>
        <v>391.13</v>
      </c>
      <c r="BO6" s="21" t="str">
        <f>IF(BO7="","",IF(BO7="-","【-】","【"&amp;SUBSTITUTE(TEXT(BO7,"#,##0.00"),"-","△")&amp;"】"))</f>
        <v>【264.86】</v>
      </c>
      <c r="BP6" s="22">
        <f>IF(BP7="",NA(),BP7)</f>
        <v>102.34</v>
      </c>
      <c r="BQ6" s="22">
        <f t="shared" ref="BQ6:BY6" si="8">IF(BQ7="",NA(),BQ7)</f>
        <v>102.23</v>
      </c>
      <c r="BR6" s="22">
        <f t="shared" si="8"/>
        <v>98</v>
      </c>
      <c r="BS6" s="22">
        <f t="shared" si="8"/>
        <v>97.44</v>
      </c>
      <c r="BT6" s="22">
        <f t="shared" si="8"/>
        <v>99.9</v>
      </c>
      <c r="BU6" s="22">
        <f t="shared" si="8"/>
        <v>94.78</v>
      </c>
      <c r="BV6" s="22">
        <f t="shared" si="8"/>
        <v>97.59</v>
      </c>
      <c r="BW6" s="22">
        <f t="shared" si="8"/>
        <v>92.17</v>
      </c>
      <c r="BX6" s="22">
        <f t="shared" si="8"/>
        <v>92.83</v>
      </c>
      <c r="BY6" s="22">
        <f t="shared" si="8"/>
        <v>92.16</v>
      </c>
      <c r="BZ6" s="21" t="str">
        <f>IF(BZ7="","",IF(BZ7="-","【-】","【"&amp;SUBSTITUTE(TEXT(BZ7,"#,##0.00"),"-","△")&amp;"】"))</f>
        <v>【97.59】</v>
      </c>
      <c r="CA6" s="22">
        <f>IF(CA7="",NA(),CA7)</f>
        <v>128.74</v>
      </c>
      <c r="CB6" s="22">
        <f t="shared" ref="CB6:CJ6" si="9">IF(CB7="",NA(),CB7)</f>
        <v>129.16</v>
      </c>
      <c r="CC6" s="22">
        <f t="shared" si="9"/>
        <v>135.37</v>
      </c>
      <c r="CD6" s="22">
        <f t="shared" si="9"/>
        <v>136.91</v>
      </c>
      <c r="CE6" s="22">
        <f t="shared" si="9"/>
        <v>134.01</v>
      </c>
      <c r="CF6" s="22">
        <f t="shared" si="9"/>
        <v>181.3</v>
      </c>
      <c r="CG6" s="22">
        <f t="shared" si="9"/>
        <v>181.71</v>
      </c>
      <c r="CH6" s="22">
        <f t="shared" si="9"/>
        <v>188.51</v>
      </c>
      <c r="CI6" s="22">
        <f t="shared" si="9"/>
        <v>189.43</v>
      </c>
      <c r="CJ6" s="22">
        <f t="shared" si="9"/>
        <v>196.75</v>
      </c>
      <c r="CK6" s="21" t="str">
        <f>IF(CK7="","",IF(CK7="-","【-】","【"&amp;SUBSTITUTE(TEXT(CK7,"#,##0.00"),"-","△")&amp;"】"))</f>
        <v>【181.66】</v>
      </c>
      <c r="CL6" s="22">
        <f>IF(CL7="",NA(),CL7)</f>
        <v>58.82</v>
      </c>
      <c r="CM6" s="22">
        <f t="shared" ref="CM6:CU6" si="10">IF(CM7="",NA(),CM7)</f>
        <v>57.85</v>
      </c>
      <c r="CN6" s="22">
        <f t="shared" si="10"/>
        <v>54.73</v>
      </c>
      <c r="CO6" s="22">
        <f t="shared" si="10"/>
        <v>54.37</v>
      </c>
      <c r="CP6" s="22">
        <f t="shared" si="10"/>
        <v>53.94</v>
      </c>
      <c r="CQ6" s="22">
        <f t="shared" si="10"/>
        <v>55.89</v>
      </c>
      <c r="CR6" s="22">
        <f t="shared" si="10"/>
        <v>55.72</v>
      </c>
      <c r="CS6" s="22">
        <f t="shared" si="10"/>
        <v>55.31</v>
      </c>
      <c r="CT6" s="22">
        <f t="shared" si="10"/>
        <v>55.14</v>
      </c>
      <c r="CU6" s="22">
        <f t="shared" si="10"/>
        <v>54.99</v>
      </c>
      <c r="CV6" s="21" t="str">
        <f>IF(CV7="","",IF(CV7="-","【-】","【"&amp;SUBSTITUTE(TEXT(CV7,"#,##0.00"),"-","△")&amp;"】"))</f>
        <v>【60.21】</v>
      </c>
      <c r="CW6" s="22">
        <f>IF(CW7="",NA(),CW7)</f>
        <v>81.849999999999994</v>
      </c>
      <c r="CX6" s="22">
        <f t="shared" ref="CX6:DF6" si="11">IF(CX7="",NA(),CX7)</f>
        <v>82.05</v>
      </c>
      <c r="CY6" s="22">
        <f t="shared" si="11"/>
        <v>85.1</v>
      </c>
      <c r="CZ6" s="22">
        <f t="shared" si="11"/>
        <v>84.95</v>
      </c>
      <c r="DA6" s="22">
        <f t="shared" si="11"/>
        <v>85.11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41.69</v>
      </c>
      <c r="DI6" s="22">
        <f t="shared" ref="DI6:DQ6" si="12">IF(DI7="",NA(),DI7)</f>
        <v>42.53</v>
      </c>
      <c r="DJ6" s="22">
        <f t="shared" si="12"/>
        <v>44.11</v>
      </c>
      <c r="DK6" s="22">
        <f t="shared" si="12"/>
        <v>45.38</v>
      </c>
      <c r="DL6" s="22">
        <f t="shared" si="12"/>
        <v>46.81</v>
      </c>
      <c r="DM6" s="22">
        <f t="shared" si="12"/>
        <v>50.63</v>
      </c>
      <c r="DN6" s="22">
        <f t="shared" si="12"/>
        <v>51.29</v>
      </c>
      <c r="DO6" s="22">
        <f t="shared" si="12"/>
        <v>52.2</v>
      </c>
      <c r="DP6" s="22">
        <f t="shared" si="12"/>
        <v>52.7</v>
      </c>
      <c r="DQ6" s="22">
        <f t="shared" si="12"/>
        <v>53.48</v>
      </c>
      <c r="DR6" s="21" t="str">
        <f>IF(DR7="","",IF(DR7="-","【-】","【"&amp;SUBSTITUTE(TEXT(DR7,"#,##0.00"),"-","△")&amp;"】"))</f>
        <v>【52.41】</v>
      </c>
      <c r="DS6" s="21">
        <f>IF(DS7="",NA(),DS7)</f>
        <v>0</v>
      </c>
      <c r="DT6" s="21">
        <f t="shared" ref="DT6:EB6" si="13">IF(DT7="",NA(),DT7)</f>
        <v>0</v>
      </c>
      <c r="DU6" s="21">
        <f t="shared" si="13"/>
        <v>0</v>
      </c>
      <c r="DV6" s="21">
        <f t="shared" si="13"/>
        <v>0</v>
      </c>
      <c r="DW6" s="21">
        <f t="shared" si="13"/>
        <v>0</v>
      </c>
      <c r="DX6" s="22">
        <f t="shared" si="13"/>
        <v>18.28</v>
      </c>
      <c r="DY6" s="22">
        <f t="shared" si="13"/>
        <v>19.61</v>
      </c>
      <c r="DZ6" s="22">
        <f t="shared" si="13"/>
        <v>20.73</v>
      </c>
      <c r="EA6" s="22">
        <f t="shared" si="13"/>
        <v>22.86</v>
      </c>
      <c r="EB6" s="22">
        <f t="shared" si="13"/>
        <v>24.31</v>
      </c>
      <c r="EC6" s="21" t="str">
        <f>IF(EC7="","",IF(EC7="-","【-】","【"&amp;SUBSTITUTE(TEXT(EC7,"#,##0.00"),"-","△")&amp;"】"))</f>
        <v>【26.78】</v>
      </c>
      <c r="ED6" s="22">
        <f>IF(ED7="",NA(),ED7)</f>
        <v>1.44</v>
      </c>
      <c r="EE6" s="22">
        <f t="shared" ref="EE6:EM6" si="14">IF(EE7="",NA(),EE7)</f>
        <v>1.46</v>
      </c>
      <c r="EF6" s="22">
        <f t="shared" si="14"/>
        <v>0.56999999999999995</v>
      </c>
      <c r="EG6" s="22">
        <f t="shared" si="14"/>
        <v>0.88</v>
      </c>
      <c r="EH6" s="22">
        <f t="shared" si="14"/>
        <v>0.61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192147</v>
      </c>
      <c r="D7" s="24">
        <v>46</v>
      </c>
      <c r="E7" s="24">
        <v>1</v>
      </c>
      <c r="F7" s="24">
        <v>0</v>
      </c>
      <c r="G7" s="24">
        <v>1</v>
      </c>
      <c r="H7" s="24" t="s">
        <v>93</v>
      </c>
      <c r="I7" s="24" t="s">
        <v>94</v>
      </c>
      <c r="J7" s="24" t="s">
        <v>95</v>
      </c>
      <c r="K7" s="24" t="s">
        <v>96</v>
      </c>
      <c r="L7" s="24" t="s">
        <v>97</v>
      </c>
      <c r="M7" s="24" t="s">
        <v>98</v>
      </c>
      <c r="N7" s="25" t="s">
        <v>99</v>
      </c>
      <c r="O7" s="25">
        <v>40.51</v>
      </c>
      <c r="P7" s="25">
        <v>100</v>
      </c>
      <c r="Q7" s="25">
        <v>2313</v>
      </c>
      <c r="R7" s="25">
        <v>30597</v>
      </c>
      <c r="S7" s="25">
        <v>31.69</v>
      </c>
      <c r="T7" s="25">
        <v>965.51</v>
      </c>
      <c r="U7" s="25">
        <v>16429</v>
      </c>
      <c r="V7" s="25">
        <v>7.7</v>
      </c>
      <c r="W7" s="25">
        <v>2133.64</v>
      </c>
      <c r="X7" s="25">
        <v>111.49</v>
      </c>
      <c r="Y7" s="25">
        <v>113.44</v>
      </c>
      <c r="Z7" s="25">
        <v>107.17</v>
      </c>
      <c r="AA7" s="25">
        <v>106.69</v>
      </c>
      <c r="AB7" s="25">
        <v>108.11</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295.36</v>
      </c>
      <c r="AU7" s="25">
        <v>260.8</v>
      </c>
      <c r="AV7" s="25">
        <v>258.18</v>
      </c>
      <c r="AW7" s="25">
        <v>291.48</v>
      </c>
      <c r="AX7" s="25">
        <v>262.66000000000003</v>
      </c>
      <c r="AY7" s="25">
        <v>367.55</v>
      </c>
      <c r="AZ7" s="25">
        <v>378.56</v>
      </c>
      <c r="BA7" s="25">
        <v>364.46</v>
      </c>
      <c r="BB7" s="25">
        <v>338.89</v>
      </c>
      <c r="BC7" s="25">
        <v>352.34</v>
      </c>
      <c r="BD7" s="25">
        <v>239.69</v>
      </c>
      <c r="BE7" s="25">
        <v>1056.06</v>
      </c>
      <c r="BF7" s="25">
        <v>1063.23</v>
      </c>
      <c r="BG7" s="25">
        <v>1058.3699999999999</v>
      </c>
      <c r="BH7" s="25">
        <v>1044.93</v>
      </c>
      <c r="BI7" s="25">
        <v>1033.43</v>
      </c>
      <c r="BJ7" s="25">
        <v>418.68</v>
      </c>
      <c r="BK7" s="25">
        <v>395.68</v>
      </c>
      <c r="BL7" s="25">
        <v>403.72</v>
      </c>
      <c r="BM7" s="25">
        <v>400.21</v>
      </c>
      <c r="BN7" s="25">
        <v>391.13</v>
      </c>
      <c r="BO7" s="25">
        <v>264.86</v>
      </c>
      <c r="BP7" s="25">
        <v>102.34</v>
      </c>
      <c r="BQ7" s="25">
        <v>102.23</v>
      </c>
      <c r="BR7" s="25">
        <v>98</v>
      </c>
      <c r="BS7" s="25">
        <v>97.44</v>
      </c>
      <c r="BT7" s="25">
        <v>99.9</v>
      </c>
      <c r="BU7" s="25">
        <v>94.78</v>
      </c>
      <c r="BV7" s="25">
        <v>97.59</v>
      </c>
      <c r="BW7" s="25">
        <v>92.17</v>
      </c>
      <c r="BX7" s="25">
        <v>92.83</v>
      </c>
      <c r="BY7" s="25">
        <v>92.16</v>
      </c>
      <c r="BZ7" s="25">
        <v>97.59</v>
      </c>
      <c r="CA7" s="25">
        <v>128.74</v>
      </c>
      <c r="CB7" s="25">
        <v>129.16</v>
      </c>
      <c r="CC7" s="25">
        <v>135.37</v>
      </c>
      <c r="CD7" s="25">
        <v>136.91</v>
      </c>
      <c r="CE7" s="25">
        <v>134.01</v>
      </c>
      <c r="CF7" s="25">
        <v>181.3</v>
      </c>
      <c r="CG7" s="25">
        <v>181.71</v>
      </c>
      <c r="CH7" s="25">
        <v>188.51</v>
      </c>
      <c r="CI7" s="25">
        <v>189.43</v>
      </c>
      <c r="CJ7" s="25">
        <v>196.75</v>
      </c>
      <c r="CK7" s="25">
        <v>181.66</v>
      </c>
      <c r="CL7" s="25">
        <v>58.82</v>
      </c>
      <c r="CM7" s="25">
        <v>57.85</v>
      </c>
      <c r="CN7" s="25">
        <v>54.73</v>
      </c>
      <c r="CO7" s="25">
        <v>54.37</v>
      </c>
      <c r="CP7" s="25">
        <v>53.94</v>
      </c>
      <c r="CQ7" s="25">
        <v>55.89</v>
      </c>
      <c r="CR7" s="25">
        <v>55.72</v>
      </c>
      <c r="CS7" s="25">
        <v>55.31</v>
      </c>
      <c r="CT7" s="25">
        <v>55.14</v>
      </c>
      <c r="CU7" s="25">
        <v>54.99</v>
      </c>
      <c r="CV7" s="25">
        <v>60.21</v>
      </c>
      <c r="CW7" s="25">
        <v>81.849999999999994</v>
      </c>
      <c r="CX7" s="25">
        <v>82.05</v>
      </c>
      <c r="CY7" s="25">
        <v>85.1</v>
      </c>
      <c r="CZ7" s="25">
        <v>84.95</v>
      </c>
      <c r="DA7" s="25">
        <v>85.11</v>
      </c>
      <c r="DB7" s="25">
        <v>81.27</v>
      </c>
      <c r="DC7" s="25">
        <v>81.260000000000005</v>
      </c>
      <c r="DD7" s="25">
        <v>80.36</v>
      </c>
      <c r="DE7" s="25">
        <v>80.13</v>
      </c>
      <c r="DF7" s="25">
        <v>79.34</v>
      </c>
      <c r="DG7" s="25">
        <v>89.21</v>
      </c>
      <c r="DH7" s="25">
        <v>41.69</v>
      </c>
      <c r="DI7" s="25">
        <v>42.53</v>
      </c>
      <c r="DJ7" s="25">
        <v>44.11</v>
      </c>
      <c r="DK7" s="25">
        <v>45.38</v>
      </c>
      <c r="DL7" s="25">
        <v>46.81</v>
      </c>
      <c r="DM7" s="25">
        <v>50.63</v>
      </c>
      <c r="DN7" s="25">
        <v>51.29</v>
      </c>
      <c r="DO7" s="25">
        <v>52.2</v>
      </c>
      <c r="DP7" s="25">
        <v>52.7</v>
      </c>
      <c r="DQ7" s="25">
        <v>53.48</v>
      </c>
      <c r="DR7" s="25">
        <v>52.41</v>
      </c>
      <c r="DS7" s="25">
        <v>0</v>
      </c>
      <c r="DT7" s="25">
        <v>0</v>
      </c>
      <c r="DU7" s="25">
        <v>0</v>
      </c>
      <c r="DV7" s="25">
        <v>0</v>
      </c>
      <c r="DW7" s="25">
        <v>0</v>
      </c>
      <c r="DX7" s="25">
        <v>18.28</v>
      </c>
      <c r="DY7" s="25">
        <v>19.61</v>
      </c>
      <c r="DZ7" s="25">
        <v>20.73</v>
      </c>
      <c r="EA7" s="25">
        <v>22.86</v>
      </c>
      <c r="EB7" s="25">
        <v>24.31</v>
      </c>
      <c r="EC7" s="25">
        <v>26.78</v>
      </c>
      <c r="ED7" s="25">
        <v>1.44</v>
      </c>
      <c r="EE7" s="25">
        <v>1.46</v>
      </c>
      <c r="EF7" s="25">
        <v>0.56999999999999995</v>
      </c>
      <c r="EG7" s="25">
        <v>0.88</v>
      </c>
      <c r="EH7" s="25">
        <v>0.61</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2025-12-12T09:16:18Z</dcterms:created>
  <dcterms:modified xsi:type="dcterms:W3CDTF">2026-01-21T06:57:03Z</dcterms:modified>
  <cp:category/>
</cp:coreProperties>
</file>