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S005204\Desktop\【経営比較分析表】2024_192139_46_1718\"/>
    </mc:Choice>
  </mc:AlternateContent>
  <xr:revisionPtr revIDLastSave="0" documentId="13_ncr:1_{9ACA9D79-DFF7-4681-B6ED-B667250F50FD}" xr6:coauthVersionLast="47" xr6:coauthVersionMax="47" xr10:uidLastSave="{00000000-0000-0000-0000-000000000000}"/>
  <workbookProtection workbookAlgorithmName="SHA-512" workbookHashValue="qsho/xsfq6mi4YK39OCZwheXQn8k63K3ll7pewwng6wkVgnTYKFQVK+YsE1un70aDi6wNj8eCc2dGHXzu+ka9A==" workbookSaltValue="ROIU8sQmVyZ1UXFgJec8Hg==" workbookSpinCount="100000" lockStructure="1"/>
  <bookViews>
    <workbookView xWindow="0" yWindow="885" windowWidth="28800" windowHeight="1444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G85" i="4"/>
  <c r="F85" i="4"/>
  <c r="E85" i="4"/>
  <c r="I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<sst xmlns="http://schemas.openxmlformats.org/spreadsheetml/2006/main" count="231" uniqueCount="115">
  <si>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</si>
  <si>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</si>
  <si>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</si>
  <si>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</si>
  <si>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</si>
  <si>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</si>
  <si>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</si>
  <si>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</si>
  <si>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</si>
  <si>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</si>
  <si>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</si>
  <si>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</si>
  <si>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</si>
  <si>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</si>
  <si>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</si>
  <si>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</si>
  <si>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</si>
  <si>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</si>
  <si>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</si>
  <si>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</si>
  <si>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</si>
  <si>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</si>
  <si>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</si>
  <si>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</si>
  <si>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</si>
  <si>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</si>
  <si>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</si>
  <si>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</si>
  <si>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</si>
  <si>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</si>
  <si>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</si>
  <si>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</si>
  <si>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</si>
  <si>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</si>
  <si>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</si>
  <si>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</si>
  <si>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</si>
  <si>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</si>
  <si>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</si>
  <si>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</si>
  <si>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</si>
  <si>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</si>
  <si>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</si>
  <si>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</si>
  <si>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</si>
  <si>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</si>
  <si>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</si>
  <si>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</si>
  <si>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</si>
  <si>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</si>
  <si>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</si>
  <si>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</si>
  <si>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</si>
  <si>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</si>
  <si>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</si>
  <si>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</si>
  <si>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</si>
  <si>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</si>
  <si>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</si>
  <si>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</si>
  <si>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</si>
  <si>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</si>
  <si>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</si>
  <si>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</si>
  <si>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</si>
  <si>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</si>
  <si>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</si>
  <si>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</si>
  <si>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</si>
  <si>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</si>
  <si>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</si>
  <si>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</si>
  <si>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</si>
  <si>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</si>
  <si>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</si>
  <si>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</si>
  <si>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</si>
  <si>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</si>
  <si>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</si>
  <si>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</si>
  <si>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</si>
  <si>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</si>
  <si>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</si>
  <si>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</si>
  <si>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</si>
  <si>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</si>
  <si>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</si>
  <si>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</si>
  <si>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</si>
  <si>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</si>
  <si>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</si>
  <si>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</si>
  <si>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</si>
  <si>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</si>
  <si>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</si>
  <si>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</si>
  <si>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甲州市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</si>
  <si>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</si>
  <si>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</si>
  <si>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</si>
  <si>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</si>
  <si>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</si>
  <si>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</si>
  <si>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</si>
  <si>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</si>
  <si>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</si>
  <si>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</si>
  <si>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</si>
  <si>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</si>
  <si>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</si>
  <si>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</si>
  <si>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</si>
  <si>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費率は、類似団体平均より低いが、経年比較で見ると数値が上昇している。管渠については、直ちに改築・更新が必要な時期ではないが、マンホールポンプ及び水位計等については、計画的に更新や修繕等を実施している。大和浄化センターについては、ストックマネジメント計画に基づき、現在、処理場内の機械電気設備の改築更新・長寿命化対策工事を進めている。
②管渠老朽化率は、法定耐用年数を超えた管渠延長がないため0％である。
③管渠改善率は、当該年度に更新した管渠延長がないため0％である。</t>
    <rPh sb="19" eb="21">
      <t>ヘイキン</t>
    </rPh>
    <rPh sb="23" eb="24">
      <t>ヒク</t>
    </rPh>
    <rPh sb="27" eb="29">
      <t>ケイネン</t>
    </rPh>
    <rPh sb="29" eb="31">
      <t>ヒカク</t>
    </rPh>
    <rPh sb="32" eb="33">
      <t>ミ</t>
    </rPh>
    <rPh sb="35" eb="37">
      <t>スウチ</t>
    </rPh>
    <rPh sb="38" eb="40">
      <t>ジョウショウ</t>
    </rPh>
    <rPh sb="81" eb="82">
      <t>オヨ</t>
    </rPh>
    <rPh sb="83" eb="86">
      <t>スイイケイ</t>
    </rPh>
    <rPh sb="86" eb="87">
      <t>トウ</t>
    </rPh>
    <rPh sb="93" eb="96">
      <t>ケイカクテキ</t>
    </rPh>
    <rPh sb="104" eb="106">
      <t>ジッシ</t>
    </rPh>
    <rPh sb="142" eb="144">
      <t>ゲンザイ</t>
    </rPh>
    <phoneticPr fontId="4"/>
  </si>
  <si>
    <t>経常収支比率は100％であり、累積欠損金は発生していない。また、企業債残高対事業規模比率は類似団体以下であり、水洗化率も高い水準となっているが、経費回収率は類似団体平均より低い状況にある。事業の性質上、有収水量が限られており、住民負担を考慮すると事業単独での経費回収率の大幅な改善は難しいが、河川上流の水環境保全のためには今後も継続が必要な事業であることから、令和6年度に改定した経営戦略に基づき、流域関連公共下水道事業と併せて使用料の適正化を図るとともに、経営基盤の強化と財務マネジメントの向上に取り組んでいく。管渠施設や処理施設の老朽化対策については、ストックマネジメント計画に基づき、優先順位をつけながら取り組むことで、費用の平準化を図りながら実施していく。</t>
    <rPh sb="62" eb="64">
      <t>スイジュン</t>
    </rPh>
    <rPh sb="72" eb="77">
      <t>ケイヒカイシュウリツ</t>
    </rPh>
    <rPh sb="78" eb="82">
      <t>ルイジダンタイ</t>
    </rPh>
    <rPh sb="82" eb="84">
      <t>ヘイキン</t>
    </rPh>
    <rPh sb="86" eb="87">
      <t>ヒク</t>
    </rPh>
    <rPh sb="88" eb="90">
      <t>ジョウキョウ</t>
    </rPh>
    <rPh sb="94" eb="96">
      <t>ジギョウ</t>
    </rPh>
    <rPh sb="101" eb="105">
      <t>ユウシュウスイリョウ</t>
    </rPh>
    <rPh sb="106" eb="107">
      <t>カギ</t>
    </rPh>
    <rPh sb="113" eb="117">
      <t>ジュウミンフタン</t>
    </rPh>
    <rPh sb="118" eb="120">
      <t>コウリョ</t>
    </rPh>
    <rPh sb="123" eb="125">
      <t>ジギョウ</t>
    </rPh>
    <rPh sb="125" eb="127">
      <t>タンドク</t>
    </rPh>
    <rPh sb="129" eb="134">
      <t>ケイヒカイシュウリツ</t>
    </rPh>
    <rPh sb="135" eb="137">
      <t>オオハバ</t>
    </rPh>
    <rPh sb="138" eb="140">
      <t>カイゼン</t>
    </rPh>
    <rPh sb="141" eb="142">
      <t>ムズカ</t>
    </rPh>
    <rPh sb="146" eb="148">
      <t>カセン</t>
    </rPh>
    <rPh sb="151" eb="154">
      <t>ミズカンキョウ</t>
    </rPh>
    <rPh sb="161" eb="163">
      <t>コンゴ</t>
    </rPh>
    <rPh sb="164" eb="166">
      <t>ケイゾク</t>
    </rPh>
    <rPh sb="167" eb="169">
      <t>ヒツヨウ</t>
    </rPh>
    <rPh sb="170" eb="172">
      <t>ジギョウ</t>
    </rPh>
    <rPh sb="180" eb="182">
      <t>レイワ</t>
    </rPh>
    <rPh sb="199" eb="203">
      <t>リュウイキカンレン</t>
    </rPh>
    <rPh sb="203" eb="205">
      <t>コウキョウ</t>
    </rPh>
    <rPh sb="205" eb="208">
      <t>ゲスイドウ</t>
    </rPh>
    <rPh sb="208" eb="210">
      <t>ジギョウ</t>
    </rPh>
    <rPh sb="211" eb="212">
      <t>アワ</t>
    </rPh>
    <rPh sb="237" eb="239">
      <t>ザイム</t>
    </rPh>
    <rPh sb="295" eb="299">
      <t>ユウセンジュンイ</t>
    </rPh>
    <rPh sb="305" eb="306">
      <t>ト</t>
    </rPh>
    <rPh sb="307" eb="308">
      <t>ク</t>
    </rPh>
    <rPh sb="313" eb="315">
      <t>ヒヨウ</t>
    </rPh>
    <rPh sb="316" eb="319">
      <t>ヘイジュンカ</t>
    </rPh>
    <rPh sb="320" eb="321">
      <t>ハカ</t>
    </rPh>
    <rPh sb="325" eb="327">
      <t>ジッシ</t>
    </rPh>
    <phoneticPr fontId="4"/>
  </si>
  <si>
    <t>①経常収支比率は100％であり、使用料収入や一般会計からの繰入金で維持管理費や支払利息等の費用を賄えている。②累積欠損金比率は0％であり、累積欠損金は生じていない。③流動比率は100％を大きく下回っており、類似団体と比較してもかなり低い数値ではあるが、流動負債の大部分は企業債であり、短期的な債務については、下水道使用料や一般会計繰入金等により賄うことができ、支払能力は確保できている。④企業債残高対事業規模比率は、類似団体平均を下回っている。管渠の新規整備がなく、改築更新需要が高まる時期がまだ到来していないこと等が影響していると考えられる。⑤経費回収率は100％を下回っており、使用料収入のみでは汚水処理費用を賄えていない。経営の健全化に向けて、引き続き料金改定の検討、経費節減に努めていく。⑥汚水処理原価については、類似団体平均より高い。接続率は100％に近い状態であり、人口減少に伴い有収水量の増加も見込めないため、経費の節減を進めていく必要がある。⑦施設利用率は類似団体と比較してもかなり低く、遊休状態になっている。大和浄化センターの耐用年数を踏まえ、今後の方向性を検討する必要がある。⑧水洗化率は、類似団体と比較すると高く、大和浄化センターのある大和地区の特定地域生活排水処理事業とあわせると100％に近い値となっているため、水質保全の観点からも問題ないと考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</si>
</sst>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E9-46B8-9FA0-FA7412C0844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82E9-46B8-9FA0-FA7412C0844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24.5</c:v>
                </c:pt>
                <c:pt idx="1">
                  <c:v>23.67</c:v>
                </c:pt>
                <c:pt idx="2">
                  <c:v>22.42</c:v>
                </c:pt>
                <c:pt idx="3">
                  <c:v>21.25</c:v>
                </c:pt>
                <c:pt idx="4">
                  <c:v>22.42</c:v>
                </c:pt>
              </c:numCache>
            </c:numRef>
          </c:val>
          <c:extLst>
            <c:ext xmlns:c16="http://schemas.microsoft.com/office/drawing/2014/chart" uri="{C3380CC4-5D6E-409C-BE32-E72D297353CC}">
              <c16:uniqueId val="{00000000-7F56-4719-82F1-F4A46A6D97A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7F56-4719-82F1-F4A46A6D97A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96.86</c:v>
                </c:pt>
                <c:pt idx="1">
                  <c:v>97.01</c:v>
                </c:pt>
                <c:pt idx="2">
                  <c:v>97.05</c:v>
                </c:pt>
                <c:pt idx="3">
                  <c:v>97.05</c:v>
                </c:pt>
                <c:pt idx="4">
                  <c:v>97.32</c:v>
                </c:pt>
              </c:numCache>
            </c:numRef>
          </c:val>
          <c:extLst>
            <c:ext xmlns:c16="http://schemas.microsoft.com/office/drawing/2014/chart" uri="{C3380CC4-5D6E-409C-BE32-E72D297353CC}">
              <c16:uniqueId val="{00000000-890C-4715-8022-8DDC0035905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890C-4715-8022-8DDC0035905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100.18</c:v>
                </c:pt>
                <c:pt idx="1">
                  <c:v>100</c:v>
                </c:pt>
                <c:pt idx="2">
                  <c:v>100</c:v>
                </c:pt>
                <c:pt idx="3">
                  <c:v>100.02</c:v>
                </c:pt>
                <c:pt idx="4">
                  <c:v>100</c:v>
                </c:pt>
              </c:numCache>
            </c:numRef>
          </c:val>
          <c:extLst>
            <c:ext xmlns:c16="http://schemas.microsoft.com/office/drawing/2014/chart" uri="{C3380CC4-5D6E-409C-BE32-E72D297353CC}">
              <c16:uniqueId val="{00000000-8C0B-42C2-A4C8-6E703308AF4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8C0B-42C2-A4C8-6E703308AF4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6.73</c:v>
                </c:pt>
                <c:pt idx="1">
                  <c:v>10.9</c:v>
                </c:pt>
                <c:pt idx="2">
                  <c:v>14.11</c:v>
                </c:pt>
                <c:pt idx="3">
                  <c:v>17.27</c:v>
                </c:pt>
                <c:pt idx="4">
                  <c:v>20.11</c:v>
                </c:pt>
              </c:numCache>
            </c:numRef>
          </c:val>
          <c:extLst>
            <c:ext xmlns:c16="http://schemas.microsoft.com/office/drawing/2014/chart" uri="{C3380CC4-5D6E-409C-BE32-E72D297353CC}">
              <c16:uniqueId val="{00000000-1274-4B74-8172-F8E816CA1FC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1274-4B74-8172-F8E816CA1FC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C0-4A32-9365-EBE113648CB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ECC0-4A32-9365-EBE113648CB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A9-48EC-817C-7AA56BFA0A3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17A9-48EC-817C-7AA56BFA0A3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4.95</c:v>
                </c:pt>
                <c:pt idx="1">
                  <c:v>5.62</c:v>
                </c:pt>
                <c:pt idx="2">
                  <c:v>10.119999999999999</c:v>
                </c:pt>
                <c:pt idx="3">
                  <c:v>26.74</c:v>
                </c:pt>
                <c:pt idx="4">
                  <c:v>22.93</c:v>
                </c:pt>
              </c:numCache>
            </c:numRef>
          </c:val>
          <c:extLst>
            <c:ext xmlns:c16="http://schemas.microsoft.com/office/drawing/2014/chart" uri="{C3380CC4-5D6E-409C-BE32-E72D297353CC}">
              <c16:uniqueId val="{00000000-2988-4291-AC4B-4021E88BB60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2988-4291-AC4B-4021E88BB60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395.61</c:v>
                </c:pt>
                <c:pt idx="1">
                  <c:v>593.82000000000005</c:v>
                </c:pt>
                <c:pt idx="2">
                  <c:v>352.74</c:v>
                </c:pt>
                <c:pt idx="3">
                  <c:v>688.29</c:v>
                </c:pt>
                <c:pt idx="4">
                  <c:v>679.97</c:v>
                </c:pt>
              </c:numCache>
            </c:numRef>
          </c:val>
          <c:extLst>
            <c:ext xmlns:c16="http://schemas.microsoft.com/office/drawing/2014/chart" uri="{C3380CC4-5D6E-409C-BE32-E72D297353CC}">
              <c16:uniqueId val="{00000000-089C-4649-81B8-1D7AAEA4AB2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089C-4649-81B8-1D7AAEA4AB2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72.19</c:v>
                </c:pt>
                <c:pt idx="1">
                  <c:v>49.31</c:v>
                </c:pt>
                <c:pt idx="2">
                  <c:v>53.98</c:v>
                </c:pt>
                <c:pt idx="3">
                  <c:v>49.24</c:v>
                </c:pt>
                <c:pt idx="4">
                  <c:v>49.49</c:v>
                </c:pt>
              </c:numCache>
            </c:numRef>
          </c:val>
          <c:extLst>
            <c:ext xmlns:c16="http://schemas.microsoft.com/office/drawing/2014/chart" uri="{C3380CC4-5D6E-409C-BE32-E72D297353CC}">
              <c16:uniqueId val="{00000000-047E-4749-A1C4-00B5A1C9B3B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047E-4749-A1C4-00B5A1C9B3B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175.56</c:v>
                </c:pt>
                <c:pt idx="1">
                  <c:v>289.10000000000002</c:v>
                </c:pt>
                <c:pt idx="2">
                  <c:v>278.7</c:v>
                </c:pt>
                <c:pt idx="3">
                  <c:v>308.14</c:v>
                </c:pt>
                <c:pt idx="4">
                  <c:v>306.16000000000003</c:v>
                </c:pt>
              </c:numCache>
            </c:numRef>
          </c:val>
          <c:extLst>
            <c:ext xmlns:c16="http://schemas.microsoft.com/office/drawing/2014/chart" uri="{C3380CC4-5D6E-409C-BE32-E72D297353CC}">
              <c16:uniqueId val="{00000000-119D-4560-9380-10E09975A70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119D-4560-9380-10E09975A70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山梨県　甲州市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29079</v>
      </c>
      <c r="AM8" s="45"/>
      <c r="AN8" s="45"/>
      <c r="AO8" s="45"/>
      <c r="AP8" s="45"/>
      <c r="AQ8" s="45"/>
      <c r="AR8" s="45"/>
      <c r="AS8" s="45"/>
      <c r="AT8" s="44">
        <f>データ!T6</f>
        <v>264.11</v>
      </c>
      <c r="AU8" s="44"/>
      <c r="AV8" s="44"/>
      <c r="AW8" s="44"/>
      <c r="AX8" s="44"/>
      <c r="AY8" s="44"/>
      <c r="AZ8" s="44"/>
      <c r="BA8" s="44"/>
      <c r="BB8" s="44">
        <f>データ!U6</f>
        <v>110.1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73.22</v>
      </c>
      <c r="J10" s="44"/>
      <c r="K10" s="44"/>
      <c r="L10" s="44"/>
      <c r="M10" s="44"/>
      <c r="N10" s="44"/>
      <c r="O10" s="44"/>
      <c r="P10" s="44">
        <f>データ!P6</f>
        <v>2.96</v>
      </c>
      <c r="Q10" s="44"/>
      <c r="R10" s="44"/>
      <c r="S10" s="44"/>
      <c r="T10" s="44"/>
      <c r="U10" s="44"/>
      <c r="V10" s="44"/>
      <c r="W10" s="44">
        <f>データ!Q6</f>
        <v>100</v>
      </c>
      <c r="X10" s="44"/>
      <c r="Y10" s="44"/>
      <c r="Z10" s="44"/>
      <c r="AA10" s="44"/>
      <c r="AB10" s="44"/>
      <c r="AC10" s="44"/>
      <c r="AD10" s="45">
        <f>データ!R6</f>
        <v>2712</v>
      </c>
      <c r="AE10" s="45"/>
      <c r="AF10" s="45"/>
      <c r="AG10" s="45"/>
      <c r="AH10" s="45"/>
      <c r="AI10" s="45"/>
      <c r="AJ10" s="45"/>
      <c r="AK10" s="2"/>
      <c r="AL10" s="45">
        <f>データ!V6</f>
        <v>857</v>
      </c>
      <c r="AM10" s="45"/>
      <c r="AN10" s="45"/>
      <c r="AO10" s="45"/>
      <c r="AP10" s="45"/>
      <c r="AQ10" s="45"/>
      <c r="AR10" s="45"/>
      <c r="AS10" s="45"/>
      <c r="AT10" s="44">
        <f>データ!W6</f>
        <v>0.47</v>
      </c>
      <c r="AU10" s="44"/>
      <c r="AV10" s="44"/>
      <c r="AW10" s="44"/>
      <c r="AX10" s="44"/>
      <c r="AY10" s="44"/>
      <c r="AZ10" s="44"/>
      <c r="BA10" s="44"/>
      <c r="BB10" s="44">
        <f>データ!X6</f>
        <v>1823.4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BMA78NRnsSTZSTzLNMBIwiYXJ9+svlfEFw8p7Z4TeCJ41Pqr2hrbHKF4aud2wHEN3xCDFBYz8LE5tB/VDZdbiw==" saltValue="eJc/KByHk663QwuVLBbi4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192139</v>
      </c>
      <c r="D6" s="19">
        <f t="shared" si="3"/>
        <v>46</v>
      </c>
      <c r="E6" s="19">
        <f t="shared" si="3"/>
        <v>17</v>
      </c>
      <c r="F6" s="19">
        <f t="shared" si="3"/>
        <v>4</v>
      </c>
      <c r="G6" s="19">
        <f t="shared" si="3"/>
        <v>0</v>
      </c>
      <c r="H6" s="19" t="str">
        <f t="shared" si="3"/>
        <v>山梨県　甲州市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73.22</v>
      </c>
      <c r="P6" s="20">
        <f t="shared" si="3"/>
        <v>2.96</v>
      </c>
      <c r="Q6" s="20">
        <f t="shared" si="3"/>
        <v>100</v>
      </c>
      <c r="R6" s="20">
        <f t="shared" si="3"/>
        <v>2712</v>
      </c>
      <c r="S6" s="20">
        <f t="shared" si="3"/>
        <v>29079</v>
      </c>
      <c r="T6" s="20">
        <f t="shared" si="3"/>
        <v>264.11</v>
      </c>
      <c r="U6" s="20">
        <f t="shared" si="3"/>
        <v>110.1</v>
      </c>
      <c r="V6" s="20">
        <f t="shared" si="3"/>
        <v>857</v>
      </c>
      <c r="W6" s="20">
        <f t="shared" si="3"/>
        <v>0.47</v>
      </c>
      <c r="X6" s="20">
        <f t="shared" si="3"/>
        <v>1823.4</v>
      </c>
      <c r="Y6" s="21">
        <f>IF(Y7="",NA(),Y7)</f>
        <v>100.18</v>
      </c>
      <c r="Z6" s="21">
        <f t="shared" ref="Z6:AH6" si="4">IF(Z7="",NA(),Z7)</f>
        <v>100</v>
      </c>
      <c r="AA6" s="21">
        <f t="shared" si="4"/>
        <v>100</v>
      </c>
      <c r="AB6" s="21">
        <f t="shared" si="4"/>
        <v>100.02</v>
      </c>
      <c r="AC6" s="21">
        <f t="shared" si="4"/>
        <v>100</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4.95</v>
      </c>
      <c r="AV6" s="21">
        <f t="shared" ref="AV6:BD6" si="6">IF(AV7="",NA(),AV7)</f>
        <v>5.62</v>
      </c>
      <c r="AW6" s="21">
        <f t="shared" si="6"/>
        <v>10.119999999999999</v>
      </c>
      <c r="AX6" s="21">
        <f t="shared" si="6"/>
        <v>26.74</v>
      </c>
      <c r="AY6" s="21">
        <f t="shared" si="6"/>
        <v>22.93</v>
      </c>
      <c r="AZ6" s="21">
        <f t="shared" si="6"/>
        <v>44.24</v>
      </c>
      <c r="BA6" s="21">
        <f t="shared" si="6"/>
        <v>43.07</v>
      </c>
      <c r="BB6" s="21">
        <f t="shared" si="6"/>
        <v>45.42</v>
      </c>
      <c r="BC6" s="21">
        <f t="shared" si="6"/>
        <v>50.63</v>
      </c>
      <c r="BD6" s="21">
        <f t="shared" si="6"/>
        <v>53.28</v>
      </c>
      <c r="BE6" s="20" t="str">
        <f>IF(BE7="","",IF(BE7="-","【-】","【"&amp;SUBSTITUTE(TEXT(BE7,"#,##0.00"),"-","△")&amp;"】"))</f>
        <v>【50.90】</v>
      </c>
      <c r="BF6" s="21">
        <f>IF(BF7="",NA(),BF7)</f>
        <v>395.61</v>
      </c>
      <c r="BG6" s="21">
        <f t="shared" ref="BG6:BO6" si="7">IF(BG7="",NA(),BG7)</f>
        <v>593.82000000000005</v>
      </c>
      <c r="BH6" s="21">
        <f t="shared" si="7"/>
        <v>352.74</v>
      </c>
      <c r="BI6" s="21">
        <f t="shared" si="7"/>
        <v>688.29</v>
      </c>
      <c r="BJ6" s="21">
        <f t="shared" si="7"/>
        <v>679.97</v>
      </c>
      <c r="BK6" s="21">
        <f t="shared" si="7"/>
        <v>1258.43</v>
      </c>
      <c r="BL6" s="21">
        <f t="shared" si="7"/>
        <v>1163.75</v>
      </c>
      <c r="BM6" s="21">
        <f t="shared" si="7"/>
        <v>1195.47</v>
      </c>
      <c r="BN6" s="21">
        <f t="shared" si="7"/>
        <v>1168.69</v>
      </c>
      <c r="BO6" s="21">
        <f t="shared" si="7"/>
        <v>1142.44</v>
      </c>
      <c r="BP6" s="20" t="str">
        <f>IF(BP7="","",IF(BP7="-","【-】","【"&amp;SUBSTITUTE(TEXT(BP7,"#,##0.00"),"-","△")&amp;"】"))</f>
        <v>【1,099.15】</v>
      </c>
      <c r="BQ6" s="21">
        <f>IF(BQ7="",NA(),BQ7)</f>
        <v>72.19</v>
      </c>
      <c r="BR6" s="21">
        <f t="shared" ref="BR6:BZ6" si="8">IF(BR7="",NA(),BR7)</f>
        <v>49.31</v>
      </c>
      <c r="BS6" s="21">
        <f t="shared" si="8"/>
        <v>53.98</v>
      </c>
      <c r="BT6" s="21">
        <f t="shared" si="8"/>
        <v>49.24</v>
      </c>
      <c r="BU6" s="21">
        <f t="shared" si="8"/>
        <v>49.49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175.56</v>
      </c>
      <c r="CC6" s="21">
        <f t="shared" ref="CC6:CK6" si="9">IF(CC7="",NA(),CC7)</f>
        <v>289.10000000000002</v>
      </c>
      <c r="CD6" s="21">
        <f t="shared" si="9"/>
        <v>278.7</v>
      </c>
      <c r="CE6" s="21">
        <f t="shared" si="9"/>
        <v>308.14</v>
      </c>
      <c r="CF6" s="21">
        <f t="shared" si="9"/>
        <v>306.16000000000003</v>
      </c>
      <c r="CG6" s="21">
        <f t="shared" si="9"/>
        <v>224.88</v>
      </c>
      <c r="CH6" s="21">
        <f t="shared" si="9"/>
        <v>228.64</v>
      </c>
      <c r="CI6" s="21">
        <f t="shared" si="9"/>
        <v>239.46</v>
      </c>
      <c r="CJ6" s="21">
        <f t="shared" si="9"/>
        <v>233.15</v>
      </c>
      <c r="CK6" s="21">
        <f t="shared" si="9"/>
        <v>252.17</v>
      </c>
      <c r="CL6" s="20" t="str">
        <f>IF(CL7="","",IF(CL7="-","【-】","【"&amp;SUBSTITUTE(TEXT(CL7,"#,##0.00"),"-","△")&amp;"】"))</f>
        <v>【225.78】</v>
      </c>
      <c r="CM6" s="21">
        <f>IF(CM7="",NA(),CM7)</f>
        <v>24.5</v>
      </c>
      <c r="CN6" s="21">
        <f t="shared" ref="CN6:CV6" si="10">IF(CN7="",NA(),CN7)</f>
        <v>23.67</v>
      </c>
      <c r="CO6" s="21">
        <f t="shared" si="10"/>
        <v>22.42</v>
      </c>
      <c r="CP6" s="21">
        <f t="shared" si="10"/>
        <v>21.25</v>
      </c>
      <c r="CQ6" s="21">
        <f t="shared" si="10"/>
        <v>22.42</v>
      </c>
      <c r="CR6" s="21">
        <f t="shared" si="10"/>
        <v>42.4</v>
      </c>
      <c r="CS6" s="21">
        <f t="shared" si="10"/>
        <v>42.28</v>
      </c>
      <c r="CT6" s="21">
        <f t="shared" si="10"/>
        <v>41.06</v>
      </c>
      <c r="CU6" s="21">
        <f t="shared" si="10"/>
        <v>42.09</v>
      </c>
      <c r="CV6" s="21">
        <f t="shared" si="10"/>
        <v>42.15</v>
      </c>
      <c r="CW6" s="20" t="str">
        <f>IF(CW7="","",IF(CW7="-","【-】","【"&amp;SUBSTITUTE(TEXT(CW7,"#,##0.00"),"-","△")&amp;"】"))</f>
        <v>【43.17】</v>
      </c>
      <c r="CX6" s="21">
        <f>IF(CX7="",NA(),CX7)</f>
        <v>96.86</v>
      </c>
      <c r="CY6" s="21">
        <f t="shared" ref="CY6:DG6" si="11">IF(CY7="",NA(),CY7)</f>
        <v>97.01</v>
      </c>
      <c r="CZ6" s="21">
        <f t="shared" si="11"/>
        <v>97.05</v>
      </c>
      <c r="DA6" s="21">
        <f t="shared" si="11"/>
        <v>97.05</v>
      </c>
      <c r="DB6" s="21">
        <f t="shared" si="11"/>
        <v>97.32</v>
      </c>
      <c r="DC6" s="21">
        <f t="shared" si="11"/>
        <v>84.19</v>
      </c>
      <c r="DD6" s="21">
        <f t="shared" si="11"/>
        <v>84.34</v>
      </c>
      <c r="DE6" s="21">
        <f t="shared" si="11"/>
        <v>84.34</v>
      </c>
      <c r="DF6" s="21">
        <f t="shared" si="11"/>
        <v>84.73</v>
      </c>
      <c r="DG6" s="21">
        <f t="shared" si="11"/>
        <v>84.21</v>
      </c>
      <c r="DH6" s="20" t="str">
        <f>IF(DH7="","",IF(DH7="-","【-】","【"&amp;SUBSTITUTE(TEXT(DH7,"#,##0.00"),"-","△")&amp;"】"))</f>
        <v>【86.31】</v>
      </c>
      <c r="DI6" s="21">
        <f>IF(DI7="",NA(),DI7)</f>
        <v>6.73</v>
      </c>
      <c r="DJ6" s="21">
        <f t="shared" ref="DJ6:DR6" si="12">IF(DJ7="",NA(),DJ7)</f>
        <v>10.9</v>
      </c>
      <c r="DK6" s="21">
        <f t="shared" si="12"/>
        <v>14.11</v>
      </c>
      <c r="DL6" s="21">
        <f t="shared" si="12"/>
        <v>17.27</v>
      </c>
      <c r="DM6" s="21">
        <f t="shared" si="12"/>
        <v>20.11</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192139</v>
      </c>
      <c r="D7" s="23">
        <v>46</v>
      </c>
      <c r="E7" s="23">
        <v>17</v>
      </c>
      <c r="F7" s="23">
        <v>4</v>
      </c>
      <c r="G7" s="23">
        <v>0</v>
      </c>
      <c r="H7" s="23" t="s">
        <v>96</v>
      </c>
      <c r="I7" s="23" t="s">
        <v>97</v>
      </c>
      <c r="J7" s="23" t="s">
        <v>98</v>
      </c>
      <c r="K7" s="23" t="s">
        <v>99</v>
      </c>
      <c r="L7" s="23" t="s">
        <v>100</v>
      </c>
      <c r="M7" s="23" t="s">
        <v>101</v>
      </c>
      <c r="N7" s="24" t="s">
        <v>102</v>
      </c>
      <c r="O7" s="24">
        <v>73.22</v>
      </c>
      <c r="P7" s="24">
        <v>2.96</v>
      </c>
      <c r="Q7" s="24">
        <v>100</v>
      </c>
      <c r="R7" s="24">
        <v>2712</v>
      </c>
      <c r="S7" s="24">
        <v>29079</v>
      </c>
      <c r="T7" s="24">
        <v>264.11</v>
      </c>
      <c r="U7" s="24">
        <v>110.1</v>
      </c>
      <c r="V7" s="24">
        <v>857</v>
      </c>
      <c r="W7" s="24">
        <v>0.47</v>
      </c>
      <c r="X7" s="24">
        <v>1823.4</v>
      </c>
      <c r="Y7" s="24">
        <v>100.18</v>
      </c>
      <c r="Z7" s="24">
        <v>100</v>
      </c>
      <c r="AA7" s="24">
        <v>100</v>
      </c>
      <c r="AB7" s="24">
        <v>100.02</v>
      </c>
      <c r="AC7" s="24">
        <v>100</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4.95</v>
      </c>
      <c r="AV7" s="24">
        <v>5.62</v>
      </c>
      <c r="AW7" s="24">
        <v>10.119999999999999</v>
      </c>
      <c r="AX7" s="24">
        <v>26.74</v>
      </c>
      <c r="AY7" s="24">
        <v>22.93</v>
      </c>
      <c r="AZ7" s="24">
        <v>44.24</v>
      </c>
      <c r="BA7" s="24">
        <v>43.07</v>
      </c>
      <c r="BB7" s="24">
        <v>45.42</v>
      </c>
      <c r="BC7" s="24">
        <v>50.63</v>
      </c>
      <c r="BD7" s="24">
        <v>53.28</v>
      </c>
      <c r="BE7" s="24">
        <v>50.9</v>
      </c>
      <c r="BF7" s="24">
        <v>395.61</v>
      </c>
      <c r="BG7" s="24">
        <v>593.82000000000005</v>
      </c>
      <c r="BH7" s="24">
        <v>352.74</v>
      </c>
      <c r="BI7" s="24">
        <v>688.29</v>
      </c>
      <c r="BJ7" s="24">
        <v>679.97</v>
      </c>
      <c r="BK7" s="24">
        <v>1258.43</v>
      </c>
      <c r="BL7" s="24">
        <v>1163.75</v>
      </c>
      <c r="BM7" s="24">
        <v>1195.47</v>
      </c>
      <c r="BN7" s="24">
        <v>1168.69</v>
      </c>
      <c r="BO7" s="24">
        <v>1142.44</v>
      </c>
      <c r="BP7" s="24">
        <v>1099.1500000000001</v>
      </c>
      <c r="BQ7" s="24">
        <v>72.19</v>
      </c>
      <c r="BR7" s="24">
        <v>49.31</v>
      </c>
      <c r="BS7" s="24">
        <v>53.98</v>
      </c>
      <c r="BT7" s="24">
        <v>49.24</v>
      </c>
      <c r="BU7" s="24">
        <v>49.49</v>
      </c>
      <c r="BV7" s="24">
        <v>73.36</v>
      </c>
      <c r="BW7" s="24">
        <v>72.599999999999994</v>
      </c>
      <c r="BX7" s="24">
        <v>69.430000000000007</v>
      </c>
      <c r="BY7" s="24">
        <v>70.709999999999994</v>
      </c>
      <c r="BZ7" s="24">
        <v>66.63</v>
      </c>
      <c r="CA7" s="24">
        <v>72.92</v>
      </c>
      <c r="CB7" s="24">
        <v>175.56</v>
      </c>
      <c r="CC7" s="24">
        <v>289.10000000000002</v>
      </c>
      <c r="CD7" s="24">
        <v>278.7</v>
      </c>
      <c r="CE7" s="24">
        <v>308.14</v>
      </c>
      <c r="CF7" s="24">
        <v>306.16000000000003</v>
      </c>
      <c r="CG7" s="24">
        <v>224.88</v>
      </c>
      <c r="CH7" s="24">
        <v>228.64</v>
      </c>
      <c r="CI7" s="24">
        <v>239.46</v>
      </c>
      <c r="CJ7" s="24">
        <v>233.15</v>
      </c>
      <c r="CK7" s="24">
        <v>252.17</v>
      </c>
      <c r="CL7" s="24">
        <v>225.78</v>
      </c>
      <c r="CM7" s="24">
        <v>24.5</v>
      </c>
      <c r="CN7" s="24">
        <v>23.67</v>
      </c>
      <c r="CO7" s="24">
        <v>22.42</v>
      </c>
      <c r="CP7" s="24">
        <v>21.25</v>
      </c>
      <c r="CQ7" s="24">
        <v>22.42</v>
      </c>
      <c r="CR7" s="24">
        <v>42.4</v>
      </c>
      <c r="CS7" s="24">
        <v>42.28</v>
      </c>
      <c r="CT7" s="24">
        <v>41.06</v>
      </c>
      <c r="CU7" s="24">
        <v>42.09</v>
      </c>
      <c r="CV7" s="24">
        <v>42.15</v>
      </c>
      <c r="CW7" s="24">
        <v>43.17</v>
      </c>
      <c r="CX7" s="24">
        <v>96.86</v>
      </c>
      <c r="CY7" s="24">
        <v>97.01</v>
      </c>
      <c r="CZ7" s="24">
        <v>97.05</v>
      </c>
      <c r="DA7" s="24">
        <v>97.05</v>
      </c>
      <c r="DB7" s="24">
        <v>97.32</v>
      </c>
      <c r="DC7" s="24">
        <v>84.19</v>
      </c>
      <c r="DD7" s="24">
        <v>84.34</v>
      </c>
      <c r="DE7" s="24">
        <v>84.34</v>
      </c>
      <c r="DF7" s="24">
        <v>84.73</v>
      </c>
      <c r="DG7" s="24">
        <v>84.21</v>
      </c>
      <c r="DH7" s="24">
        <v>86.31</v>
      </c>
      <c r="DI7" s="24">
        <v>6.73</v>
      </c>
      <c r="DJ7" s="24">
        <v>10.9</v>
      </c>
      <c r="DK7" s="24">
        <v>14.11</v>
      </c>
      <c r="DL7" s="24">
        <v>17.27</v>
      </c>
      <c r="DM7" s="24">
        <v>20.11</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志村夏美</cp:lastModifiedBy>
  <dcterms:created xsi:type="dcterms:W3CDTF">2025-12-23T06:11:04Z</dcterms:created>
  <dcterms:modified xsi:type="dcterms:W3CDTF">2026-02-02T04:56:54Z</dcterms:modified>
  <cp:category/>
</cp:coreProperties>
</file>