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ILESV01\filesv\公営企業部\企業総務課\企業会計課共通\総務担当\010　水道総務\09　会計運営\03経営比較分析表\R7\【県提出用】R7経営比較分析表\"/>
    </mc:Choice>
  </mc:AlternateContent>
  <xr:revisionPtr revIDLastSave="0" documentId="13_ncr:1_{20500945-150A-44E8-85F8-58DA124EA2B0}" xr6:coauthVersionLast="47" xr6:coauthVersionMax="47" xr10:uidLastSave="{00000000-0000-0000-0000-000000000000}"/>
  <workbookProtection workbookAlgorithmName="SHA-512" workbookHashValue="8xU4iKSJqP6Vxa3bGCcNR1NuShlSYfKWWCxvW1TkKDunO3KsgIrdQrvYJwElDk3jEgja5zudf4aFzHvrU/4yIQ==" workbookSaltValue="62SHz/5z20z90EnDD/sHs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P10" i="4"/>
  <c r="AT8" i="4"/>
  <c r="W8" i="4"/>
  <c r="B6"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<sst xmlns="http://schemas.openxmlformats.org/spreadsheetml/2006/main" count="236" uniqueCount="119">
  <si>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</si>
  <si>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</si>
  <si>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</si>
  <si>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</si>
  <si>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</si>
  <si>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</si>
  <si>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</si>
  <si>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</si>
  <si>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</si>
  <si>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</si>
  <si>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</si>
  <si>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</si>
  <si>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</si>
  <si>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</si>
  <si>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</si>
  <si>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</si>
  <si>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</si>
  <si>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</si>
  <si>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</si>
  <si>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</si>
  <si>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</si>
  <si>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</si>
  <si>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</si>
  <si>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</si>
  <si>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</si>
  <si>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</si>
  <si>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</si>
  <si>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</si>
  <si>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</si>
  <si>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</si>
  <si>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</si>
  <si>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</si>
  <si>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</si>
  <si>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</si>
  <si>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</si>
  <si>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</si>
  <si>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</si>
  <si>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</si>
  <si>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</si>
  <si>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</si>
  <si>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</si>
  <si>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</si>
  <si>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</si>
  <si>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</si>
  <si>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</si>
  <si>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</si>
  <si>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</si>
  <si>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</si>
  <si>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</si>
  <si>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</si>
  <si>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</si>
  <si>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</si>
  <si>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</si>
  <si>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</si>
  <si>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</si>
  <si>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</si>
  <si>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</si>
  <si>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</si>
  <si>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</si>
  <si>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</si>
  <si>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</si>
  <si>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</si>
  <si>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</si>
  <si>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</si>
  <si>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</si>
  <si>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</si>
  <si>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</si>
  <si>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</si>
  <si>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</si>
  <si>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</si>
  <si>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</si>
  <si>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</si>
  <si>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</si>
  <si>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</si>
  <si>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</si>
  <si>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</si>
  <si>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</si>
  <si>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</si>
  <si>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</si>
  <si>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</si>
  <si>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</si>
  <si>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</si>
  <si>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</si>
  <si>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</si>
  <si>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</si>
  <si>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</si>
  <si>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</si>
  <si>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</si>
  <si>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</si>
  <si>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</si>
  <si>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</si>
  <si>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</si>
  <si>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</si>
  <si>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</si>
  <si>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</si>
  <si>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</si>
  <si>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笛吹市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</si>
  <si>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</si>
  <si>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</si>
  <si>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</si>
  <si>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</si>
  <si>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</si>
  <si>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</si>
  <si>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</si>
  <si>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</si>
  <si>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</si>
  <si>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</si>
  <si>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</si>
  <si>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</si>
  <si>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</si>
  <si>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</si>
  <si>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</si>
  <si>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</si>
  <si>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</si>
  <si>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</si>
  <si>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</si>
  <si>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対応年数を超過した管渠はないものの、近いうちに更新が必要な年数に達するものが出てくる状況であり、また整備の途中でもある。定期的に計画を見直しながら、将来を見据えた整備が必要である。また、105機場あるマンホールポンプ場については、耐用年数が過ぎたものが多数あり、取替や修繕が増えている状況である。今後も更新や点検等を行いながら市民の生活に支障がないよう整備を行っていかなければならない。</t>
    <rPh sb="0" eb="4">
      <t>タイオウネンスウ</t>
    </rPh>
    <rPh sb="5" eb="7">
      <t>チョウカ</t>
    </rPh>
    <rPh sb="9" eb="11">
      <t>カンキョ</t>
    </rPh>
    <rPh sb="18" eb="19">
      <t>チカ</t>
    </rPh>
    <rPh sb="23" eb="25">
      <t>コウシン</t>
    </rPh>
    <rPh sb="26" eb="28">
      <t>ヒツヨウ</t>
    </rPh>
    <rPh sb="29" eb="31">
      <t>ネンスウ</t>
    </rPh>
    <rPh sb="32" eb="33">
      <t>タッ</t>
    </rPh>
    <rPh sb="38" eb="39">
      <t>デ</t>
    </rPh>
    <rPh sb="42" eb="44">
      <t>ジョウキョウ</t>
    </rPh>
    <rPh sb="74" eb="76">
      <t>ショウライ</t>
    </rPh>
    <rPh sb="77" eb="79">
      <t>ミス</t>
    </rPh>
    <rPh sb="81" eb="83">
      <t>セイビ</t>
    </rPh>
    <rPh sb="84" eb="86">
      <t>ヒツヨウ</t>
    </rPh>
    <rPh sb="131" eb="133">
      <t>トリカエ</t>
    </rPh>
    <rPh sb="134" eb="136">
      <t>シュウゼン</t>
    </rPh>
    <rPh sb="137" eb="138">
      <t>フ</t>
    </rPh>
    <rPh sb="142" eb="144">
      <t>ジョウキョウ</t>
    </rPh>
    <rPh sb="148" eb="150">
      <t>コンゴ</t>
    </rPh>
    <rPh sb="151" eb="153">
      <t>コウシン</t>
    </rPh>
    <rPh sb="154" eb="157">
      <t>テンケントウ</t>
    </rPh>
    <rPh sb="158" eb="159">
      <t>オコナ</t>
    </rPh>
    <rPh sb="163" eb="165">
      <t>シミン</t>
    </rPh>
    <rPh sb="166" eb="168">
      <t>セイカツ</t>
    </rPh>
    <rPh sb="169" eb="171">
      <t>シショウ</t>
    </rPh>
    <rPh sb="176" eb="178">
      <t>セイビ</t>
    </rPh>
    <rPh sb="179" eb="180">
      <t>オコナ</t>
    </rPh>
    <phoneticPr fontId="4"/>
  </si>
  <si>
    <t>当市においては、経費削減を行い、経営努力をしているが、依然として一般会計からの補助金に頼る独立採算制から離れた状況である。加入促進のために使用料改定を長年行わない状況が続き、令和4年度に予定していた改定も新型コロナウイルスや物価高騰の影響により延期となったが、令和8年度から使用料の改定をすることになったので、一般会計からの補助金に頼る状況が徐々に改善されると思われる。引き続き、費用を抑えながらも持続可能な整備を進めていくことが求められる。</t>
    <rPh sb="13" eb="14">
      <t>オコナ</t>
    </rPh>
    <rPh sb="16" eb="20">
      <t>ケイエイドリョク</t>
    </rPh>
    <rPh sb="27" eb="29">
      <t>イゼン</t>
    </rPh>
    <rPh sb="32" eb="36">
      <t>イッパンカイケイ</t>
    </rPh>
    <rPh sb="39" eb="42">
      <t>ホジョキン</t>
    </rPh>
    <rPh sb="43" eb="44">
      <t>タヨ</t>
    </rPh>
    <rPh sb="45" eb="47">
      <t>ドクリツ</t>
    </rPh>
    <rPh sb="47" eb="49">
      <t>サイサン</t>
    </rPh>
    <rPh sb="49" eb="50">
      <t>セイ</t>
    </rPh>
    <rPh sb="52" eb="53">
      <t>ハナ</t>
    </rPh>
    <rPh sb="55" eb="57">
      <t>ジョウキョウ</t>
    </rPh>
    <rPh sb="61" eb="65">
      <t>カニュウソクシン</t>
    </rPh>
    <rPh sb="69" eb="74">
      <t>シヨウリョウカイテイ</t>
    </rPh>
    <rPh sb="75" eb="77">
      <t>ナガネン</t>
    </rPh>
    <rPh sb="77" eb="78">
      <t>オコナ</t>
    </rPh>
    <rPh sb="81" eb="83">
      <t>ジョウキョウ</t>
    </rPh>
    <rPh sb="84" eb="85">
      <t>ツヅ</t>
    </rPh>
    <rPh sb="130" eb="132">
      <t>レイワ</t>
    </rPh>
    <rPh sb="133" eb="135">
      <t>ネンド</t>
    </rPh>
    <rPh sb="162" eb="165">
      <t>ホジョキン</t>
    </rPh>
    <rPh sb="166" eb="167">
      <t>タヨ</t>
    </rPh>
    <rPh sb="168" eb="170">
      <t>ジョウキョウ</t>
    </rPh>
    <rPh sb="171" eb="173">
      <t>ジョジョ</t>
    </rPh>
    <rPh sb="174" eb="176">
      <t>カイゼン</t>
    </rPh>
    <rPh sb="180" eb="181">
      <t>オモ</t>
    </rPh>
    <rPh sb="185" eb="186">
      <t>ヒ</t>
    </rPh>
    <rPh sb="187" eb="188">
      <t>ツヅ</t>
    </rPh>
    <rPh sb="190" eb="192">
      <t>ヒヨウ</t>
    </rPh>
    <rPh sb="193" eb="194">
      <t>オサ</t>
    </rPh>
    <rPh sb="199" eb="203">
      <t>ジゾクカノウ</t>
    </rPh>
    <rPh sb="204" eb="206">
      <t>セイビ</t>
    </rPh>
    <rPh sb="207" eb="208">
      <t>スス</t>
    </rPh>
    <rPh sb="215" eb="216">
      <t>モト</t>
    </rPh>
    <phoneticPr fontId="4"/>
  </si>
  <si>
    <t>笛吹市公共下水道事業は、平成28年度より公営企業会計に移行し経営を行っている。公共下水道事業においては、企業債償還利子が減少していることから、経常収支の規模は毎年縮小している。①経常収支比率は100%を超えているが、今年度も物価高騰の影響が続き、費用が増加している。使用料収入は徐々に回復傾向にあるが、一般会計からの基準外繰入を充てているため、独立採算とはかけ離れた会計運営となっている。令和4年度に予定していた使用料改定が延期となったが、令和8年度に改定が決定したことで今後は使用料収入の増加が見込まれる。②累積欠損金比率は例年通り良好である。しかし、使用料収入が低く、維持管理費が多いため、引き続き経費削減が必要である。③流動比率は、年々上昇しているが、未だに100％を下回っている。企業債償還の割合が高く、使用料収入が少ないことが要因である。使用料改定により、今後は数値が改善していく見込みである。④企業債残高対事業規模比率について、企業債現在高は年々減少しており、使用料は徐々に増加しているため、少しずつ下がっている。⑤経費回収率は、100%に達していないが、料金改定により今後の数値の上昇が想定される。⑥汚水処理原価は例年並みである。今後も経費削減に努め、下水道への接続率向上を図っていく必要がある。⑧水洗化率は、昨年度から算出方法を見直したことで近似値の値となっている。今後も接続者の増加が課題である。</t>
    <rPh sb="123" eb="125">
      <t>ヒヨウ</t>
    </rPh>
    <rPh sb="126" eb="128">
      <t>ゾウカ</t>
    </rPh>
    <rPh sb="139" eb="141">
      <t>ジョジョ</t>
    </rPh>
    <rPh sb="142" eb="146">
      <t>カイフクケイコウ</t>
    </rPh>
    <rPh sb="220" eb="222">
      <t>レイワ</t>
    </rPh>
    <rPh sb="223" eb="225">
      <t>ネンド</t>
    </rPh>
    <rPh sb="226" eb="228">
      <t>カイテイ</t>
    </rPh>
    <rPh sb="229" eb="231">
      <t>ケッテイ</t>
    </rPh>
    <rPh sb="236" eb="238">
      <t>コンゴ</t>
    </rPh>
    <rPh sb="239" eb="244">
      <t>シヨウリョウシュウニュウ</t>
    </rPh>
    <rPh sb="245" eb="247">
      <t>ゾウカ</t>
    </rPh>
    <rPh sb="248" eb="250">
      <t>ミコ</t>
    </rPh>
    <rPh sb="297" eb="298">
      <t>ヒ</t>
    </rPh>
    <rPh sb="299" eb="300">
      <t>ツヅ</t>
    </rPh>
    <rPh sb="383" eb="385">
      <t>コンゴ</t>
    </rPh>
    <rPh sb="386" eb="388">
      <t>スウチ</t>
    </rPh>
    <rPh sb="389" eb="391">
      <t>カイゼン</t>
    </rPh>
    <rPh sb="395" eb="397">
      <t>ミコ</t>
    </rPh>
    <rPh sb="427" eb="429">
      <t>ネンネン</t>
    </rPh>
    <rPh sb="429" eb="431">
      <t>ゲンショウ</t>
    </rPh>
    <rPh sb="440" eb="442">
      <t>ジョジョ</t>
    </rPh>
    <rPh sb="443" eb="445">
      <t>ゾウカ</t>
    </rPh>
    <rPh sb="452" eb="453">
      <t>スコ</t>
    </rPh>
    <rPh sb="456" eb="457">
      <t>サ</t>
    </rPh>
    <rPh sb="484" eb="488">
      <t>リョウキンカイテイ</t>
    </rPh>
    <rPh sb="491" eb="493">
      <t>コンゴ</t>
    </rPh>
    <rPh sb="494" eb="496">
      <t>スウチ</t>
    </rPh>
    <rPh sb="497" eb="499">
      <t>ジョウショウ</t>
    </rPh>
    <rPh sb="500" eb="502">
      <t>ソウテイ</t>
    </rPh>
    <rPh sb="514" eb="517">
      <t>レイネンナ</t>
    </rPh>
    <rPh sb="522" eb="524">
      <t>コンゴ</t>
    </rPh>
    <rPh sb="525" eb="529">
      <t>ケイヒサクゲン</t>
    </rPh>
    <rPh sb="530" eb="531">
      <t>ツト</t>
    </rPh>
    <rPh sb="533" eb="536">
      <t>ゲスイドウ</t>
    </rPh>
    <rPh sb="538" eb="541">
      <t>セツゾクリツ</t>
    </rPh>
    <rPh sb="541" eb="543">
      <t>コウジョウ</t>
    </rPh>
    <rPh sb="544" eb="545">
      <t>ハカ</t>
    </rPh>
    <rPh sb="549" eb="551">
      <t>ヒツヨウ</t>
    </rPh>
    <rPh sb="562" eb="565">
      <t>サクネンド</t>
    </rPh>
    <rPh sb="567" eb="571">
      <t>サンシュツホウホウ</t>
    </rPh>
    <rPh sb="572" eb="574">
      <t>ミナオ</t>
    </rPh>
    <rPh sb="579" eb="582">
      <t>キンジチ</t>
    </rPh>
    <rPh sb="583" eb="584">
      <t>アタイ</t>
    </rPh>
    <rPh sb="591" eb="593">
      <t>コンゴ</t>
    </rPh>
    <rPh sb="594" eb="597">
      <t>セツゾクシャ</t>
    </rPh>
    <rPh sb="598" eb="600">
      <t>ゾウカ</t>
    </rPh>
    <rPh sb="601" eb="603">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</si>
</sst>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F3-4583-9693-20FD478203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FEF3-4583-9693-20FD478203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AA-4D7A-9A53-DD0D3EB41F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8EAA-4D7A-9A53-DD0D3EB41F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91.83</c:v>
                </c:pt>
                <c:pt idx="1">
                  <c:v>91.63</c:v>
                </c:pt>
                <c:pt idx="2">
                  <c:v>92.14</c:v>
                </c:pt>
                <c:pt idx="3">
                  <c:v>73.650000000000006</c:v>
                </c:pt>
                <c:pt idx="4">
                  <c:v>72.52</c:v>
                </c:pt>
              </c:numCache>
            </c:numRef>
          </c:val>
          <c:extLst>
            <c:ext xmlns:c16="http://schemas.microsoft.com/office/drawing/2014/chart" uri="{C3380CC4-5D6E-409C-BE32-E72D297353CC}">
              <c16:uniqueId val="{00000000-5547-4B09-B4F5-FD0EDDA872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547-4B09-B4F5-FD0EDDA872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105.14</c:v>
                </c:pt>
                <c:pt idx="1">
                  <c:v>109.38</c:v>
                </c:pt>
                <c:pt idx="2">
                  <c:v>108.47</c:v>
                </c:pt>
                <c:pt idx="3">
                  <c:v>103.28</c:v>
                </c:pt>
                <c:pt idx="4">
                  <c:v>102.59</c:v>
                </c:pt>
              </c:numCache>
            </c:numRef>
          </c:val>
          <c:extLst>
            <c:ext xmlns:c16="http://schemas.microsoft.com/office/drawing/2014/chart" uri="{C3380CC4-5D6E-409C-BE32-E72D297353CC}">
              <c16:uniqueId val="{00000000-D73C-46CC-8196-C984680DB1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D73C-46CC-8196-C984680DB1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13.48</c:v>
                </c:pt>
                <c:pt idx="1">
                  <c:v>16.05</c:v>
                </c:pt>
                <c:pt idx="2">
                  <c:v>18.57</c:v>
                </c:pt>
                <c:pt idx="3">
                  <c:v>21.12</c:v>
                </c:pt>
                <c:pt idx="4">
                  <c:v>23.48</c:v>
                </c:pt>
              </c:numCache>
            </c:numRef>
          </c:val>
          <c:extLst>
            <c:ext xmlns:c16="http://schemas.microsoft.com/office/drawing/2014/chart" uri="{C3380CC4-5D6E-409C-BE32-E72D297353CC}">
              <c16:uniqueId val="{00000000-FE30-4BE1-8B1E-D3FC209BB4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FE30-4BE1-8B1E-D3FC209BB4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36-4D55-BA7F-DC1C0D7266E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C36-4D55-BA7F-DC1C0D7266E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24-427A-BE49-97FFDB13EC1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424-427A-BE49-97FFDB13EC1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52.48</c:v>
                </c:pt>
                <c:pt idx="1">
                  <c:v>64.099999999999994</c:v>
                </c:pt>
                <c:pt idx="2">
                  <c:v>78.64</c:v>
                </c:pt>
                <c:pt idx="3">
                  <c:v>85.82</c:v>
                </c:pt>
                <c:pt idx="4">
                  <c:v>91.56</c:v>
                </c:pt>
              </c:numCache>
            </c:numRef>
          </c:val>
          <c:extLst>
            <c:ext xmlns:c16="http://schemas.microsoft.com/office/drawing/2014/chart" uri="{C3380CC4-5D6E-409C-BE32-E72D297353CC}">
              <c16:uniqueId val="{00000000-0248-4D4A-8F87-4B70C2C547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0248-4D4A-8F87-4B70C2C547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2012.2</c:v>
                </c:pt>
                <c:pt idx="1">
                  <c:v>1837.49</c:v>
                </c:pt>
                <c:pt idx="2">
                  <c:v>1652.61</c:v>
                </c:pt>
                <c:pt idx="3">
                  <c:v>1467.92</c:v>
                </c:pt>
                <c:pt idx="4">
                  <c:v>1342.96</c:v>
                </c:pt>
              </c:numCache>
            </c:numRef>
          </c:val>
          <c:extLst>
            <c:ext xmlns:c16="http://schemas.microsoft.com/office/drawing/2014/chart" uri="{C3380CC4-5D6E-409C-BE32-E72D297353CC}">
              <c16:uniqueId val="{00000000-6599-48B6-B83D-CE9AF5DB0A8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6599-48B6-B83D-CE9AF5DB0A8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85.48</c:v>
                </c:pt>
                <c:pt idx="1">
                  <c:v>86.64</c:v>
                </c:pt>
                <c:pt idx="2">
                  <c:v>86.58</c:v>
                </c:pt>
                <c:pt idx="3">
                  <c:v>96.54</c:v>
                </c:pt>
                <c:pt idx="4">
                  <c:v>87.57</c:v>
                </c:pt>
              </c:numCache>
            </c:numRef>
          </c:val>
          <c:extLst>
            <c:ext xmlns:c16="http://schemas.microsoft.com/office/drawing/2014/chart" uri="{C3380CC4-5D6E-409C-BE32-E72D297353CC}">
              <c16:uniqueId val="{00000000-6C9E-46B0-AB6F-8CC5010D853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C9E-46B0-AB6F-8CC5010D853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151.99</c:v>
                </c:pt>
                <c:pt idx="1">
                  <c:v>150</c:v>
                </c:pt>
                <c:pt idx="2">
                  <c:v>150.86000000000001</c:v>
                </c:pt>
                <c:pt idx="3">
                  <c:v>136.24</c:v>
                </c:pt>
                <c:pt idx="4">
                  <c:v>150.58000000000001</c:v>
                </c:pt>
              </c:numCache>
            </c:numRef>
          </c:val>
          <c:extLst>
            <c:ext xmlns:c16="http://schemas.microsoft.com/office/drawing/2014/chart" uri="{C3380CC4-5D6E-409C-BE32-E72D297353CC}">
              <c16:uniqueId val="{00000000-B4A8-4D18-AB81-5C0B283390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4A8-4D18-AB81-5C0B283390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6" zoomScaleNormal="100" workbookViewId="0">
      <selection activeCell="CB45" sqref="CB4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笛吹市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66857</v>
      </c>
      <c r="AM8" s="41"/>
      <c r="AN8" s="41"/>
      <c r="AO8" s="41"/>
      <c r="AP8" s="41"/>
      <c r="AQ8" s="41"/>
      <c r="AR8" s="41"/>
      <c r="AS8" s="41"/>
      <c r="AT8" s="34">
        <f>データ!T6</f>
        <v>201.92</v>
      </c>
      <c r="AU8" s="34"/>
      <c r="AV8" s="34"/>
      <c r="AW8" s="34"/>
      <c r="AX8" s="34"/>
      <c r="AY8" s="34"/>
      <c r="AZ8" s="34"/>
      <c r="BA8" s="34"/>
      <c r="BB8" s="34">
        <f>データ!U6</f>
        <v>331.11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67.989999999999995</v>
      </c>
      <c r="J10" s="34"/>
      <c r="K10" s="34"/>
      <c r="L10" s="34"/>
      <c r="M10" s="34"/>
      <c r="N10" s="34"/>
      <c r="O10" s="34"/>
      <c r="P10" s="34">
        <f>データ!P6</f>
        <v>64.87</v>
      </c>
      <c r="Q10" s="34"/>
      <c r="R10" s="34"/>
      <c r="S10" s="34"/>
      <c r="T10" s="34"/>
      <c r="U10" s="34"/>
      <c r="V10" s="34"/>
      <c r="W10" s="34">
        <f>データ!Q6</f>
        <v>93.66</v>
      </c>
      <c r="X10" s="34"/>
      <c r="Y10" s="34"/>
      <c r="Z10" s="34"/>
      <c r="AA10" s="34"/>
      <c r="AB10" s="34"/>
      <c r="AC10" s="34"/>
      <c r="AD10" s="41">
        <f>データ!R6</f>
        <v>2376</v>
      </c>
      <c r="AE10" s="41"/>
      <c r="AF10" s="41"/>
      <c r="AG10" s="41"/>
      <c r="AH10" s="41"/>
      <c r="AI10" s="41"/>
      <c r="AJ10" s="41"/>
      <c r="AK10" s="2"/>
      <c r="AL10" s="41">
        <f>データ!V6</f>
        <v>43241</v>
      </c>
      <c r="AM10" s="41"/>
      <c r="AN10" s="41"/>
      <c r="AO10" s="41"/>
      <c r="AP10" s="41"/>
      <c r="AQ10" s="41"/>
      <c r="AR10" s="41"/>
      <c r="AS10" s="41"/>
      <c r="AT10" s="34">
        <f>データ!W6</f>
        <v>20.8</v>
      </c>
      <c r="AU10" s="34"/>
      <c r="AV10" s="34"/>
      <c r="AW10" s="34"/>
      <c r="AX10" s="34"/>
      <c r="AY10" s="34"/>
      <c r="AZ10" s="34"/>
      <c r="BA10" s="34"/>
      <c r="BB10" s="34">
        <f>データ!X6</f>
        <v>2078.89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118</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116</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gFkD0wUbGUQD2Ijsu2Hcqe/o4geUwak1lN91VNXl3wRpmEhiOKZ4ek0fRQKlBXlOFcq3MDxok/J1aoWrzy3yQ==" saltValue="ASUaHZQdm4cLrdX2OhS6X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192112</v>
      </c>
      <c r="D6" s="19">
        <f t="shared" si="3"/>
        <v>46</v>
      </c>
      <c r="E6" s="19">
        <f t="shared" si="3"/>
        <v>17</v>
      </c>
      <c r="F6" s="19">
        <f t="shared" si="3"/>
        <v>1</v>
      </c>
      <c r="G6" s="19">
        <f t="shared" si="3"/>
        <v>0</v>
      </c>
      <c r="H6" s="19" t="str">
        <f t="shared" si="3"/>
        <v>山梨県　笛吹市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67.989999999999995</v>
      </c>
      <c r="P6" s="20">
        <f t="shared" si="3"/>
        <v>64.87</v>
      </c>
      <c r="Q6" s="20">
        <f t="shared" si="3"/>
        <v>93.66</v>
      </c>
      <c r="R6" s="20">
        <f t="shared" si="3"/>
        <v>2376</v>
      </c>
      <c r="S6" s="20">
        <f t="shared" si="3"/>
        <v>66857</v>
      </c>
      <c r="T6" s="20">
        <f t="shared" si="3"/>
        <v>201.92</v>
      </c>
      <c r="U6" s="20">
        <f t="shared" si="3"/>
        <v>331.11</v>
      </c>
      <c r="V6" s="20">
        <f t="shared" si="3"/>
        <v>43241</v>
      </c>
      <c r="W6" s="20">
        <f t="shared" si="3"/>
        <v>20.8</v>
      </c>
      <c r="X6" s="20">
        <f t="shared" si="3"/>
        <v>2078.89</v>
      </c>
      <c r="Y6" s="21">
        <f>IF(Y7="",NA(),Y7)</f>
        <v>105.14</v>
      </c>
      <c r="Z6" s="21">
        <f t="shared" ref="Z6:AH6" si="4">IF(Z7="",NA(),Z7)</f>
        <v>109.38</v>
      </c>
      <c r="AA6" s="21">
        <f t="shared" si="4"/>
        <v>108.47</v>
      </c>
      <c r="AB6" s="21">
        <f t="shared" si="4"/>
        <v>103.28</v>
      </c>
      <c r="AC6" s="21">
        <f t="shared" si="4"/>
        <v>102.59</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52.48</v>
      </c>
      <c r="AV6" s="21">
        <f t="shared" ref="AV6:BD6" si="6">IF(AV7="",NA(),AV7)</f>
        <v>64.099999999999994</v>
      </c>
      <c r="AW6" s="21">
        <f t="shared" si="6"/>
        <v>78.64</v>
      </c>
      <c r="AX6" s="21">
        <f t="shared" si="6"/>
        <v>85.82</v>
      </c>
      <c r="AY6" s="21">
        <f t="shared" si="6"/>
        <v>91.56</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2012.2</v>
      </c>
      <c r="BG6" s="21">
        <f t="shared" ref="BG6:BO6" si="7">IF(BG7="",NA(),BG7)</f>
        <v>1837.49</v>
      </c>
      <c r="BH6" s="21">
        <f t="shared" si="7"/>
        <v>1652.61</v>
      </c>
      <c r="BI6" s="21">
        <f t="shared" si="7"/>
        <v>1467.92</v>
      </c>
      <c r="BJ6" s="21">
        <f t="shared" si="7"/>
        <v>1342.96</v>
      </c>
      <c r="BK6" s="21">
        <f t="shared" si="7"/>
        <v>857.88</v>
      </c>
      <c r="BL6" s="21">
        <f t="shared" si="7"/>
        <v>825.1</v>
      </c>
      <c r="BM6" s="21">
        <f t="shared" si="7"/>
        <v>789.87</v>
      </c>
      <c r="BN6" s="21">
        <f t="shared" si="7"/>
        <v>749.43</v>
      </c>
      <c r="BO6" s="21">
        <f t="shared" si="7"/>
        <v>698.04</v>
      </c>
      <c r="BP6" s="20" t="str">
        <f>IF(BP7="","",IF(BP7="-","【-】","【"&amp;SUBSTITUTE(TEXT(BP7,"#,##0.00"),"-","△")&amp;"】"))</f>
        <v>【602.56】</v>
      </c>
      <c r="BQ6" s="21">
        <f>IF(BQ7="",NA(),BQ7)</f>
        <v>85.48</v>
      </c>
      <c r="BR6" s="21">
        <f t="shared" ref="BR6:BZ6" si="8">IF(BR7="",NA(),BR7)</f>
        <v>86.64</v>
      </c>
      <c r="BS6" s="21">
        <f t="shared" si="8"/>
        <v>86.58</v>
      </c>
      <c r="BT6" s="21">
        <f t="shared" si="8"/>
        <v>96.54</v>
      </c>
      <c r="BU6" s="21">
        <f t="shared" si="8"/>
        <v>87.57</v>
      </c>
      <c r="BV6" s="21">
        <f t="shared" si="8"/>
        <v>94.97</v>
      </c>
      <c r="BW6" s="21">
        <f t="shared" si="8"/>
        <v>97.07</v>
      </c>
      <c r="BX6" s="21">
        <f t="shared" si="8"/>
        <v>98.06</v>
      </c>
      <c r="BY6" s="21">
        <f t="shared" si="8"/>
        <v>98.46</v>
      </c>
      <c r="BZ6" s="21">
        <f t="shared" si="8"/>
        <v>97.98</v>
      </c>
      <c r="CA6" s="20" t="str">
        <f>IF(CA7="","",IF(CA7="-","【-】","【"&amp;SUBSTITUTE(TEXT(CA7,"#,##0.00"),"-","△")&amp;"】"))</f>
        <v>【97.94】</v>
      </c>
      <c r="CB6" s="21">
        <f>IF(CB7="",NA(),CB7)</f>
        <v>151.99</v>
      </c>
      <c r="CC6" s="21">
        <f t="shared" ref="CC6:CK6" si="9">IF(CC7="",NA(),CC7)</f>
        <v>150</v>
      </c>
      <c r="CD6" s="21">
        <f t="shared" si="9"/>
        <v>150.86000000000001</v>
      </c>
      <c r="CE6" s="21">
        <f t="shared" si="9"/>
        <v>136.24</v>
      </c>
      <c r="CF6" s="21">
        <f t="shared" si="9"/>
        <v>150.58000000000001</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91.83</v>
      </c>
      <c r="CY6" s="21">
        <f t="shared" ref="CY6:DG6" si="11">IF(CY7="",NA(),CY7)</f>
        <v>91.63</v>
      </c>
      <c r="CZ6" s="21">
        <f t="shared" si="11"/>
        <v>92.14</v>
      </c>
      <c r="DA6" s="21">
        <f t="shared" si="11"/>
        <v>73.650000000000006</v>
      </c>
      <c r="DB6" s="21">
        <f t="shared" si="11"/>
        <v>72.52</v>
      </c>
      <c r="DC6" s="21">
        <f t="shared" si="11"/>
        <v>92.72</v>
      </c>
      <c r="DD6" s="21">
        <f t="shared" si="11"/>
        <v>92.88</v>
      </c>
      <c r="DE6" s="21">
        <f t="shared" si="11"/>
        <v>92.9</v>
      </c>
      <c r="DF6" s="21">
        <f t="shared" si="11"/>
        <v>92.89</v>
      </c>
      <c r="DG6" s="21">
        <f t="shared" si="11"/>
        <v>93.08</v>
      </c>
      <c r="DH6" s="20" t="str">
        <f>IF(DH7="","",IF(DH7="-","【-】","【"&amp;SUBSTITUTE(TEXT(DH7,"#,##0.00"),"-","△")&amp;"】"))</f>
        <v>【96.00】</v>
      </c>
      <c r="DI6" s="21">
        <f>IF(DI7="",NA(),DI7)</f>
        <v>13.48</v>
      </c>
      <c r="DJ6" s="21">
        <f t="shared" ref="DJ6:DR6" si="12">IF(DJ7="",NA(),DJ7)</f>
        <v>16.05</v>
      </c>
      <c r="DK6" s="21">
        <f t="shared" si="12"/>
        <v>18.57</v>
      </c>
      <c r="DL6" s="21">
        <f t="shared" si="12"/>
        <v>21.12</v>
      </c>
      <c r="DM6" s="21">
        <f t="shared" si="12"/>
        <v>23.48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192112</v>
      </c>
      <c r="D7" s="23">
        <v>46</v>
      </c>
      <c r="E7" s="23">
        <v>17</v>
      </c>
      <c r="F7" s="23">
        <v>1</v>
      </c>
      <c r="G7" s="23">
        <v>0</v>
      </c>
      <c r="H7" s="23" t="s">
        <v>96</v>
      </c>
      <c r="I7" s="23" t="s">
        <v>97</v>
      </c>
      <c r="J7" s="23" t="s">
        <v>98</v>
      </c>
      <c r="K7" s="23" t="s">
        <v>99</v>
      </c>
      <c r="L7" s="23" t="s">
        <v>100</v>
      </c>
      <c r="M7" s="23" t="s">
        <v>101</v>
      </c>
      <c r="N7" s="24" t="s">
        <v>102</v>
      </c>
      <c r="O7" s="24">
        <v>67.989999999999995</v>
      </c>
      <c r="P7" s="24">
        <v>64.87</v>
      </c>
      <c r="Q7" s="24">
        <v>93.66</v>
      </c>
      <c r="R7" s="24">
        <v>2376</v>
      </c>
      <c r="S7" s="24">
        <v>66857</v>
      </c>
      <c r="T7" s="24">
        <v>201.92</v>
      </c>
      <c r="U7" s="24">
        <v>331.11</v>
      </c>
      <c r="V7" s="24">
        <v>43241</v>
      </c>
      <c r="W7" s="24">
        <v>20.8</v>
      </c>
      <c r="X7" s="24">
        <v>2078.89</v>
      </c>
      <c r="Y7" s="24">
        <v>105.14</v>
      </c>
      <c r="Z7" s="24">
        <v>109.38</v>
      </c>
      <c r="AA7" s="24">
        <v>108.47</v>
      </c>
      <c r="AB7" s="24">
        <v>103.28</v>
      </c>
      <c r="AC7" s="24">
        <v>102.59</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52.48</v>
      </c>
      <c r="AV7" s="24">
        <v>64.099999999999994</v>
      </c>
      <c r="AW7" s="24">
        <v>78.64</v>
      </c>
      <c r="AX7" s="24">
        <v>85.82</v>
      </c>
      <c r="AY7" s="24">
        <v>91.56</v>
      </c>
      <c r="AZ7" s="24">
        <v>67.930000000000007</v>
      </c>
      <c r="BA7" s="24">
        <v>68.53</v>
      </c>
      <c r="BB7" s="24">
        <v>69.180000000000007</v>
      </c>
      <c r="BC7" s="24">
        <v>76.319999999999993</v>
      </c>
      <c r="BD7" s="24">
        <v>80.33</v>
      </c>
      <c r="BE7" s="24">
        <v>82.75</v>
      </c>
      <c r="BF7" s="24">
        <v>2012.2</v>
      </c>
      <c r="BG7" s="24">
        <v>1837.49</v>
      </c>
      <c r="BH7" s="24">
        <v>1652.61</v>
      </c>
      <c r="BI7" s="24">
        <v>1467.92</v>
      </c>
      <c r="BJ7" s="24">
        <v>1342.96</v>
      </c>
      <c r="BK7" s="24">
        <v>857.88</v>
      </c>
      <c r="BL7" s="24">
        <v>825.1</v>
      </c>
      <c r="BM7" s="24">
        <v>789.87</v>
      </c>
      <c r="BN7" s="24">
        <v>749.43</v>
      </c>
      <c r="BO7" s="24">
        <v>698.04</v>
      </c>
      <c r="BP7" s="24">
        <v>602.55999999999995</v>
      </c>
      <c r="BQ7" s="24">
        <v>85.48</v>
      </c>
      <c r="BR7" s="24">
        <v>86.64</v>
      </c>
      <c r="BS7" s="24">
        <v>86.58</v>
      </c>
      <c r="BT7" s="24">
        <v>96.54</v>
      </c>
      <c r="BU7" s="24">
        <v>87.57</v>
      </c>
      <c r="BV7" s="24">
        <v>94.97</v>
      </c>
      <c r="BW7" s="24">
        <v>97.07</v>
      </c>
      <c r="BX7" s="24">
        <v>98.06</v>
      </c>
      <c r="BY7" s="24">
        <v>98.46</v>
      </c>
      <c r="BZ7" s="24">
        <v>97.98</v>
      </c>
      <c r="CA7" s="24">
        <v>97.94</v>
      </c>
      <c r="CB7" s="24">
        <v>151.99</v>
      </c>
      <c r="CC7" s="24">
        <v>150</v>
      </c>
      <c r="CD7" s="24">
        <v>150.86000000000001</v>
      </c>
      <c r="CE7" s="24">
        <v>136.24</v>
      </c>
      <c r="CF7" s="24">
        <v>150.58000000000001</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91.83</v>
      </c>
      <c r="CY7" s="24">
        <v>91.63</v>
      </c>
      <c r="CZ7" s="24">
        <v>92.14</v>
      </c>
      <c r="DA7" s="24">
        <v>73.650000000000006</v>
      </c>
      <c r="DB7" s="24">
        <v>72.52</v>
      </c>
      <c r="DC7" s="24">
        <v>92.72</v>
      </c>
      <c r="DD7" s="24">
        <v>92.88</v>
      </c>
      <c r="DE7" s="24">
        <v>92.9</v>
      </c>
      <c r="DF7" s="24">
        <v>92.89</v>
      </c>
      <c r="DG7" s="24">
        <v>93.08</v>
      </c>
      <c r="DH7" s="24">
        <v>96</v>
      </c>
      <c r="DI7" s="24">
        <v>13.48</v>
      </c>
      <c r="DJ7" s="24">
        <v>16.05</v>
      </c>
      <c r="DK7" s="24">
        <v>18.57</v>
      </c>
      <c r="DL7" s="24">
        <v>21.12</v>
      </c>
      <c r="DM7" s="24">
        <v>23.48</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市民環境部市民活動支援課市民生活担当 角田 弘貴</cp:lastModifiedBy>
  <cp:lastPrinted>2026-01-30T08:09:39Z</cp:lastPrinted>
  <dcterms:created xsi:type="dcterms:W3CDTF">2025-12-23T06:00:40Z</dcterms:created>
  <dcterms:modified xsi:type="dcterms:W3CDTF">2026-02-06T07:48:17Z</dcterms:modified>
  <cp:category/>
</cp:coreProperties>
</file>