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\01共有\公営企業部\03 公営企業部共通\09.調査回答\R7\202601 経営比較分析表\R7作成\"/>
    </mc:Choice>
  </mc:AlternateContent>
  <workbookProtection workbookAlgorithmName="SHA-512" workbookHashValue="PLj1tOSKwHFhgtlMu+PQ4Wl5QL8ehuTz+Idkwp1/1ZNnOIKYwQAgKKl+P+9M2SYcvXmMwNjC0S5vRkCFssRDXQ==" workbookSaltValue="F85JryGoBiAWxECR7Bc1xQ==" workbookSpinCount="100000" lockStructure="1"/>
  <bookViews>
    <workbookView xWindow="0" yWindow="0" windowWidth="23040" windowHeight="921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J86" i="4"/>
  <c r="I86" i="4"/>
  <c r="H86" i="4"/>
  <c r="E86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<sst xmlns="http://schemas.openxmlformats.org/spreadsheetml/2006/main" count="236" uniqueCount="120">
  <si>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</si>
  <si>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</si>
  <si>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</si>
  <si>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</si>
  <si>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</si>
  <si>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</si>
  <si>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</si>
  <si>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</si>
  <si>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</si>
  <si>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</si>
  <si>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</si>
  <si>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</si>
  <si>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</si>
  <si>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</si>
  <si>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</si>
  <si>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</si>
  <si>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</si>
  <si>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</si>
  <si>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</si>
  <si>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</si>
  <si>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</si>
  <si>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</si>
  <si>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</si>
  <si>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</si>
  <si>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</si>
  <si>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</si>
  <si>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</si>
  <si>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</si>
  <si>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</si>
  <si>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</si>
  <si>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</si>
  <si>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</si>
  <si>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</si>
  <si>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</si>
  <si>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</si>
  <si>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</si>
  <si>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</si>
  <si>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</si>
  <si>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</si>
  <si>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</si>
  <si>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</si>
  <si>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</si>
  <si>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</si>
  <si>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</si>
  <si>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</si>
  <si>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</si>
  <si>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</si>
  <si>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</si>
  <si>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</si>
  <si>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</si>
  <si>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</si>
  <si>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</si>
  <si>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</si>
  <si>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</si>
  <si>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</si>
  <si>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</si>
  <si>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</si>
  <si>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</si>
  <si>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</si>
  <si>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</si>
  <si>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</si>
  <si>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</si>
  <si>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</si>
  <si>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</si>
  <si>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</si>
  <si>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</si>
  <si>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</si>
  <si>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</si>
  <si>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</si>
  <si>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</si>
  <si>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</si>
  <si>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</si>
  <si>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</si>
  <si>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</si>
  <si>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</si>
  <si>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</si>
  <si>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</si>
  <si>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</si>
  <si>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</si>
  <si>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</si>
  <si>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</si>
  <si>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</si>
  <si>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</si>
  <si>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</si>
  <si>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</si>
  <si>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</si>
  <si>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</si>
  <si>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</si>
  <si>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</si>
  <si>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</si>
  <si>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</si>
  <si>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</si>
  <si>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</si>
  <si>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</si>
  <si>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</si>
  <si>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</si>
  <si>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</si>
  <si>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</si>
  <si>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甲斐市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</si>
  <si>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</si>
  <si>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</si>
  <si>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</si>
  <si>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</si>
  <si>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</si>
  <si>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</si>
  <si>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</si>
  <si>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</si>
  <si>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</si>
  <si>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</si>
  <si>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</si>
  <si>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</si>
  <si>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</si>
  <si>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</si>
  <si>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</si>
  <si>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</si>
  <si>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</si>
  <si>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</si>
  <si>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平成7年度の供用開始後、令和6年度末で30年が経過した。引き続き、施設の適切な維持管理を行う。</t>
    <rPh sb="29" eb="30">
      <t>ヒ</t>
    </rPh>
    <rPh sb="31" eb="32">
      <t>ツヅ</t>
    </rPh>
    <phoneticPr fontId="4"/>
  </si>
  <si>
    <t>①収益的収支比率
　当該地区は高齢化等が進み、対象人口は徐々に減少している。収益構造として、基準外の一般会計繰入金に依存しているため、自主財源の確保に努める必要がある。
④企業債残高対事業規模比率
　類似団体より低い状況である。企業債は、新規借入を行っていないため、今年度0％となった。
⑤経費回収率
　非常に低く、経営に必要な経費を使用料で賄えていないため、自主財源の確保に努める。
⑥汚水処理原価
　類似団体よりかなり高い状況である。これは有収水量が少ないことが原因と考えられる。
⑦施設利用率
　類似団体よりも高い水準である。しかし、対象人口が徐々に減少しているため、将来的には施設利用率は現在より低くなると考えられる。
⑧水洗化率
　100％を維持している。</t>
    <rPh sb="10" eb="12">
      <t>トウガイ</t>
    </rPh>
    <rPh sb="12" eb="14">
      <t>チク</t>
    </rPh>
    <rPh sb="23" eb="25">
      <t>タイショウ</t>
    </rPh>
    <rPh sb="25" eb="27">
      <t>ジンコウ</t>
    </rPh>
    <rPh sb="28" eb="30">
      <t>ジョジョ</t>
    </rPh>
    <rPh sb="31" eb="33">
      <t>ゲンショウ</t>
    </rPh>
    <rPh sb="133" eb="136">
      <t>コンネンド</t>
    </rPh>
    <rPh sb="222" eb="224">
      <t>ユウシュウ</t>
    </rPh>
    <rPh sb="224" eb="226">
      <t>スイリョウ</t>
    </rPh>
    <rPh sb="307" eb="308">
      <t>カンガ</t>
    </rPh>
    <phoneticPr fontId="4"/>
  </si>
  <si>
    <t>　本事業は、吉沢の寺平地区のみで展開しており、平成7年度の供用開始後、令和6年度末で30年が経過した。
　対象人口は徐々に減少しており、将来的に増加の見込みは難しいと考えている。今後も適切な維持管理及び長寿命化を図っていく。</t>
    <rPh sb="72" eb="74">
      <t>ゾウカ</t>
    </rPh>
    <rPh sb="79" eb="80">
      <t>ムズカ</t>
    </rPh>
    <rPh sb="83" eb="84">
      <t>カンガ</t>
    </rPh>
    <rPh sb="89" eb="91">
      <t>コンゴ</t>
    </rPh>
    <rPh sb="92" eb="94">
      <t>テキセツ</t>
    </rPh>
    <rPh sb="95" eb="97">
      <t>イジ</t>
    </rPh>
    <rPh sb="97" eb="99">
      <t>カンリ</t>
    </rPh>
    <rPh sb="99" eb="100">
      <t>オヨ</t>
    </rPh>
    <rPh sb="101" eb="105">
      <t>チョウジュミョウカ</t>
    </rPh>
    <rPh sb="106" eb="107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</si>
</sst>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C-406B-81BE-5D47711E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C-406B-81BE-5D47711E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72.5</c:v>
                </c:pt>
                <c:pt idx="1">
                  <c:v>75</c:v>
                </c:pt>
                <c:pt idx="2">
                  <c:v>82.5</c:v>
                </c:pt>
                <c:pt idx="3">
                  <c:v>75</c:v>
                </c:pt>
                <c:pt idx="4">
                  <c:v>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1-46D7-8304-2B9DCD6FA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1-46D7-8304-2B9DCD6FA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8-4C19-9109-55E8E7BF3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8-4C19-9109-55E8E7BF3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95.29</c:v>
                </c:pt>
                <c:pt idx="1">
                  <c:v>88.02</c:v>
                </c:pt>
                <c:pt idx="2">
                  <c:v>85.88</c:v>
                </c:pt>
                <c:pt idx="3">
                  <c:v>89.53</c:v>
                </c:pt>
                <c:pt idx="4">
                  <c:v>78.23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3-471D-B92C-0DE12DAC4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3-471D-B92C-0DE12DAC4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2-4BA4-89C4-4933E568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2-4BA4-89C4-4933E568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3-4BB6-B032-F04D1EA4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3-4BB6-B032-F04D1EA4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5-49B2-9797-F64AD40E2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5-49B2-9797-F64AD40E2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3-4E2F-96BF-9D48567A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3-4E2F-96BF-9D48567A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242.75</c:v>
                </c:pt>
                <c:pt idx="1">
                  <c:v>165.18</c:v>
                </c:pt>
                <c:pt idx="2">
                  <c:v>530.64</c:v>
                </c:pt>
                <c:pt idx="3">
                  <c:v>195.86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6-420F-8A6E-BC54B510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6-420F-8A6E-BC54B510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21.15</c:v>
                </c:pt>
                <c:pt idx="1">
                  <c:v>28.32</c:v>
                </c:pt>
                <c:pt idx="2">
                  <c:v>25.85</c:v>
                </c:pt>
                <c:pt idx="3">
                  <c:v>26.48</c:v>
                </c:pt>
                <c:pt idx="4">
                  <c:v>16.21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4-4AB5-92D5-DC45FC056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4-4AB5-92D5-DC45FC056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576.03</c:v>
                </c:pt>
                <c:pt idx="1">
                  <c:v>406.43</c:v>
                </c:pt>
                <c:pt idx="2">
                  <c:v>406.25</c:v>
                </c:pt>
                <c:pt idx="3">
                  <c:v>421.74</c:v>
                </c:pt>
                <c:pt idx="4">
                  <c:v>650.45000000000005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E-449F-B4C2-D20713A23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E-449F-B4C2-D20713A23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7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山梨県　甲斐市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76370</v>
      </c>
      <c r="AM8" s="44"/>
      <c r="AN8" s="44"/>
      <c r="AO8" s="44"/>
      <c r="AP8" s="44"/>
      <c r="AQ8" s="44"/>
      <c r="AR8" s="44"/>
      <c r="AS8" s="44"/>
      <c r="AT8" s="45">
        <f>データ!T6</f>
        <v>71.95</v>
      </c>
      <c r="AU8" s="45"/>
      <c r="AV8" s="45"/>
      <c r="AW8" s="45"/>
      <c r="AX8" s="45"/>
      <c r="AY8" s="45"/>
      <c r="AZ8" s="45"/>
      <c r="BA8" s="45"/>
      <c r="BB8" s="45">
        <f>データ!U6</f>
        <v>1061.43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0.1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2926</v>
      </c>
      <c r="AE10" s="44"/>
      <c r="AF10" s="44"/>
      <c r="AG10" s="44"/>
      <c r="AH10" s="44"/>
      <c r="AI10" s="44"/>
      <c r="AJ10" s="44"/>
      <c r="AK10" s="2"/>
      <c r="AL10" s="44">
        <f>データ!V6</f>
        <v>75</v>
      </c>
      <c r="AM10" s="44"/>
      <c r="AN10" s="44"/>
      <c r="AO10" s="44"/>
      <c r="AP10" s="44"/>
      <c r="AQ10" s="44"/>
      <c r="AR10" s="44"/>
      <c r="AS10" s="44"/>
      <c r="AT10" s="45">
        <f>データ!W6</f>
        <v>0.03</v>
      </c>
      <c r="AU10" s="45"/>
      <c r="AV10" s="45"/>
      <c r="AW10" s="45"/>
      <c r="AX10" s="45"/>
      <c r="AY10" s="45"/>
      <c r="AZ10" s="45"/>
      <c r="BA10" s="45"/>
      <c r="BB10" s="45">
        <f>データ!X6</f>
        <v>2500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118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117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119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【798.10】</v>
      </c>
      <c r="I86" s="12" t="str">
        <f>データ!CA6</f>
        <v>【54.51】</v>
      </c>
      <c r="J86" s="12" t="str">
        <f>データ!CL6</f>
        <v>【286.33】</v>
      </c>
      <c r="K86" s="12" t="str">
        <f>データ!CW6</f>
        <v>【49.92】</v>
      </c>
      <c r="L86" s="12" t="str">
        <f>データ!DH6</f>
        <v>【87.80】</v>
      </c>
      <c r="M86" s="12" t="s">
        <v>44</v>
      </c>
      <c r="N86" s="12" t="s">
        <v>43</v>
      </c>
      <c r="O86" s="12" t="str">
        <f>データ!EO6</f>
        <v>【0.02】</v>
      </c>
    </row>
  </sheetData>
  <sheetProtection algorithmName="SHA-512" hashValue="K+SB6MY/ZABij9KgsxsM0G4NYfFEvF7JhF1AmPwo2/d8vXl0aEMn/hsLErKNb+BTWF4HYCE748+WEZIu8KUR6w==" saltValue="TI3Dz/BSGRtUnwWMUc2xQ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2024</v>
      </c>
      <c r="C6" s="19">
        <f t="shared" ref="C6:X6" si="3">C7</f>
        <v>192104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山梨県　甲斐市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0.1</v>
      </c>
      <c r="Q6" s="20">
        <f t="shared" si="3"/>
        <v>100</v>
      </c>
      <c r="R6" s="20">
        <f t="shared" si="3"/>
        <v>2926</v>
      </c>
      <c r="S6" s="20">
        <f t="shared" si="3"/>
        <v>76370</v>
      </c>
      <c r="T6" s="20">
        <f t="shared" si="3"/>
        <v>71.95</v>
      </c>
      <c r="U6" s="20">
        <f t="shared" si="3"/>
        <v>1061.43</v>
      </c>
      <c r="V6" s="20">
        <f t="shared" si="3"/>
        <v>75</v>
      </c>
      <c r="W6" s="20">
        <f t="shared" si="3"/>
        <v>0.03</v>
      </c>
      <c r="X6" s="20">
        <f t="shared" si="3"/>
        <v>2500</v>
      </c>
      <c r="Y6" s="21">
        <f>IF(Y7="",NA(),Y7)</f>
        <v>95.29</v>
      </c>
      <c r="Z6" s="21">
        <f t="shared" ref="Z6:AH6" si="4">IF(Z7="",NA(),Z7)</f>
        <v>88.02</v>
      </c>
      <c r="AA6" s="21">
        <f t="shared" si="4"/>
        <v>85.88</v>
      </c>
      <c r="AB6" s="21">
        <f t="shared" si="4"/>
        <v>89.53</v>
      </c>
      <c r="AC6" s="21">
        <f t="shared" si="4"/>
        <v>78.23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242.75</v>
      </c>
      <c r="BG6" s="21">
        <f t="shared" ref="BG6:BO6" si="7">IF(BG7="",NA(),BG7)</f>
        <v>165.18</v>
      </c>
      <c r="BH6" s="21">
        <f t="shared" si="7"/>
        <v>530.64</v>
      </c>
      <c r="BI6" s="21">
        <f t="shared" si="7"/>
        <v>195.86</v>
      </c>
      <c r="BJ6" s="20">
        <f t="shared" si="7"/>
        <v>0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>
        <f>IF(BQ7="",NA(),BQ7)</f>
        <v>21.15</v>
      </c>
      <c r="BR6" s="21">
        <f t="shared" ref="BR6:BZ6" si="8">IF(BR7="",NA(),BR7)</f>
        <v>28.32</v>
      </c>
      <c r="BS6" s="21">
        <f t="shared" si="8"/>
        <v>25.85</v>
      </c>
      <c r="BT6" s="21">
        <f t="shared" si="8"/>
        <v>26.48</v>
      </c>
      <c r="BU6" s="21">
        <f t="shared" si="8"/>
        <v>16.21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>
        <f>IF(CB7="",NA(),CB7)</f>
        <v>576.03</v>
      </c>
      <c r="CC6" s="21">
        <f t="shared" ref="CC6:CK6" si="9">IF(CC7="",NA(),CC7)</f>
        <v>406.43</v>
      </c>
      <c r="CD6" s="21">
        <f t="shared" si="9"/>
        <v>406.25</v>
      </c>
      <c r="CE6" s="21">
        <f t="shared" si="9"/>
        <v>421.74</v>
      </c>
      <c r="CF6" s="21">
        <f t="shared" si="9"/>
        <v>650.45000000000005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>
        <f>IF(CM7="",NA(),CM7)</f>
        <v>72.5</v>
      </c>
      <c r="CN6" s="21">
        <f t="shared" ref="CN6:CV6" si="10">IF(CN7="",NA(),CN7)</f>
        <v>75</v>
      </c>
      <c r="CO6" s="21">
        <f t="shared" si="10"/>
        <v>82.5</v>
      </c>
      <c r="CP6" s="21">
        <f t="shared" si="10"/>
        <v>75</v>
      </c>
      <c r="CQ6" s="21">
        <f t="shared" si="10"/>
        <v>77.5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2024</v>
      </c>
      <c r="C7" s="23">
        <v>192104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0.1</v>
      </c>
      <c r="Q7" s="24">
        <v>100</v>
      </c>
      <c r="R7" s="24">
        <v>2926</v>
      </c>
      <c r="S7" s="24">
        <v>76370</v>
      </c>
      <c r="T7" s="24">
        <v>71.95</v>
      </c>
      <c r="U7" s="24">
        <v>1061.43</v>
      </c>
      <c r="V7" s="24">
        <v>75</v>
      </c>
      <c r="W7" s="24">
        <v>0.03</v>
      </c>
      <c r="X7" s="24">
        <v>2500</v>
      </c>
      <c r="Y7" s="24">
        <v>95.29</v>
      </c>
      <c r="Z7" s="24">
        <v>88.02</v>
      </c>
      <c r="AA7" s="24">
        <v>85.88</v>
      </c>
      <c r="AB7" s="24">
        <v>89.53</v>
      </c>
      <c r="AC7" s="24">
        <v>78.23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242.75</v>
      </c>
      <c r="BG7" s="24">
        <v>165.18</v>
      </c>
      <c r="BH7" s="24">
        <v>530.64</v>
      </c>
      <c r="BI7" s="24">
        <v>195.86</v>
      </c>
      <c r="BJ7" s="24">
        <v>0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791.46</v>
      </c>
      <c r="BP7" s="24">
        <v>798.1</v>
      </c>
      <c r="BQ7" s="24">
        <v>21.15</v>
      </c>
      <c r="BR7" s="24">
        <v>28.32</v>
      </c>
      <c r="BS7" s="24">
        <v>25.85</v>
      </c>
      <c r="BT7" s="24">
        <v>26.48</v>
      </c>
      <c r="BU7" s="24">
        <v>16.21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47.96</v>
      </c>
      <c r="CA7" s="24">
        <v>54.51</v>
      </c>
      <c r="CB7" s="24">
        <v>576.03</v>
      </c>
      <c r="CC7" s="24">
        <v>406.43</v>
      </c>
      <c r="CD7" s="24">
        <v>406.25</v>
      </c>
      <c r="CE7" s="24">
        <v>421.74</v>
      </c>
      <c r="CF7" s="24">
        <v>650.45000000000005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325.85000000000002</v>
      </c>
      <c r="CL7" s="24">
        <v>286.33</v>
      </c>
      <c r="CM7" s="24">
        <v>72.5</v>
      </c>
      <c r="CN7" s="24">
        <v>75</v>
      </c>
      <c r="CO7" s="24">
        <v>82.5</v>
      </c>
      <c r="CP7" s="24">
        <v>75</v>
      </c>
      <c r="CQ7" s="24">
        <v>77.5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45.32</v>
      </c>
      <c r="CW7" s="24">
        <v>49.92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84.7</v>
      </c>
      <c r="DD7" s="24">
        <v>84.67</v>
      </c>
      <c r="DE7" s="24">
        <v>84.39</v>
      </c>
      <c r="DF7" s="24">
        <v>83.96</v>
      </c>
      <c r="DG7" s="24">
        <v>83.54</v>
      </c>
      <c r="DH7" s="24">
        <v>87.8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藤井亮一</cp:lastModifiedBy>
  <dcterms:created xsi:type="dcterms:W3CDTF">2025-12-22T09:29:49Z</dcterms:created>
  <dcterms:modified xsi:type="dcterms:W3CDTF">2026-02-03T04:52:43Z</dcterms:modified>
  <cp:category/>
</cp:coreProperties>
</file>