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Office\fsv\24上下水道局\01上下水道総務\01総務担当\06各種統計・調査\01.経営比較分析表\経営比較分析表R7（6年度決算）\03.北杜市→市町村課\"/>
    </mc:Choice>
  </mc:AlternateContent>
  <xr:revisionPtr revIDLastSave="0" documentId="13_ncr:1_{ABE2C4F3-F4D1-49FD-B353-BBA785EAE22C}" xr6:coauthVersionLast="47" xr6:coauthVersionMax="47" xr10:uidLastSave="{00000000-0000-0000-0000-000000000000}"/>
  <workbookProtection workbookAlgorithmName="SHA-512" workbookHashValue="9dDjZTO9FZIkjtDIawNP1+G9AjoWu9ZOEVeFEdS0m3xoRKzI1hs7ri4KqQ8UXD4+9447mzGd+FAkNFy+e7K4FQ==" workbookSaltValue="xgf9TnRLt3y0WFVMx29F5Q==" workbookSpinCount="100000" lockStructure="1"/>
  <bookViews>
    <workbookView xWindow="-108" yWindow="-108" windowWidth="23256" windowHeight="12456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L8" i="4" s="1"/>
  <c r="Q6" i="5"/>
  <c r="P6" i="5"/>
  <c r="O6" i="5"/>
  <c r="I10" i="4" s="1"/>
  <c r="N6" i="5"/>
  <c r="B10" i="4" s="1"/>
  <c r="M6" i="5"/>
  <c r="AD8" i="4" s="1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BB10" i="4"/>
  <c r="AT10" i="4"/>
  <c r="AL10" i="4"/>
  <c r="W10" i="4"/>
  <c r="P10" i="4"/>
  <c r="BB8" i="4"/>
  <c r="AT8" i="4"/>
  <c r="P8" i="4"/>
  <c r="I8" i="4"/>
  <c r="B8" i="4"/>
</calcChain>
</file>

<file path=xl/sharedStrings.xml><?xml version="1.0" encoding="utf-8"?>
<sst xmlns="http://schemas.openxmlformats.org/spreadsheetml/2006/main" count="228" uniqueCount="112">
  <si>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</si>
  <si>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</si>
  <si>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</si>
  <si>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</si>
  <si>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</si>
  <si>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</si>
  <si>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</si>
  <si>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</si>
  <si>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</si>
  <si>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</si>
  <si>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</si>
  <si>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</si>
  <si>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</si>
  <si>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</si>
  <si>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</si>
  <si>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</si>
  <si>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</si>
  <si>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</si>
  <si>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</si>
  <si>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</si>
  <si>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</si>
  <si>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</si>
  <si>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</si>
  <si>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</si>
  <si>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</si>
  <si>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</si>
  <si>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</si>
  <si>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</si>
  <si>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</si>
  <si>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</si>
  <si>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</si>
  <si>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</si>
  <si>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</si>
  <si>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</si>
  <si>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</si>
  <si>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</si>
  <si>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</si>
  <si>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</si>
  <si>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</si>
  <si>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</si>
  <si>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</si>
  <si>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</si>
  <si>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</si>
  <si>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</si>
  <si>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</si>
  <si>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</si>
  <si>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</si>
  <si>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</si>
  <si>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</si>
  <si>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</si>
  <si>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</si>
  <si>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</si>
  <si>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</si>
  <si>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</si>
  <si>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</si>
  <si>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</si>
  <si>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</si>
  <si>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</si>
  <si>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</si>
  <si>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</si>
  <si>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</si>
  <si>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</si>
  <si>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</si>
  <si>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</si>
  <si>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</si>
  <si>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</si>
  <si>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</si>
  <si>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</si>
  <si>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</si>
  <si>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</si>
  <si>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</si>
  <si>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</si>
  <si>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</si>
  <si>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</si>
  <si>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</si>
  <si>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</si>
  <si>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</si>
  <si>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</si>
  <si>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</si>
  <si>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</si>
  <si>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</si>
  <si>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</si>
  <si>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</si>
  <si>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</si>
  <si>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</si>
  <si>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</si>
  <si>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</si>
  <si>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</si>
  <si>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</si>
  <si>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</si>
  <si>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</si>
  <si>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</si>
  <si>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</si>
  <si>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山梨県　北杜市</t>
  </si>
  <si>
    <t>法適用</t>
  </si>
  <si>
    <t>水道事業</t>
  </si>
  <si>
    <t>末端給水事業</t>
  </si>
  <si>
    <t>A5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</si>
  <si>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</si>
  <si>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</si>
  <si>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</si>
  <si>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</si>
  <si>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</si>
  <si>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</si>
  <si>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</si>
  <si>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</si>
  <si>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</si>
  <si>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</si>
  <si>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</si>
  <si>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r>
      <rPr>
        <sz val="11"/>
        <rFont val="ＭＳ ゴシック"/>
        <family val="3"/>
        <charset val="128"/>
      </rPr>
      <t>　本市の上水道事業は、令和2年の地方公営企業会計への移行に際し、46簡易水道事業の統合による経営基盤の強化や、組織編制及び公金徴収業務の民間委託などの事務の効率化を行い、経営の健全化に努めてきたが、人口減少や節水意識の向上により、有収水量の大幅な増加が見込めないなど、今後の経営は一層厳しさを増す状況となることが予想される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　そのため、令和8年度より料金改定を実施し、財政の健全化を図るとともに、持続可能な事業運営に努めていく。</t>
    </r>
    <rPh sb="4" eb="5">
      <t>ジョウ</t>
    </rPh>
    <rPh sb="11" eb="13">
      <t>レイワ</t>
    </rPh>
    <rPh sb="14" eb="15">
      <t>ネン</t>
    </rPh>
    <rPh sb="29" eb="30">
      <t>サイ</t>
    </rPh>
    <rPh sb="34" eb="40">
      <t>カンイスイドウジギョウ</t>
    </rPh>
    <rPh sb="41" eb="43">
      <t>トウゴウ</t>
    </rPh>
    <rPh sb="46" eb="50">
      <t>ケイエイキバン</t>
    </rPh>
    <rPh sb="51" eb="53">
      <t>キョウカ</t>
    </rPh>
    <rPh sb="59" eb="60">
      <t>オヨ</t>
    </rPh>
    <rPh sb="75" eb="77">
      <t>ジム</t>
    </rPh>
    <rPh sb="78" eb="81">
      <t>コウリツカ</t>
    </rPh>
    <rPh sb="134" eb="136">
      <t>コンゴ</t>
    </rPh>
    <rPh sb="148" eb="150">
      <t>ジョウキョウ</t>
    </rPh>
    <rPh sb="169" eb="171">
      <t>レイワ</t>
    </rPh>
    <rPh sb="172" eb="174">
      <t>ネンド</t>
    </rPh>
    <rPh sb="176" eb="180">
      <t>リョウキンカイテイ</t>
    </rPh>
    <rPh sb="181" eb="183">
      <t>ジッシ</t>
    </rPh>
    <phoneticPr fontId="4"/>
  </si>
  <si>
    <t>　有形固定資産減価償却率は類似団体平均よりも高いが、減価償却の増加率も同様に高いことから、類似団体よりも早く施設の老朽化が進んでいくことがわかる。
　また、管路経年化率及び管路更新率が類似団体平均よりも低いが、老朽化に対する再投資が進まず、管路の経年劣化が進行している状況であり、令和8年度の料金改定により、経常収支比率を向上させ、適正利益を施設更新に還元することで、施設の健全性を維持向上させていく必要がある。</t>
    <rPh sb="13" eb="17">
      <t>ルイジダンタイ</t>
    </rPh>
    <rPh sb="17" eb="19">
      <t>ヘイキン</t>
    </rPh>
    <rPh sb="26" eb="30">
      <t>ゲンカショウキャク</t>
    </rPh>
    <rPh sb="31" eb="33">
      <t>ゾウカ</t>
    </rPh>
    <rPh sb="33" eb="34">
      <t>リツ</t>
    </rPh>
    <rPh sb="35" eb="37">
      <t>ドウヨウ</t>
    </rPh>
    <rPh sb="38" eb="39">
      <t>タカ</t>
    </rPh>
    <rPh sb="45" eb="49">
      <t>ルイジダンタイ</t>
    </rPh>
    <rPh sb="52" eb="53">
      <t>ハヤ</t>
    </rPh>
    <rPh sb="54" eb="56">
      <t>シセツ</t>
    </rPh>
    <rPh sb="78" eb="80">
      <t>カンロ</t>
    </rPh>
    <rPh sb="80" eb="82">
      <t>ケイネン</t>
    </rPh>
    <rPh sb="82" eb="83">
      <t>カ</t>
    </rPh>
    <rPh sb="83" eb="84">
      <t>リツ</t>
    </rPh>
    <rPh sb="84" eb="85">
      <t>オヨ</t>
    </rPh>
    <rPh sb="120" eb="122">
      <t>カンロ</t>
    </rPh>
    <rPh sb="140" eb="142">
      <t>レイワ</t>
    </rPh>
    <rPh sb="143" eb="145">
      <t>ネンド</t>
    </rPh>
    <rPh sb="146" eb="150">
      <t>リョウキンカイテイ</t>
    </rPh>
    <phoneticPr fontId="4"/>
  </si>
  <si>
    <r>
      <rPr>
        <sz val="11"/>
        <rFont val="ＭＳ ゴシック"/>
        <family val="3"/>
        <charset val="128"/>
      </rPr>
      <t>　健全経営の水準とされる経常収支比率は、100％を上回っているが、料金水準の妥当性を示す料金回収率は75.30％と100％を下回っていることから、一般会計繰入金でかろうじて均衡を保っているにすぎず、施設更新の財源を確保できる水準でないため、令和8年度の料金改定により、料金回収率の向上を図り、持続可能な事業運営に努める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　また、企業債償還額がピークを超えて減少していることから、流動比率は年々改善が見られるものの、他団体と比較して大きく下回っており、債務に対して支払い能力が低く、一般会計繰入金により負債を賄っている状況である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　令和5年度と比較して、配水量の増加により施設利用率は増加しているが、有収率が減少していることから、漏水に伴う無収水量が増加している状況である。さらに、有収率は依然として類似団体平均よりも低いことから、漏水調査の実施や衛星及びAI劣化診断調査の結果を活用し、効果的な漏水箇所の更新を実施することにより、有収率を高めていくとともに、施設の統廃合・ダウンサイジング等を実施し、施設利用率の向上を図る必要がある。</t>
    </r>
    <rPh sb="99" eb="103">
      <t>シセツコウシン</t>
    </rPh>
    <rPh sb="112" eb="114">
      <t>スイジュン</t>
    </rPh>
    <rPh sb="120" eb="122">
      <t>レイワ</t>
    </rPh>
    <rPh sb="123" eb="125">
      <t>ネンド</t>
    </rPh>
    <rPh sb="126" eb="130">
      <t>リョウキンカイテイ</t>
    </rPh>
    <rPh sb="134" eb="139">
      <t>リョウキンカイシュウリツ</t>
    </rPh>
    <rPh sb="140" eb="142">
      <t>コウジョウ</t>
    </rPh>
    <rPh sb="143" eb="144">
      <t>ハカ</t>
    </rPh>
    <rPh sb="146" eb="148">
      <t>ジゾク</t>
    </rPh>
    <rPh sb="148" eb="150">
      <t>カノウ</t>
    </rPh>
    <rPh sb="151" eb="155">
      <t>ジギョウウンエイ</t>
    </rPh>
    <rPh sb="156" eb="157">
      <t>ツト</t>
    </rPh>
    <rPh sb="195" eb="197">
      <t>ネンネン</t>
    </rPh>
    <rPh sb="197" eb="199">
      <t>カイゼン</t>
    </rPh>
    <rPh sb="200" eb="201">
      <t>ミ</t>
    </rPh>
    <rPh sb="208" eb="211">
      <t>タダンタイ</t>
    </rPh>
    <rPh sb="212" eb="214">
      <t>ヒカク</t>
    </rPh>
    <rPh sb="273" eb="275">
      <t>ヒカク</t>
    </rPh>
    <rPh sb="278" eb="281">
      <t>ハイスイリョウ</t>
    </rPh>
    <rPh sb="282" eb="284">
      <t>ゾウカ</t>
    </rPh>
    <rPh sb="287" eb="292">
      <t>シセツリヨウリツ</t>
    </rPh>
    <rPh sb="293" eb="295">
      <t>ゾウカ</t>
    </rPh>
    <rPh sb="301" eb="304">
      <t>ユウシュウリツ</t>
    </rPh>
    <rPh sb="305" eb="307">
      <t>ゲンショウ</t>
    </rPh>
    <rPh sb="316" eb="318">
      <t>ロウスイ</t>
    </rPh>
    <rPh sb="319" eb="320">
      <t>トモナ</t>
    </rPh>
    <rPh sb="321" eb="323">
      <t>ムシュウ</t>
    </rPh>
    <rPh sb="323" eb="325">
      <t>スイリョウ</t>
    </rPh>
    <rPh sb="326" eb="328">
      <t>ゾウカ</t>
    </rPh>
    <rPh sb="332" eb="334">
      <t>ジョウキョウ</t>
    </rPh>
    <rPh sb="346" eb="348">
      <t>イゼン</t>
    </rPh>
    <rPh sb="372" eb="374">
      <t>ジッシ</t>
    </rPh>
    <rPh sb="385" eb="387">
      <t>チョウサ</t>
    </rPh>
    <rPh sb="388" eb="390">
      <t>ケッカ</t>
    </rPh>
    <rPh sb="391" eb="393">
      <t>カツヨウ</t>
    </rPh>
    <rPh sb="395" eb="398">
      <t>コウカテキ</t>
    </rPh>
    <rPh sb="401" eb="403">
      <t>カショ</t>
    </rPh>
    <rPh sb="407" eb="409">
      <t>ジッシ</t>
    </rPh>
    <rPh sb="417" eb="420">
      <t>ユウシュウリツ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</si>
</sst>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0.25</c:v>
                </c:pt>
                <c:pt idx="2">
                  <c:v>0.09</c:v>
                </c:pt>
                <c:pt idx="3">
                  <c:v>0.2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7-438A-9D59-B19515C55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0.56999999999999995</c:v>
                </c:pt>
                <c:pt idx="1">
                  <c:v>0.52</c:v>
                </c:pt>
                <c:pt idx="2">
                  <c:v>0.48</c:v>
                </c:pt>
                <c:pt idx="3">
                  <c:v>0.48</c:v>
                </c:pt>
                <c:pt idx="4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7-438A-9D59-B19515C55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58.75</c:v>
                </c:pt>
                <c:pt idx="1">
                  <c:v>57.79</c:v>
                </c:pt>
                <c:pt idx="2">
                  <c:v>56.98</c:v>
                </c:pt>
                <c:pt idx="3">
                  <c:v>57.03</c:v>
                </c:pt>
                <c:pt idx="4">
                  <c:v>58.01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91-4159-99E8-0B2F857BC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60.12</c:v>
                </c:pt>
                <c:pt idx="1">
                  <c:v>60.34</c:v>
                </c:pt>
                <c:pt idx="2">
                  <c:v>59.54</c:v>
                </c:pt>
                <c:pt idx="3">
                  <c:v>59.26</c:v>
                </c:pt>
                <c:pt idx="4">
                  <c:v>60.44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1-4159-99E8-0B2F857BC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57.96</c:v>
                </c:pt>
                <c:pt idx="1">
                  <c:v>58.92</c:v>
                </c:pt>
                <c:pt idx="2">
                  <c:v>58.13</c:v>
                </c:pt>
                <c:pt idx="3">
                  <c:v>59.67</c:v>
                </c:pt>
                <c:pt idx="4">
                  <c:v>58.48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B-40DB-9AFF-5984173CD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84.24</c:v>
                </c:pt>
                <c:pt idx="1">
                  <c:v>84.19</c:v>
                </c:pt>
                <c:pt idx="2">
                  <c:v>83.93</c:v>
                </c:pt>
                <c:pt idx="3">
                  <c:v>83.84</c:v>
                </c:pt>
                <c:pt idx="4">
                  <c:v>83.39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B-40DB-9AFF-5984173CD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102.6</c:v>
                </c:pt>
                <c:pt idx="1">
                  <c:v>100.05</c:v>
                </c:pt>
                <c:pt idx="2">
                  <c:v>101.23</c:v>
                </c:pt>
                <c:pt idx="3">
                  <c:v>104.79</c:v>
                </c:pt>
                <c:pt idx="4">
                  <c:v>102.53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5-490C-829A-AE87902FA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108.83</c:v>
                </c:pt>
                <c:pt idx="1">
                  <c:v>109.23</c:v>
                </c:pt>
                <c:pt idx="2">
                  <c:v>108.04</c:v>
                </c:pt>
                <c:pt idx="3">
                  <c:v>107.49</c:v>
                </c:pt>
                <c:pt idx="4">
                  <c:v>107.15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5-490C-829A-AE87902FA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54.82</c:v>
                </c:pt>
                <c:pt idx="1">
                  <c:v>56.45</c:v>
                </c:pt>
                <c:pt idx="2">
                  <c:v>58.23</c:v>
                </c:pt>
                <c:pt idx="3">
                  <c:v>59.66</c:v>
                </c:pt>
                <c:pt idx="4">
                  <c:v>61.2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F-4ABF-BA2C-F7CB9523F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48.83</c:v>
                </c:pt>
                <c:pt idx="1">
                  <c:v>49.96</c:v>
                </c:pt>
                <c:pt idx="2">
                  <c:v>50.82</c:v>
                </c:pt>
                <c:pt idx="3">
                  <c:v>51.82</c:v>
                </c:pt>
                <c:pt idx="4">
                  <c:v>52.53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F-4ABF-BA2C-F7CB9523F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18.46</c:v>
                </c:pt>
                <c:pt idx="1">
                  <c:v>19.62</c:v>
                </c:pt>
                <c:pt idx="2">
                  <c:v>20.100000000000001</c:v>
                </c:pt>
                <c:pt idx="3">
                  <c:v>20.39</c:v>
                </c:pt>
                <c:pt idx="4">
                  <c:v>22.4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0-4913-9BC7-64C1AB8F5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18.18</c:v>
                </c:pt>
                <c:pt idx="1">
                  <c:v>19.32</c:v>
                </c:pt>
                <c:pt idx="2">
                  <c:v>21.16</c:v>
                </c:pt>
                <c:pt idx="3">
                  <c:v>22.72</c:v>
                </c:pt>
                <c:pt idx="4">
                  <c:v>24.16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0-4913-9BC7-64C1AB8F5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2-4E2F-9242-E7CFB2B6E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4.34</c:v>
                </c:pt>
                <c:pt idx="1">
                  <c:v>4.6900000000000004</c:v>
                </c:pt>
                <c:pt idx="2">
                  <c:v>4.72</c:v>
                </c:pt>
                <c:pt idx="3">
                  <c:v>5.76</c:v>
                </c:pt>
                <c:pt idx="4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2-4E2F-9242-E7CFB2B6E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38.83</c:v>
                </c:pt>
                <c:pt idx="1">
                  <c:v>38.590000000000003</c:v>
                </c:pt>
                <c:pt idx="2">
                  <c:v>51.07</c:v>
                </c:pt>
                <c:pt idx="3">
                  <c:v>65.16</c:v>
                </c:pt>
                <c:pt idx="4">
                  <c:v>74.819999999999993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0-4FD0-BA23-70F317598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327.77</c:v>
                </c:pt>
                <c:pt idx="1">
                  <c:v>338.02</c:v>
                </c:pt>
                <c:pt idx="2">
                  <c:v>345.94</c:v>
                </c:pt>
                <c:pt idx="3">
                  <c:v>329.7</c:v>
                </c:pt>
                <c:pt idx="4">
                  <c:v>319.99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0-4FD0-BA23-70F317598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803.01</c:v>
                </c:pt>
                <c:pt idx="1">
                  <c:v>745.03</c:v>
                </c:pt>
                <c:pt idx="2">
                  <c:v>693.51</c:v>
                </c:pt>
                <c:pt idx="3">
                  <c:v>617.15</c:v>
                </c:pt>
                <c:pt idx="4">
                  <c:v>580.20000000000005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C-487E-B8F7-93394820D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397.1</c:v>
                </c:pt>
                <c:pt idx="1">
                  <c:v>379.91</c:v>
                </c:pt>
                <c:pt idx="2">
                  <c:v>386.61</c:v>
                </c:pt>
                <c:pt idx="3">
                  <c:v>381.56</c:v>
                </c:pt>
                <c:pt idx="4">
                  <c:v>365.55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C-487E-B8F7-93394820D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71.680000000000007</c:v>
                </c:pt>
                <c:pt idx="1">
                  <c:v>76.69</c:v>
                </c:pt>
                <c:pt idx="2">
                  <c:v>75.86</c:v>
                </c:pt>
                <c:pt idx="3">
                  <c:v>79.33</c:v>
                </c:pt>
                <c:pt idx="4">
                  <c:v>75.3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6-46A5-BA4B-85BA0C18F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95.79</c:v>
                </c:pt>
                <c:pt idx="1">
                  <c:v>98.3</c:v>
                </c:pt>
                <c:pt idx="2">
                  <c:v>93.82</c:v>
                </c:pt>
                <c:pt idx="3">
                  <c:v>95.04</c:v>
                </c:pt>
                <c:pt idx="4">
                  <c:v>95.42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6-46A5-BA4B-85BA0C18F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208.94</c:v>
                </c:pt>
                <c:pt idx="1">
                  <c:v>195.97</c:v>
                </c:pt>
                <c:pt idx="2">
                  <c:v>200.91</c:v>
                </c:pt>
                <c:pt idx="3">
                  <c:v>194.33</c:v>
                </c:pt>
                <c:pt idx="4">
                  <c:v>205.3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17-4F6B-B147-04B8FD55A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171.13</c:v>
                </c:pt>
                <c:pt idx="1">
                  <c:v>173.7</c:v>
                </c:pt>
                <c:pt idx="2">
                  <c:v>178.94</c:v>
                </c:pt>
                <c:pt idx="3">
                  <c:v>180.19</c:v>
                </c:pt>
                <c:pt idx="4">
                  <c:v>184.25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7-4F6B-B147-04B8FD55A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17" zoomScale="70" zoomScaleNormal="70" workbookViewId="0">
      <selection activeCell="BL47" sqref="BL47:BZ63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</row>
    <row r="3" spans="1:78" ht="9.75" customHeight="1" x14ac:dyDescent="0.2">
      <c r="A3" s="2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</row>
    <row r="4" spans="1:78" ht="9.75" customHeight="1" x14ac:dyDescent="0.2">
      <c r="A4" s="2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9" t="str">
        <f>データ!H6</f>
        <v>山梨県　北杜市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80"/>
      <c r="AE6" s="80"/>
      <c r="AF6" s="80"/>
      <c r="AG6" s="8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7" t="s">
        <v>1</v>
      </c>
      <c r="C7" s="48"/>
      <c r="D7" s="48"/>
      <c r="E7" s="48"/>
      <c r="F7" s="48"/>
      <c r="G7" s="48"/>
      <c r="H7" s="48"/>
      <c r="I7" s="47" t="s">
        <v>2</v>
      </c>
      <c r="J7" s="48"/>
      <c r="K7" s="48"/>
      <c r="L7" s="48"/>
      <c r="M7" s="48"/>
      <c r="N7" s="48"/>
      <c r="O7" s="69"/>
      <c r="P7" s="49" t="s">
        <v>3</v>
      </c>
      <c r="Q7" s="49"/>
      <c r="R7" s="49"/>
      <c r="S7" s="49"/>
      <c r="T7" s="49"/>
      <c r="U7" s="49"/>
      <c r="V7" s="49"/>
      <c r="W7" s="49" t="s">
        <v>4</v>
      </c>
      <c r="X7" s="49"/>
      <c r="Y7" s="49"/>
      <c r="Z7" s="49"/>
      <c r="AA7" s="49"/>
      <c r="AB7" s="49"/>
      <c r="AC7" s="49"/>
      <c r="AD7" s="49" t="s">
        <v>5</v>
      </c>
      <c r="AE7" s="49"/>
      <c r="AF7" s="49"/>
      <c r="AG7" s="49"/>
      <c r="AH7" s="49"/>
      <c r="AI7" s="49"/>
      <c r="AJ7" s="49"/>
      <c r="AK7" s="2"/>
      <c r="AL7" s="49" t="s">
        <v>6</v>
      </c>
      <c r="AM7" s="49"/>
      <c r="AN7" s="49"/>
      <c r="AO7" s="49"/>
      <c r="AP7" s="49"/>
      <c r="AQ7" s="49"/>
      <c r="AR7" s="49"/>
      <c r="AS7" s="49"/>
      <c r="AT7" s="47" t="s">
        <v>7</v>
      </c>
      <c r="AU7" s="48"/>
      <c r="AV7" s="48"/>
      <c r="AW7" s="48"/>
      <c r="AX7" s="48"/>
      <c r="AY7" s="48"/>
      <c r="AZ7" s="48"/>
      <c r="BA7" s="48"/>
      <c r="BB7" s="49" t="s">
        <v>8</v>
      </c>
      <c r="BC7" s="49"/>
      <c r="BD7" s="49"/>
      <c r="BE7" s="49"/>
      <c r="BF7" s="49"/>
      <c r="BG7" s="49"/>
      <c r="BH7" s="49"/>
      <c r="BI7" s="49"/>
      <c r="BJ7" s="3"/>
      <c r="BK7" s="3"/>
      <c r="BL7" s="81" t="s">
        <v>9</v>
      </c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3"/>
    </row>
    <row r="8" spans="1:78" ht="18.75" customHeight="1" x14ac:dyDescent="0.2">
      <c r="A8" s="2"/>
      <c r="B8" s="74" t="str">
        <f>データ!$I$6</f>
        <v>法適用</v>
      </c>
      <c r="C8" s="75"/>
      <c r="D8" s="75"/>
      <c r="E8" s="75"/>
      <c r="F8" s="75"/>
      <c r="G8" s="75"/>
      <c r="H8" s="75"/>
      <c r="I8" s="74" t="str">
        <f>データ!$J$6</f>
        <v>水道事業</v>
      </c>
      <c r="J8" s="75"/>
      <c r="K8" s="75"/>
      <c r="L8" s="75"/>
      <c r="M8" s="75"/>
      <c r="N8" s="75"/>
      <c r="O8" s="76"/>
      <c r="P8" s="77" t="str">
        <f>データ!$K$6</f>
        <v>末端給水事業</v>
      </c>
      <c r="Q8" s="77"/>
      <c r="R8" s="77"/>
      <c r="S8" s="77"/>
      <c r="T8" s="77"/>
      <c r="U8" s="77"/>
      <c r="V8" s="77"/>
      <c r="W8" s="77" t="str">
        <f>データ!$L$6</f>
        <v>A5</v>
      </c>
      <c r="X8" s="77"/>
      <c r="Y8" s="77"/>
      <c r="Z8" s="77"/>
      <c r="AA8" s="77"/>
      <c r="AB8" s="77"/>
      <c r="AC8" s="77"/>
      <c r="AD8" s="77" t="str">
        <f>データ!$M$6</f>
        <v>非設置</v>
      </c>
      <c r="AE8" s="77"/>
      <c r="AF8" s="77"/>
      <c r="AG8" s="77"/>
      <c r="AH8" s="77"/>
      <c r="AI8" s="77"/>
      <c r="AJ8" s="77"/>
      <c r="AK8" s="2"/>
      <c r="AL8" s="68">
        <f>データ!$R$6</f>
        <v>45380</v>
      </c>
      <c r="AM8" s="68"/>
      <c r="AN8" s="68"/>
      <c r="AO8" s="68"/>
      <c r="AP8" s="68"/>
      <c r="AQ8" s="68"/>
      <c r="AR8" s="68"/>
      <c r="AS8" s="68"/>
      <c r="AT8" s="36">
        <f>データ!$S$6</f>
        <v>602.48</v>
      </c>
      <c r="AU8" s="37"/>
      <c r="AV8" s="37"/>
      <c r="AW8" s="37"/>
      <c r="AX8" s="37"/>
      <c r="AY8" s="37"/>
      <c r="AZ8" s="37"/>
      <c r="BA8" s="37"/>
      <c r="BB8" s="57">
        <f>データ!$T$6</f>
        <v>75.319999999999993</v>
      </c>
      <c r="BC8" s="57"/>
      <c r="BD8" s="57"/>
      <c r="BE8" s="57"/>
      <c r="BF8" s="57"/>
      <c r="BG8" s="57"/>
      <c r="BH8" s="57"/>
      <c r="BI8" s="57"/>
      <c r="BJ8" s="3"/>
      <c r="BK8" s="3"/>
      <c r="BL8" s="70" t="s">
        <v>10</v>
      </c>
      <c r="BM8" s="71"/>
      <c r="BN8" s="72" t="s">
        <v>11</v>
      </c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3"/>
    </row>
    <row r="9" spans="1:78" ht="18.75" customHeight="1" x14ac:dyDescent="0.2">
      <c r="A9" s="2"/>
      <c r="B9" s="47" t="s">
        <v>12</v>
      </c>
      <c r="C9" s="48"/>
      <c r="D9" s="48"/>
      <c r="E9" s="48"/>
      <c r="F9" s="48"/>
      <c r="G9" s="48"/>
      <c r="H9" s="48"/>
      <c r="I9" s="47" t="s">
        <v>13</v>
      </c>
      <c r="J9" s="48"/>
      <c r="K9" s="48"/>
      <c r="L9" s="48"/>
      <c r="M9" s="48"/>
      <c r="N9" s="48"/>
      <c r="O9" s="69"/>
      <c r="P9" s="49" t="s">
        <v>14</v>
      </c>
      <c r="Q9" s="49"/>
      <c r="R9" s="49"/>
      <c r="S9" s="49"/>
      <c r="T9" s="49"/>
      <c r="U9" s="49"/>
      <c r="V9" s="49"/>
      <c r="W9" s="49" t="s">
        <v>15</v>
      </c>
      <c r="X9" s="49"/>
      <c r="Y9" s="49"/>
      <c r="Z9" s="49"/>
      <c r="AA9" s="49"/>
      <c r="AB9" s="49"/>
      <c r="AC9" s="49"/>
      <c r="AD9" s="2"/>
      <c r="AE9" s="2"/>
      <c r="AF9" s="2"/>
      <c r="AG9" s="2"/>
      <c r="AH9" s="2"/>
      <c r="AI9" s="2"/>
      <c r="AJ9" s="2"/>
      <c r="AK9" s="2"/>
      <c r="AL9" s="49" t="s">
        <v>16</v>
      </c>
      <c r="AM9" s="49"/>
      <c r="AN9" s="49"/>
      <c r="AO9" s="49"/>
      <c r="AP9" s="49"/>
      <c r="AQ9" s="49"/>
      <c r="AR9" s="49"/>
      <c r="AS9" s="49"/>
      <c r="AT9" s="47" t="s">
        <v>17</v>
      </c>
      <c r="AU9" s="48"/>
      <c r="AV9" s="48"/>
      <c r="AW9" s="48"/>
      <c r="AX9" s="48"/>
      <c r="AY9" s="48"/>
      <c r="AZ9" s="48"/>
      <c r="BA9" s="48"/>
      <c r="BB9" s="49" t="s">
        <v>18</v>
      </c>
      <c r="BC9" s="49"/>
      <c r="BD9" s="49"/>
      <c r="BE9" s="49"/>
      <c r="BF9" s="49"/>
      <c r="BG9" s="49"/>
      <c r="BH9" s="49"/>
      <c r="BI9" s="49"/>
      <c r="BJ9" s="3"/>
      <c r="BK9" s="3"/>
      <c r="BL9" s="50" t="s">
        <v>19</v>
      </c>
      <c r="BM9" s="51"/>
      <c r="BN9" s="52" t="s">
        <v>20</v>
      </c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3"/>
    </row>
    <row r="10" spans="1:78" ht="18.75" customHeight="1" x14ac:dyDescent="0.2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69.37</v>
      </c>
      <c r="J10" s="37"/>
      <c r="K10" s="37"/>
      <c r="L10" s="37"/>
      <c r="M10" s="37"/>
      <c r="N10" s="37"/>
      <c r="O10" s="67"/>
      <c r="P10" s="57">
        <f>データ!$P$6</f>
        <v>96.6</v>
      </c>
      <c r="Q10" s="57"/>
      <c r="R10" s="57"/>
      <c r="S10" s="57"/>
      <c r="T10" s="57"/>
      <c r="U10" s="57"/>
      <c r="V10" s="57"/>
      <c r="W10" s="68">
        <f>データ!$Q$6</f>
        <v>2140</v>
      </c>
      <c r="X10" s="68"/>
      <c r="Y10" s="68"/>
      <c r="Z10" s="68"/>
      <c r="AA10" s="68"/>
      <c r="AB10" s="68"/>
      <c r="AC10" s="68"/>
      <c r="AD10" s="2"/>
      <c r="AE10" s="2"/>
      <c r="AF10" s="2"/>
      <c r="AG10" s="2"/>
      <c r="AH10" s="2"/>
      <c r="AI10" s="2"/>
      <c r="AJ10" s="2"/>
      <c r="AK10" s="2"/>
      <c r="AL10" s="68">
        <f>データ!$U$6</f>
        <v>43570</v>
      </c>
      <c r="AM10" s="68"/>
      <c r="AN10" s="68"/>
      <c r="AO10" s="68"/>
      <c r="AP10" s="68"/>
      <c r="AQ10" s="68"/>
      <c r="AR10" s="68"/>
      <c r="AS10" s="68"/>
      <c r="AT10" s="36">
        <f>データ!$V$6</f>
        <v>208.49</v>
      </c>
      <c r="AU10" s="37"/>
      <c r="AV10" s="37"/>
      <c r="AW10" s="37"/>
      <c r="AX10" s="37"/>
      <c r="AY10" s="37"/>
      <c r="AZ10" s="37"/>
      <c r="BA10" s="37"/>
      <c r="BB10" s="57">
        <f>データ!$W$6</f>
        <v>208.98</v>
      </c>
      <c r="BC10" s="57"/>
      <c r="BD10" s="57"/>
      <c r="BE10" s="57"/>
      <c r="BF10" s="57"/>
      <c r="BG10" s="57"/>
      <c r="BH10" s="57"/>
      <c r="BI10" s="57"/>
      <c r="BJ10" s="2"/>
      <c r="BK10" s="2"/>
      <c r="BL10" s="58" t="s">
        <v>21</v>
      </c>
      <c r="BM10" s="59"/>
      <c r="BN10" s="60" t="s">
        <v>22</v>
      </c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1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2" t="s">
        <v>23</v>
      </c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</row>
    <row r="14" spans="1:78" ht="13.5" customHeight="1" x14ac:dyDescent="0.2">
      <c r="A14" s="2"/>
      <c r="B14" s="64" t="s">
        <v>24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6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2">
      <c r="A15" s="2"/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6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111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8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8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8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8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8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8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8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8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8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8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8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8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8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8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8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8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8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8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8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8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8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8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8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8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8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40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41" t="s">
        <v>110</v>
      </c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3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41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3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41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3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41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3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41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3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41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3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41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3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41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3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41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3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41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3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41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3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41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3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41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3"/>
    </row>
    <row r="60" spans="1:78" ht="13.5" customHeight="1" x14ac:dyDescent="0.2">
      <c r="A60" s="2"/>
      <c r="B60" s="44" t="s">
        <v>27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6"/>
      <c r="BK60" s="2"/>
      <c r="BL60" s="41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3"/>
    </row>
    <row r="61" spans="1:78" ht="13.5" customHeight="1" x14ac:dyDescent="0.2">
      <c r="A61" s="2"/>
      <c r="B61" s="44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6"/>
      <c r="BK61" s="2"/>
      <c r="BL61" s="41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3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41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3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41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8" t="s">
        <v>109</v>
      </c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4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8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4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8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4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8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4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8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4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8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4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8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4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8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4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8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4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8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4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8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4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8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4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8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4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8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4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8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4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8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4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4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6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Fp5yevWWITny6MDiRb1WTKRiFVed+34VMj62JBZ7umEKTvN5IbrlrhuJq/PCfVrpa1G3d/pc5SxV5cGj5XgnGw==" saltValue="ngxE8yW+xA1rLq2tB0aU4Q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5" t="s">
        <v>50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7"/>
      <c r="X3" s="91" t="s">
        <v>51</v>
      </c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 t="s">
        <v>52</v>
      </c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8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90"/>
      <c r="X4" s="84" t="s">
        <v>54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 t="s">
        <v>55</v>
      </c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 t="s">
        <v>56</v>
      </c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 t="s">
        <v>57</v>
      </c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 t="s">
        <v>58</v>
      </c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 t="s">
        <v>59</v>
      </c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 t="s">
        <v>60</v>
      </c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 t="s">
        <v>61</v>
      </c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 t="s">
        <v>62</v>
      </c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 t="s">
        <v>63</v>
      </c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 t="s">
        <v>64</v>
      </c>
      <c r="EE4" s="84"/>
      <c r="EF4" s="84"/>
      <c r="EG4" s="84"/>
      <c r="EH4" s="84"/>
      <c r="EI4" s="84"/>
      <c r="EJ4" s="84"/>
      <c r="EK4" s="84"/>
      <c r="EL4" s="84"/>
      <c r="EM4" s="84"/>
      <c r="EN4" s="84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2024</v>
      </c>
      <c r="C6" s="20">
        <f t="shared" ref="C6:W6" si="3">C7</f>
        <v>192091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山梨県　北杜市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A5</v>
      </c>
      <c r="M6" s="20" t="str">
        <f t="shared" si="3"/>
        <v>非設置</v>
      </c>
      <c r="N6" s="21" t="str">
        <f t="shared" si="3"/>
        <v>-</v>
      </c>
      <c r="O6" s="21">
        <f t="shared" si="3"/>
        <v>69.37</v>
      </c>
      <c r="P6" s="21">
        <f t="shared" si="3"/>
        <v>96.6</v>
      </c>
      <c r="Q6" s="21">
        <f t="shared" si="3"/>
        <v>2140</v>
      </c>
      <c r="R6" s="21">
        <f t="shared" si="3"/>
        <v>45380</v>
      </c>
      <c r="S6" s="21">
        <f t="shared" si="3"/>
        <v>602.48</v>
      </c>
      <c r="T6" s="21">
        <f t="shared" si="3"/>
        <v>75.319999999999993</v>
      </c>
      <c r="U6" s="21">
        <f t="shared" si="3"/>
        <v>43570</v>
      </c>
      <c r="V6" s="21">
        <f t="shared" si="3"/>
        <v>208.49</v>
      </c>
      <c r="W6" s="21">
        <f t="shared" si="3"/>
        <v>208.98</v>
      </c>
      <c r="X6" s="22">
        <f>IF(X7="",NA(),X7)</f>
        <v>102.6</v>
      </c>
      <c r="Y6" s="22">
        <f t="shared" ref="Y6:AG6" si="4">IF(Y7="",NA(),Y7)</f>
        <v>100.05</v>
      </c>
      <c r="Z6" s="22">
        <f t="shared" si="4"/>
        <v>101.23</v>
      </c>
      <c r="AA6" s="22">
        <f t="shared" si="4"/>
        <v>104.79</v>
      </c>
      <c r="AB6" s="22">
        <f t="shared" si="4"/>
        <v>102.53</v>
      </c>
      <c r="AC6" s="22">
        <f t="shared" si="4"/>
        <v>108.83</v>
      </c>
      <c r="AD6" s="22">
        <f t="shared" si="4"/>
        <v>109.23</v>
      </c>
      <c r="AE6" s="22">
        <f t="shared" si="4"/>
        <v>108.04</v>
      </c>
      <c r="AF6" s="22">
        <f t="shared" si="4"/>
        <v>107.49</v>
      </c>
      <c r="AG6" s="22">
        <f t="shared" si="4"/>
        <v>107.15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4.34</v>
      </c>
      <c r="AO6" s="22">
        <f t="shared" si="5"/>
        <v>4.6900000000000004</v>
      </c>
      <c r="AP6" s="22">
        <f t="shared" si="5"/>
        <v>4.72</v>
      </c>
      <c r="AQ6" s="22">
        <f t="shared" si="5"/>
        <v>5.76</v>
      </c>
      <c r="AR6" s="22">
        <f t="shared" si="5"/>
        <v>4.74</v>
      </c>
      <c r="AS6" s="21" t="str">
        <f>IF(AS7="","",IF(AS7="-","【-】","【"&amp;SUBSTITUTE(TEXT(AS7,"#,##0.00"),"-","△")&amp;"】"))</f>
        <v>【1.61】</v>
      </c>
      <c r="AT6" s="22">
        <f>IF(AT7="",NA(),AT7)</f>
        <v>38.83</v>
      </c>
      <c r="AU6" s="22">
        <f t="shared" ref="AU6:BC6" si="6">IF(AU7="",NA(),AU7)</f>
        <v>38.590000000000003</v>
      </c>
      <c r="AV6" s="22">
        <f t="shared" si="6"/>
        <v>51.07</v>
      </c>
      <c r="AW6" s="22">
        <f t="shared" si="6"/>
        <v>65.16</v>
      </c>
      <c r="AX6" s="22">
        <f t="shared" si="6"/>
        <v>74.819999999999993</v>
      </c>
      <c r="AY6" s="22">
        <f t="shared" si="6"/>
        <v>327.77</v>
      </c>
      <c r="AZ6" s="22">
        <f t="shared" si="6"/>
        <v>338.02</v>
      </c>
      <c r="BA6" s="22">
        <f t="shared" si="6"/>
        <v>345.94</v>
      </c>
      <c r="BB6" s="22">
        <f t="shared" si="6"/>
        <v>329.7</v>
      </c>
      <c r="BC6" s="22">
        <f t="shared" si="6"/>
        <v>319.99</v>
      </c>
      <c r="BD6" s="21" t="str">
        <f>IF(BD7="","",IF(BD7="-","【-】","【"&amp;SUBSTITUTE(TEXT(BD7,"#,##0.00"),"-","△")&amp;"】"))</f>
        <v>【239.69】</v>
      </c>
      <c r="BE6" s="22">
        <f>IF(BE7="",NA(),BE7)</f>
        <v>803.01</v>
      </c>
      <c r="BF6" s="22">
        <f t="shared" ref="BF6:BN6" si="7">IF(BF7="",NA(),BF7)</f>
        <v>745.03</v>
      </c>
      <c r="BG6" s="22">
        <f t="shared" si="7"/>
        <v>693.51</v>
      </c>
      <c r="BH6" s="22">
        <f t="shared" si="7"/>
        <v>617.15</v>
      </c>
      <c r="BI6" s="22">
        <f t="shared" si="7"/>
        <v>580.20000000000005</v>
      </c>
      <c r="BJ6" s="22">
        <f t="shared" si="7"/>
        <v>397.1</v>
      </c>
      <c r="BK6" s="22">
        <f t="shared" si="7"/>
        <v>379.91</v>
      </c>
      <c r="BL6" s="22">
        <f t="shared" si="7"/>
        <v>386.61</v>
      </c>
      <c r="BM6" s="22">
        <f t="shared" si="7"/>
        <v>381.56</v>
      </c>
      <c r="BN6" s="22">
        <f t="shared" si="7"/>
        <v>365.55</v>
      </c>
      <c r="BO6" s="21" t="str">
        <f>IF(BO7="","",IF(BO7="-","【-】","【"&amp;SUBSTITUTE(TEXT(BO7,"#,##0.00"),"-","△")&amp;"】"))</f>
        <v>【264.86】</v>
      </c>
      <c r="BP6" s="22">
        <f>IF(BP7="",NA(),BP7)</f>
        <v>71.680000000000007</v>
      </c>
      <c r="BQ6" s="22">
        <f t="shared" ref="BQ6:BY6" si="8">IF(BQ7="",NA(),BQ7)</f>
        <v>76.69</v>
      </c>
      <c r="BR6" s="22">
        <f t="shared" si="8"/>
        <v>75.86</v>
      </c>
      <c r="BS6" s="22">
        <f t="shared" si="8"/>
        <v>79.33</v>
      </c>
      <c r="BT6" s="22">
        <f t="shared" si="8"/>
        <v>75.3</v>
      </c>
      <c r="BU6" s="22">
        <f t="shared" si="8"/>
        <v>95.79</v>
      </c>
      <c r="BV6" s="22">
        <f t="shared" si="8"/>
        <v>98.3</v>
      </c>
      <c r="BW6" s="22">
        <f t="shared" si="8"/>
        <v>93.82</v>
      </c>
      <c r="BX6" s="22">
        <f t="shared" si="8"/>
        <v>95.04</v>
      </c>
      <c r="BY6" s="22">
        <f t="shared" si="8"/>
        <v>95.42</v>
      </c>
      <c r="BZ6" s="21" t="str">
        <f>IF(BZ7="","",IF(BZ7="-","【-】","【"&amp;SUBSTITUTE(TEXT(BZ7,"#,##0.00"),"-","△")&amp;"】"))</f>
        <v>【97.59】</v>
      </c>
      <c r="CA6" s="22">
        <f>IF(CA7="",NA(),CA7)</f>
        <v>208.94</v>
      </c>
      <c r="CB6" s="22">
        <f t="shared" ref="CB6:CJ6" si="9">IF(CB7="",NA(),CB7)</f>
        <v>195.97</v>
      </c>
      <c r="CC6" s="22">
        <f t="shared" si="9"/>
        <v>200.91</v>
      </c>
      <c r="CD6" s="22">
        <f t="shared" si="9"/>
        <v>194.33</v>
      </c>
      <c r="CE6" s="22">
        <f t="shared" si="9"/>
        <v>205.3</v>
      </c>
      <c r="CF6" s="22">
        <f t="shared" si="9"/>
        <v>171.13</v>
      </c>
      <c r="CG6" s="22">
        <f t="shared" si="9"/>
        <v>173.7</v>
      </c>
      <c r="CH6" s="22">
        <f t="shared" si="9"/>
        <v>178.94</v>
      </c>
      <c r="CI6" s="22">
        <f t="shared" si="9"/>
        <v>180.19</v>
      </c>
      <c r="CJ6" s="22">
        <f t="shared" si="9"/>
        <v>184.25</v>
      </c>
      <c r="CK6" s="21" t="str">
        <f>IF(CK7="","",IF(CK7="-","【-】","【"&amp;SUBSTITUTE(TEXT(CK7,"#,##0.00"),"-","△")&amp;"】"))</f>
        <v>【181.66】</v>
      </c>
      <c r="CL6" s="22">
        <f>IF(CL7="",NA(),CL7)</f>
        <v>58.75</v>
      </c>
      <c r="CM6" s="22">
        <f t="shared" ref="CM6:CU6" si="10">IF(CM7="",NA(),CM7)</f>
        <v>57.79</v>
      </c>
      <c r="CN6" s="22">
        <f t="shared" si="10"/>
        <v>56.98</v>
      </c>
      <c r="CO6" s="22">
        <f t="shared" si="10"/>
        <v>57.03</v>
      </c>
      <c r="CP6" s="22">
        <f t="shared" si="10"/>
        <v>58.01</v>
      </c>
      <c r="CQ6" s="22">
        <f t="shared" si="10"/>
        <v>60.12</v>
      </c>
      <c r="CR6" s="22">
        <f t="shared" si="10"/>
        <v>60.34</v>
      </c>
      <c r="CS6" s="22">
        <f t="shared" si="10"/>
        <v>59.54</v>
      </c>
      <c r="CT6" s="22">
        <f t="shared" si="10"/>
        <v>59.26</v>
      </c>
      <c r="CU6" s="22">
        <f t="shared" si="10"/>
        <v>60.44</v>
      </c>
      <c r="CV6" s="21" t="str">
        <f>IF(CV7="","",IF(CV7="-","【-】","【"&amp;SUBSTITUTE(TEXT(CV7,"#,##0.00"),"-","△")&amp;"】"))</f>
        <v>【60.21】</v>
      </c>
      <c r="CW6" s="22">
        <f>IF(CW7="",NA(),CW7)</f>
        <v>57.96</v>
      </c>
      <c r="CX6" s="22">
        <f t="shared" ref="CX6:DF6" si="11">IF(CX7="",NA(),CX7)</f>
        <v>58.92</v>
      </c>
      <c r="CY6" s="22">
        <f t="shared" si="11"/>
        <v>58.13</v>
      </c>
      <c r="CZ6" s="22">
        <f t="shared" si="11"/>
        <v>59.67</v>
      </c>
      <c r="DA6" s="22">
        <f t="shared" si="11"/>
        <v>58.48</v>
      </c>
      <c r="DB6" s="22">
        <f t="shared" si="11"/>
        <v>84.24</v>
      </c>
      <c r="DC6" s="22">
        <f t="shared" si="11"/>
        <v>84.19</v>
      </c>
      <c r="DD6" s="22">
        <f t="shared" si="11"/>
        <v>83.93</v>
      </c>
      <c r="DE6" s="22">
        <f t="shared" si="11"/>
        <v>83.84</v>
      </c>
      <c r="DF6" s="22">
        <f t="shared" si="11"/>
        <v>83.39</v>
      </c>
      <c r="DG6" s="21" t="str">
        <f>IF(DG7="","",IF(DG7="-","【-】","【"&amp;SUBSTITUTE(TEXT(DG7,"#,##0.00"),"-","△")&amp;"】"))</f>
        <v>【89.21】</v>
      </c>
      <c r="DH6" s="22">
        <f>IF(DH7="",NA(),DH7)</f>
        <v>54.82</v>
      </c>
      <c r="DI6" s="22">
        <f t="shared" ref="DI6:DQ6" si="12">IF(DI7="",NA(),DI7)</f>
        <v>56.45</v>
      </c>
      <c r="DJ6" s="22">
        <f t="shared" si="12"/>
        <v>58.23</v>
      </c>
      <c r="DK6" s="22">
        <f t="shared" si="12"/>
        <v>59.66</v>
      </c>
      <c r="DL6" s="22">
        <f t="shared" si="12"/>
        <v>61.2</v>
      </c>
      <c r="DM6" s="22">
        <f t="shared" si="12"/>
        <v>48.83</v>
      </c>
      <c r="DN6" s="22">
        <f t="shared" si="12"/>
        <v>49.96</v>
      </c>
      <c r="DO6" s="22">
        <f t="shared" si="12"/>
        <v>50.82</v>
      </c>
      <c r="DP6" s="22">
        <f t="shared" si="12"/>
        <v>51.82</v>
      </c>
      <c r="DQ6" s="22">
        <f t="shared" si="12"/>
        <v>52.53</v>
      </c>
      <c r="DR6" s="21" t="str">
        <f>IF(DR7="","",IF(DR7="-","【-】","【"&amp;SUBSTITUTE(TEXT(DR7,"#,##0.00"),"-","△")&amp;"】"))</f>
        <v>【52.41】</v>
      </c>
      <c r="DS6" s="22">
        <f>IF(DS7="",NA(),DS7)</f>
        <v>18.46</v>
      </c>
      <c r="DT6" s="22">
        <f t="shared" ref="DT6:EB6" si="13">IF(DT7="",NA(),DT7)</f>
        <v>19.62</v>
      </c>
      <c r="DU6" s="22">
        <f t="shared" si="13"/>
        <v>20.100000000000001</v>
      </c>
      <c r="DV6" s="22">
        <f t="shared" si="13"/>
        <v>20.39</v>
      </c>
      <c r="DW6" s="22">
        <f t="shared" si="13"/>
        <v>22.4</v>
      </c>
      <c r="DX6" s="22">
        <f t="shared" si="13"/>
        <v>18.18</v>
      </c>
      <c r="DY6" s="22">
        <f t="shared" si="13"/>
        <v>19.32</v>
      </c>
      <c r="DZ6" s="22">
        <f t="shared" si="13"/>
        <v>21.16</v>
      </c>
      <c r="EA6" s="22">
        <f t="shared" si="13"/>
        <v>22.72</v>
      </c>
      <c r="EB6" s="22">
        <f t="shared" si="13"/>
        <v>24.16</v>
      </c>
      <c r="EC6" s="21" t="str">
        <f>IF(EC7="","",IF(EC7="-","【-】","【"&amp;SUBSTITUTE(TEXT(EC7,"#,##0.00"),"-","△")&amp;"】"))</f>
        <v>【26.78】</v>
      </c>
      <c r="ED6" s="21">
        <f>IF(ED7="",NA(),ED7)</f>
        <v>0</v>
      </c>
      <c r="EE6" s="22">
        <f t="shared" ref="EE6:EM6" si="14">IF(EE7="",NA(),EE7)</f>
        <v>0.25</v>
      </c>
      <c r="EF6" s="22">
        <f t="shared" si="14"/>
        <v>0.09</v>
      </c>
      <c r="EG6" s="22">
        <f t="shared" si="14"/>
        <v>0.2</v>
      </c>
      <c r="EH6" s="22">
        <f t="shared" si="14"/>
        <v>0.13</v>
      </c>
      <c r="EI6" s="22">
        <f t="shared" si="14"/>
        <v>0.56999999999999995</v>
      </c>
      <c r="EJ6" s="22">
        <f t="shared" si="14"/>
        <v>0.52</v>
      </c>
      <c r="EK6" s="22">
        <f t="shared" si="14"/>
        <v>0.48</v>
      </c>
      <c r="EL6" s="22">
        <f t="shared" si="14"/>
        <v>0.48</v>
      </c>
      <c r="EM6" s="22">
        <f t="shared" si="14"/>
        <v>0.46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2">
      <c r="A7" s="15"/>
      <c r="B7" s="24">
        <v>2024</v>
      </c>
      <c r="C7" s="24">
        <v>192091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69.37</v>
      </c>
      <c r="P7" s="25">
        <v>96.6</v>
      </c>
      <c r="Q7" s="25">
        <v>2140</v>
      </c>
      <c r="R7" s="25">
        <v>45380</v>
      </c>
      <c r="S7" s="25">
        <v>602.48</v>
      </c>
      <c r="T7" s="25">
        <v>75.319999999999993</v>
      </c>
      <c r="U7" s="25">
        <v>43570</v>
      </c>
      <c r="V7" s="25">
        <v>208.49</v>
      </c>
      <c r="W7" s="25">
        <v>208.98</v>
      </c>
      <c r="X7" s="25">
        <v>102.6</v>
      </c>
      <c r="Y7" s="25">
        <v>100.05</v>
      </c>
      <c r="Z7" s="25">
        <v>101.23</v>
      </c>
      <c r="AA7" s="25">
        <v>104.79</v>
      </c>
      <c r="AB7" s="25">
        <v>102.53</v>
      </c>
      <c r="AC7" s="25">
        <v>108.83</v>
      </c>
      <c r="AD7" s="25">
        <v>109.23</v>
      </c>
      <c r="AE7" s="25">
        <v>108.04</v>
      </c>
      <c r="AF7" s="25">
        <v>107.49</v>
      </c>
      <c r="AG7" s="25">
        <v>107.15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4.34</v>
      </c>
      <c r="AO7" s="25">
        <v>4.6900000000000004</v>
      </c>
      <c r="AP7" s="25">
        <v>4.72</v>
      </c>
      <c r="AQ7" s="25">
        <v>5.76</v>
      </c>
      <c r="AR7" s="25">
        <v>4.74</v>
      </c>
      <c r="AS7" s="25">
        <v>1.61</v>
      </c>
      <c r="AT7" s="25">
        <v>38.83</v>
      </c>
      <c r="AU7" s="25">
        <v>38.590000000000003</v>
      </c>
      <c r="AV7" s="25">
        <v>51.07</v>
      </c>
      <c r="AW7" s="25">
        <v>65.16</v>
      </c>
      <c r="AX7" s="25">
        <v>74.819999999999993</v>
      </c>
      <c r="AY7" s="25">
        <v>327.77</v>
      </c>
      <c r="AZ7" s="25">
        <v>338.02</v>
      </c>
      <c r="BA7" s="25">
        <v>345.94</v>
      </c>
      <c r="BB7" s="25">
        <v>329.7</v>
      </c>
      <c r="BC7" s="25">
        <v>319.99</v>
      </c>
      <c r="BD7" s="25">
        <v>239.69</v>
      </c>
      <c r="BE7" s="25">
        <v>803.01</v>
      </c>
      <c r="BF7" s="25">
        <v>745.03</v>
      </c>
      <c r="BG7" s="25">
        <v>693.51</v>
      </c>
      <c r="BH7" s="25">
        <v>617.15</v>
      </c>
      <c r="BI7" s="25">
        <v>580.20000000000005</v>
      </c>
      <c r="BJ7" s="25">
        <v>397.1</v>
      </c>
      <c r="BK7" s="25">
        <v>379.91</v>
      </c>
      <c r="BL7" s="25">
        <v>386.61</v>
      </c>
      <c r="BM7" s="25">
        <v>381.56</v>
      </c>
      <c r="BN7" s="25">
        <v>365.55</v>
      </c>
      <c r="BO7" s="25">
        <v>264.86</v>
      </c>
      <c r="BP7" s="25">
        <v>71.680000000000007</v>
      </c>
      <c r="BQ7" s="25">
        <v>76.69</v>
      </c>
      <c r="BR7" s="25">
        <v>75.86</v>
      </c>
      <c r="BS7" s="25">
        <v>79.33</v>
      </c>
      <c r="BT7" s="25">
        <v>75.3</v>
      </c>
      <c r="BU7" s="25">
        <v>95.79</v>
      </c>
      <c r="BV7" s="25">
        <v>98.3</v>
      </c>
      <c r="BW7" s="25">
        <v>93.82</v>
      </c>
      <c r="BX7" s="25">
        <v>95.04</v>
      </c>
      <c r="BY7" s="25">
        <v>95.42</v>
      </c>
      <c r="BZ7" s="25">
        <v>97.59</v>
      </c>
      <c r="CA7" s="25">
        <v>208.94</v>
      </c>
      <c r="CB7" s="25">
        <v>195.97</v>
      </c>
      <c r="CC7" s="25">
        <v>200.91</v>
      </c>
      <c r="CD7" s="25">
        <v>194.33</v>
      </c>
      <c r="CE7" s="25">
        <v>205.3</v>
      </c>
      <c r="CF7" s="25">
        <v>171.13</v>
      </c>
      <c r="CG7" s="25">
        <v>173.7</v>
      </c>
      <c r="CH7" s="25">
        <v>178.94</v>
      </c>
      <c r="CI7" s="25">
        <v>180.19</v>
      </c>
      <c r="CJ7" s="25">
        <v>184.25</v>
      </c>
      <c r="CK7" s="25">
        <v>181.66</v>
      </c>
      <c r="CL7" s="25">
        <v>58.75</v>
      </c>
      <c r="CM7" s="25">
        <v>57.79</v>
      </c>
      <c r="CN7" s="25">
        <v>56.98</v>
      </c>
      <c r="CO7" s="25">
        <v>57.03</v>
      </c>
      <c r="CP7" s="25">
        <v>58.01</v>
      </c>
      <c r="CQ7" s="25">
        <v>60.12</v>
      </c>
      <c r="CR7" s="25">
        <v>60.34</v>
      </c>
      <c r="CS7" s="25">
        <v>59.54</v>
      </c>
      <c r="CT7" s="25">
        <v>59.26</v>
      </c>
      <c r="CU7" s="25">
        <v>60.44</v>
      </c>
      <c r="CV7" s="25">
        <v>60.21</v>
      </c>
      <c r="CW7" s="25">
        <v>57.96</v>
      </c>
      <c r="CX7" s="25">
        <v>58.92</v>
      </c>
      <c r="CY7" s="25">
        <v>58.13</v>
      </c>
      <c r="CZ7" s="25">
        <v>59.67</v>
      </c>
      <c r="DA7" s="25">
        <v>58.48</v>
      </c>
      <c r="DB7" s="25">
        <v>84.24</v>
      </c>
      <c r="DC7" s="25">
        <v>84.19</v>
      </c>
      <c r="DD7" s="25">
        <v>83.93</v>
      </c>
      <c r="DE7" s="25">
        <v>83.84</v>
      </c>
      <c r="DF7" s="25">
        <v>83.39</v>
      </c>
      <c r="DG7" s="25">
        <v>89.21</v>
      </c>
      <c r="DH7" s="25">
        <v>54.82</v>
      </c>
      <c r="DI7" s="25">
        <v>56.45</v>
      </c>
      <c r="DJ7" s="25">
        <v>58.23</v>
      </c>
      <c r="DK7" s="25">
        <v>59.66</v>
      </c>
      <c r="DL7" s="25">
        <v>61.2</v>
      </c>
      <c r="DM7" s="25">
        <v>48.83</v>
      </c>
      <c r="DN7" s="25">
        <v>49.96</v>
      </c>
      <c r="DO7" s="25">
        <v>50.82</v>
      </c>
      <c r="DP7" s="25">
        <v>51.82</v>
      </c>
      <c r="DQ7" s="25">
        <v>52.53</v>
      </c>
      <c r="DR7" s="25">
        <v>52.41</v>
      </c>
      <c r="DS7" s="25">
        <v>18.46</v>
      </c>
      <c r="DT7" s="25">
        <v>19.62</v>
      </c>
      <c r="DU7" s="25">
        <v>20.100000000000001</v>
      </c>
      <c r="DV7" s="25">
        <v>20.39</v>
      </c>
      <c r="DW7" s="25">
        <v>22.4</v>
      </c>
      <c r="DX7" s="25">
        <v>18.18</v>
      </c>
      <c r="DY7" s="25">
        <v>19.32</v>
      </c>
      <c r="DZ7" s="25">
        <v>21.16</v>
      </c>
      <c r="EA7" s="25">
        <v>22.72</v>
      </c>
      <c r="EB7" s="25">
        <v>24.16</v>
      </c>
      <c r="EC7" s="25">
        <v>26.78</v>
      </c>
      <c r="ED7" s="25">
        <v>0</v>
      </c>
      <c r="EE7" s="25">
        <v>0.25</v>
      </c>
      <c r="EF7" s="25">
        <v>0.09</v>
      </c>
      <c r="EG7" s="25">
        <v>0.2</v>
      </c>
      <c r="EH7" s="25">
        <v>0.13</v>
      </c>
      <c r="EI7" s="25">
        <v>0.56999999999999995</v>
      </c>
      <c r="EJ7" s="25">
        <v>0.52</v>
      </c>
      <c r="EK7" s="25">
        <v>0.48</v>
      </c>
      <c r="EL7" s="25">
        <v>0.48</v>
      </c>
      <c r="EM7" s="25">
        <v>0.46</v>
      </c>
      <c r="EN7" s="25">
        <v>0.59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107</v>
      </c>
      <c r="D13" t="s">
        <v>107</v>
      </c>
      <c r="E13" t="s">
        <v>107</v>
      </c>
      <c r="F13" t="s">
        <v>107</v>
      </c>
      <c r="G13" t="s">
        <v>108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柳澤 信吾</cp:lastModifiedBy>
  <dcterms:created xsi:type="dcterms:W3CDTF">2025-12-12T09:16:14Z</dcterms:created>
  <dcterms:modified xsi:type="dcterms:W3CDTF">2026-01-26T01:44:57Z</dcterms:modified>
  <cp:category/>
</cp:coreProperties>
</file>