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nsfile01\Busho$\260_上下水道課\99_その他（一時保存）\10＿調査\260206〆　　財政　　【山梨県市町村振興課：２／６〆】公営企業に係る経営比較分析表（令和６年度決算）の分析等について（依頼）\【経営比較分析表】2024_192058_47_1718＿浄化槽\"/>
    </mc:Choice>
  </mc:AlternateContent>
  <xr:revisionPtr revIDLastSave="0" documentId="13_ncr:1_{FDD8143B-4FF6-4175-97AE-218C8CFA8D44}" xr6:coauthVersionLast="47" xr6:coauthVersionMax="47" xr10:uidLastSave="{00000000-0000-0000-0000-000000000000}"/>
  <workbookProtection workbookAlgorithmName="SHA-512" workbookHashValue="gggAryFgP8nE1gR9NaN8nJYVrD118cyQ17Ml+UyVQ79ss4Ea+rmjvQrNH/CoPUtwvppmPPyVE8k8XWfcUdPq2Q==" workbookSaltValue="s7i1RVjISUGVSESVb0jXvw==" workbookSpinCount="100000" lockStructure="1"/>
  <bookViews>
    <workbookView xWindow="-289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E86" i="4"/>
  <c r="BB10" i="4"/>
  <c r="AT10" i="4"/>
  <c r="B6" i="4"/>
</calcChain>
</file>

<file path=xl/sharedStrings.xml><?xml version="1.0" encoding="utf-8"?>
<sst xmlns="http://schemas.openxmlformats.org/spreadsheetml/2006/main" count="247" uniqueCount="117">
  <si>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</si>
  <si>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</si>
  <si>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</si>
  <si>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</si>
  <si>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</si>
  <si>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</si>
  <si>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</si>
  <si>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</si>
  <si>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</si>
  <si>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</si>
  <si>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</si>
  <si>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</si>
  <si>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</si>
  <si>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</si>
  <si>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</si>
  <si>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</si>
  <si>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</si>
  <si>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</si>
  <si>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</si>
  <si>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</si>
  <si>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</si>
  <si>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</si>
  <si>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</si>
  <si>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</si>
  <si>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</si>
  <si>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</si>
  <si>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</si>
  <si>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</si>
  <si>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</si>
  <si>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</si>
  <si>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</si>
  <si>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</si>
  <si>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</si>
  <si>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</si>
  <si>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</si>
  <si>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</si>
  <si>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</si>
  <si>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</si>
  <si>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</si>
  <si>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</si>
  <si>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</si>
  <si>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</si>
  <si>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</si>
  <si>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</si>
  <si>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</si>
  <si>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</si>
  <si>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</si>
  <si>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</si>
  <si>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</si>
  <si>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</si>
  <si>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</si>
  <si>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</si>
  <si>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</si>
  <si>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</si>
  <si>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</si>
  <si>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</si>
  <si>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</si>
  <si>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</si>
  <si>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</si>
  <si>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</si>
  <si>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</si>
  <si>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</si>
  <si>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</si>
  <si>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</si>
  <si>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</si>
  <si>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</si>
  <si>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</si>
  <si>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</si>
  <si>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</si>
  <si>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</si>
  <si>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</si>
  <si>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</si>
  <si>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</si>
  <si>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</si>
  <si>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</si>
  <si>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</si>
  <si>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</si>
  <si>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</si>
  <si>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</si>
  <si>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</si>
  <si>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</si>
  <si>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</si>
  <si>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</si>
  <si>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</si>
  <si>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</si>
  <si>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</si>
  <si>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</si>
  <si>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</si>
  <si>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</si>
  <si>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</si>
  <si>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</si>
  <si>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</si>
  <si>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</si>
  <si>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</si>
  <si>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</si>
  <si>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</si>
  <si>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山梨市</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</si>
  <si>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</si>
  <si>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</si>
  <si>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</si>
  <si>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</si>
  <si>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</si>
  <si>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</si>
  <si>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</si>
  <si>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</si>
  <si>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</si>
  <si>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</si>
  <si>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</si>
  <si>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</si>
  <si>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</si>
  <si>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</si>
  <si>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</si>
  <si>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</si>
  <si>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</si>
  <si>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①収益的収支比率は100％となっているが、経費不足分を一般会計からの補填により賄っている。新規設置事業の終了や人口減少による使用料収入の減少が続いており、今後も厳しい経営状況になるものと思われる。
④企業債残高対事業規模比率は、類似団体平均と比較し低い水準である。令和３年度の新規設置事業終了に伴い、新規事業債発行がないため減少となっている。
⑤経費回収率は、類似団体平均を上回っているが人口減少による使用料の減少が見込まれ、今後より一層の経費削減が必要がある。
⑥汚水処理原価は、物価の上昇なども考慮しさらに汚水処理費用の削減を図る必要がある。
⑦施設利用率は、申請世帯に対し法令に基づき適切な規模の施設を設置している。
⑧水洗化率は、現状100％となっているが、今後も継続して持続可能な汚水環境の啓発に務める必要があると感じている。</t>
    <rPh sb="1" eb="6">
      <t>シュウエキテキシュウシ</t>
    </rPh>
    <rPh sb="6" eb="8">
      <t>ヒリツ</t>
    </rPh>
    <rPh sb="21" eb="23">
      <t>ケイヒ</t>
    </rPh>
    <rPh sb="23" eb="26">
      <t>フソクブン</t>
    </rPh>
    <rPh sb="27" eb="31">
      <t>イッパンカイケイ</t>
    </rPh>
    <rPh sb="34" eb="36">
      <t>ホテン</t>
    </rPh>
    <rPh sb="39" eb="40">
      <t>マカナ</t>
    </rPh>
    <rPh sb="45" eb="51">
      <t>シンキセッチジギョウ</t>
    </rPh>
    <rPh sb="52" eb="54">
      <t>シュウリョウ</t>
    </rPh>
    <rPh sb="55" eb="57">
      <t>ジンコウ</t>
    </rPh>
    <rPh sb="57" eb="59">
      <t>ゲンショウ</t>
    </rPh>
    <rPh sb="62" eb="65">
      <t>シヨウリョウ</t>
    </rPh>
    <rPh sb="65" eb="67">
      <t>シュウニュウ</t>
    </rPh>
    <rPh sb="68" eb="70">
      <t>ゲンショウ</t>
    </rPh>
    <rPh sb="71" eb="72">
      <t>ツヅ</t>
    </rPh>
    <rPh sb="77" eb="79">
      <t>コンゴ</t>
    </rPh>
    <rPh sb="80" eb="81">
      <t>キビ</t>
    </rPh>
    <rPh sb="83" eb="85">
      <t>ケイエイ</t>
    </rPh>
    <rPh sb="85" eb="87">
      <t>ジョウキョウ</t>
    </rPh>
    <rPh sb="93" eb="94">
      <t>オモ</t>
    </rPh>
    <rPh sb="100" eb="103">
      <t>キギョウサイ</t>
    </rPh>
    <rPh sb="103" eb="105">
      <t>ザンダカ</t>
    </rPh>
    <rPh sb="105" eb="106">
      <t>タイ</t>
    </rPh>
    <rPh sb="106" eb="110">
      <t>ジギョウキボ</t>
    </rPh>
    <rPh sb="110" eb="112">
      <t>ヒリツ</t>
    </rPh>
    <rPh sb="114" eb="120">
      <t>ルイジダンタイヘイキン</t>
    </rPh>
    <rPh sb="121" eb="123">
      <t>ヒカク</t>
    </rPh>
    <rPh sb="124" eb="125">
      <t>ヒク</t>
    </rPh>
    <rPh sb="126" eb="128">
      <t>スイジュン</t>
    </rPh>
    <rPh sb="132" eb="134">
      <t>レイワ</t>
    </rPh>
    <rPh sb="135" eb="137">
      <t>ネンド</t>
    </rPh>
    <rPh sb="138" eb="144">
      <t>シンキセッチジギョウ</t>
    </rPh>
    <rPh sb="144" eb="146">
      <t>シュウリョウ</t>
    </rPh>
    <rPh sb="147" eb="148">
      <t>トモナ</t>
    </rPh>
    <rPh sb="150" eb="152">
      <t>シンキ</t>
    </rPh>
    <rPh sb="152" eb="155">
      <t>ジギョウサイ</t>
    </rPh>
    <rPh sb="155" eb="157">
      <t>ハッコウ</t>
    </rPh>
    <rPh sb="162" eb="164">
      <t>ゲンショウ</t>
    </rPh>
    <rPh sb="173" eb="178">
      <t>ケイヒカイシュウリツ</t>
    </rPh>
    <rPh sb="180" eb="184">
      <t>ルイジダンタイ</t>
    </rPh>
    <rPh sb="184" eb="186">
      <t>ヘイキン</t>
    </rPh>
    <rPh sb="187" eb="189">
      <t>ウワマワ</t>
    </rPh>
    <rPh sb="194" eb="196">
      <t>ジンコウ</t>
    </rPh>
    <rPh sb="196" eb="198">
      <t>ゲンショウ</t>
    </rPh>
    <rPh sb="201" eb="204">
      <t>シヨウリョウ</t>
    </rPh>
    <rPh sb="205" eb="207">
      <t>ゲンショウ</t>
    </rPh>
    <rPh sb="208" eb="210">
      <t>ミコ</t>
    </rPh>
    <rPh sb="213" eb="215">
      <t>コンゴ</t>
    </rPh>
    <rPh sb="217" eb="219">
      <t>イッソウ</t>
    </rPh>
    <rPh sb="220" eb="224">
      <t>ケイヒサクゲン</t>
    </rPh>
    <rPh sb="225" eb="227">
      <t>ヒツヨウ</t>
    </rPh>
    <rPh sb="233" eb="237">
      <t>オスイショリ</t>
    </rPh>
    <rPh sb="237" eb="239">
      <t>ゲンカ</t>
    </rPh>
    <rPh sb="241" eb="243">
      <t>ブッカ</t>
    </rPh>
    <rPh sb="244" eb="246">
      <t>ジョウショウ</t>
    </rPh>
    <rPh sb="249" eb="251">
      <t>コウリョ</t>
    </rPh>
    <rPh sb="255" eb="259">
      <t>オスイショリ</t>
    </rPh>
    <rPh sb="259" eb="261">
      <t>ヒヨウ</t>
    </rPh>
    <rPh sb="262" eb="264">
      <t>サクゲン</t>
    </rPh>
    <rPh sb="265" eb="266">
      <t>ハカ</t>
    </rPh>
    <rPh sb="267" eb="269">
      <t>ヒツヨウ</t>
    </rPh>
    <rPh sb="275" eb="280">
      <t>シセツリヨウリツ</t>
    </rPh>
    <rPh sb="282" eb="286">
      <t>シンセイセタイ</t>
    </rPh>
    <rPh sb="287" eb="288">
      <t>タイ</t>
    </rPh>
    <rPh sb="289" eb="291">
      <t>ホウレイ</t>
    </rPh>
    <rPh sb="292" eb="293">
      <t>モト</t>
    </rPh>
    <rPh sb="295" eb="297">
      <t>テキセツ</t>
    </rPh>
    <rPh sb="298" eb="300">
      <t>キボ</t>
    </rPh>
    <rPh sb="301" eb="303">
      <t>シセツ</t>
    </rPh>
    <rPh sb="304" eb="306">
      <t>セッチ</t>
    </rPh>
    <rPh sb="313" eb="316">
      <t>スイセンカ</t>
    </rPh>
    <rPh sb="316" eb="317">
      <t>リツ</t>
    </rPh>
    <rPh sb="319" eb="321">
      <t>ゲンジョウ</t>
    </rPh>
    <rPh sb="333" eb="335">
      <t>コンゴ</t>
    </rPh>
    <rPh sb="336" eb="338">
      <t>ケイゾク</t>
    </rPh>
    <rPh sb="340" eb="344">
      <t>ジゾクカノウ</t>
    </rPh>
    <rPh sb="345" eb="349">
      <t>オスイカンキョウ</t>
    </rPh>
    <rPh sb="350" eb="352">
      <t>ケイハツ</t>
    </rPh>
    <rPh sb="353" eb="354">
      <t>ツト</t>
    </rPh>
    <rPh sb="356" eb="358">
      <t>ヒツヨウ</t>
    </rPh>
    <rPh sb="362" eb="363">
      <t>カン</t>
    </rPh>
    <phoneticPr fontId="4"/>
  </si>
  <si>
    <t>当初事業開始から３０年弱経過し、老朽化による修繕費用が多く、それら維持管理に必要な修繕については優先順位をつけ計画的に進めている。</t>
    <rPh sb="0" eb="2">
      <t>トウショ</t>
    </rPh>
    <rPh sb="2" eb="6">
      <t>ジギョウカイシ</t>
    </rPh>
    <rPh sb="10" eb="12">
      <t>ネンジャク</t>
    </rPh>
    <rPh sb="12" eb="14">
      <t>ケイカ</t>
    </rPh>
    <rPh sb="16" eb="19">
      <t>ロウキュウカ</t>
    </rPh>
    <rPh sb="22" eb="26">
      <t>シュウゼンヒヨウ</t>
    </rPh>
    <rPh sb="27" eb="28">
      <t>オオ</t>
    </rPh>
    <rPh sb="33" eb="35">
      <t>イジ</t>
    </rPh>
    <rPh sb="35" eb="37">
      <t>カンリ</t>
    </rPh>
    <rPh sb="38" eb="40">
      <t>ヒツヨウ</t>
    </rPh>
    <rPh sb="41" eb="43">
      <t>シュウゼン</t>
    </rPh>
    <rPh sb="48" eb="50">
      <t>ユウセン</t>
    </rPh>
    <rPh sb="50" eb="52">
      <t>ジュンイ</t>
    </rPh>
    <rPh sb="55" eb="57">
      <t>ケイカク</t>
    </rPh>
    <rPh sb="57" eb="58">
      <t>テキ</t>
    </rPh>
    <rPh sb="59" eb="60">
      <t>スス</t>
    </rPh>
    <phoneticPr fontId="4"/>
  </si>
  <si>
    <t>新規設置事業については令和３年度をもって終了しており、既存浄化槽維持管理についても今後計画的に現在使用者に無償譲渡を行う予定となっている。</t>
    <rPh sb="0" eb="2">
      <t>シンキ</t>
    </rPh>
    <rPh sb="2" eb="6">
      <t>セッチジギョウ</t>
    </rPh>
    <rPh sb="11" eb="13">
      <t>レイワ</t>
    </rPh>
    <rPh sb="14" eb="16">
      <t>ネンド</t>
    </rPh>
    <rPh sb="20" eb="22">
      <t>シュウリョウ</t>
    </rPh>
    <rPh sb="27" eb="29">
      <t>キゾン</t>
    </rPh>
    <rPh sb="29" eb="32">
      <t>ジョウカソウ</t>
    </rPh>
    <rPh sb="32" eb="36">
      <t>イジカンリ</t>
    </rPh>
    <rPh sb="41" eb="43">
      <t>コンゴ</t>
    </rPh>
    <rPh sb="43" eb="45">
      <t>ケイカク</t>
    </rPh>
    <rPh sb="45" eb="46">
      <t>テキ</t>
    </rPh>
    <rPh sb="47" eb="49">
      <t>ゲンザイ</t>
    </rPh>
    <rPh sb="49" eb="52">
      <t>シヨウシャ</t>
    </rPh>
    <rPh sb="53" eb="57">
      <t>ムショウジョウト</t>
    </rPh>
    <rPh sb="58" eb="59">
      <t>オコナ</t>
    </rPh>
    <rPh sb="60" eb="6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</si>
</sst>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F7-4CFB-BF31-3B9135BED5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CBF7-4CFB-BF31-3B9135BED5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24.77</c:v>
                </c:pt>
                <c:pt idx="1">
                  <c:v>23.52</c:v>
                </c:pt>
                <c:pt idx="2">
                  <c:v>23.52</c:v>
                </c:pt>
                <c:pt idx="3">
                  <c:v>23.52</c:v>
                </c:pt>
                <c:pt idx="4">
                  <c:v>23.52</c:v>
                </c:pt>
              </c:numCache>
            </c:numRef>
          </c:val>
          <c:extLst>
            <c:ext xmlns:c16="http://schemas.microsoft.com/office/drawing/2014/chart" uri="{C3380CC4-5D6E-409C-BE32-E72D297353CC}">
              <c16:uniqueId val="{00000000-814E-4F4F-94E0-4C93F47100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814E-4F4F-94E0-4C93F47100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49A-4419-9C77-15852F2EE9C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D49A-4419-9C77-15852F2EE9C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40-40BD-AF80-B850217D3B6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40-40BD-AF80-B850217D3B6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99-415B-A807-025E069714A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99-415B-A807-025E069714A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F7-43C3-A0C8-087ABCD87CF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F7-43C3-A0C8-087ABCD87CF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9F-4633-840D-554B89F6992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9F-4633-840D-554B89F6992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33-4815-97B2-80D6AD163C69}"/>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33-4815-97B2-80D6AD163C69}"/>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247.32</c:v>
                </c:pt>
                <c:pt idx="1">
                  <c:v>238.06</c:v>
                </c:pt>
                <c:pt idx="2">
                  <c:v>219.75</c:v>
                </c:pt>
                <c:pt idx="3">
                  <c:v>203.51</c:v>
                </c:pt>
                <c:pt idx="4">
                  <c:v>184.55</c:v>
                </c:pt>
              </c:numCache>
            </c:numRef>
          </c:val>
          <c:extLst>
            <c:ext xmlns:c16="http://schemas.microsoft.com/office/drawing/2014/chart" uri="{C3380CC4-5D6E-409C-BE32-E72D297353CC}">
              <c16:uniqueId val="{00000000-AFE4-428E-85E3-74D34AB3BC9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AFE4-428E-85E3-74D34AB3BC9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62.94</c:v>
                </c:pt>
                <c:pt idx="1">
                  <c:v>70.36</c:v>
                </c:pt>
                <c:pt idx="2">
                  <c:v>70.3</c:v>
                </c:pt>
                <c:pt idx="3">
                  <c:v>63.22</c:v>
                </c:pt>
                <c:pt idx="4">
                  <c:v>68.09</c:v>
                </c:pt>
              </c:numCache>
            </c:numRef>
          </c:val>
          <c:extLst>
            <c:ext xmlns:c16="http://schemas.microsoft.com/office/drawing/2014/chart" uri="{C3380CC4-5D6E-409C-BE32-E72D297353CC}">
              <c16:uniqueId val="{00000000-ED8C-4508-A0CE-C4BA554E99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ED8C-4508-A0CE-C4BA554E99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343.17</c:v>
                </c:pt>
                <c:pt idx="1">
                  <c:v>315.77999999999997</c:v>
                </c:pt>
                <c:pt idx="2">
                  <c:v>316.17</c:v>
                </c:pt>
                <c:pt idx="3">
                  <c:v>347.18</c:v>
                </c:pt>
                <c:pt idx="4">
                  <c:v>321.32</c:v>
                </c:pt>
              </c:numCache>
            </c:numRef>
          </c:val>
          <c:extLst>
            <c:ext xmlns:c16="http://schemas.microsoft.com/office/drawing/2014/chart" uri="{C3380CC4-5D6E-409C-BE32-E72D297353CC}">
              <c16:uniqueId val="{00000000-A356-47CE-8E71-B21EBEA4173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A356-47CE-8E71-B21EBEA4173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山梨県　山梨市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特定地域生活排水処理</v>
      </c>
      <c r="Q8" s="34"/>
      <c r="R8" s="34"/>
      <c r="S8" s="34"/>
      <c r="T8" s="34"/>
      <c r="U8" s="34"/>
      <c r="V8" s="34"/>
      <c r="W8" s="34" t="str">
        <f>データ!L6</f>
        <v>K2</v>
      </c>
      <c r="X8" s="34"/>
      <c r="Y8" s="34"/>
      <c r="Z8" s="34"/>
      <c r="AA8" s="34"/>
      <c r="AB8" s="34"/>
      <c r="AC8" s="34"/>
      <c r="AD8" s="35" t="str">
        <f>データ!$M$6</f>
        <v>非設置</v>
      </c>
      <c r="AE8" s="35"/>
      <c r="AF8" s="35"/>
      <c r="AG8" s="35"/>
      <c r="AH8" s="35"/>
      <c r="AI8" s="35"/>
      <c r="AJ8" s="35"/>
      <c r="AK8" s="3"/>
      <c r="AL8" s="36">
        <f>データ!S6</f>
        <v>32710</v>
      </c>
      <c r="AM8" s="36"/>
      <c r="AN8" s="36"/>
      <c r="AO8" s="36"/>
      <c r="AP8" s="36"/>
      <c r="AQ8" s="36"/>
      <c r="AR8" s="36"/>
      <c r="AS8" s="36"/>
      <c r="AT8" s="37">
        <f>データ!T6</f>
        <v>289.8</v>
      </c>
      <c r="AU8" s="37"/>
      <c r="AV8" s="37"/>
      <c r="AW8" s="37"/>
      <c r="AX8" s="37"/>
      <c r="AY8" s="37"/>
      <c r="AZ8" s="37"/>
      <c r="BA8" s="37"/>
      <c r="BB8" s="37">
        <f>データ!U6</f>
        <v>112.87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3.64</v>
      </c>
      <c r="Q10" s="37"/>
      <c r="R10" s="37"/>
      <c r="S10" s="37"/>
      <c r="T10" s="37"/>
      <c r="U10" s="37"/>
      <c r="V10" s="37"/>
      <c r="W10" s="37">
        <f>データ!Q6</f>
        <v>100</v>
      </c>
      <c r="X10" s="37"/>
      <c r="Y10" s="37"/>
      <c r="Z10" s="37"/>
      <c r="AA10" s="37"/>
      <c r="AB10" s="37"/>
      <c r="AC10" s="37"/>
      <c r="AD10" s="36">
        <f>データ!R6</f>
        <v>3405</v>
      </c>
      <c r="AE10" s="36"/>
      <c r="AF10" s="36"/>
      <c r="AG10" s="36"/>
      <c r="AH10" s="36"/>
      <c r="AI10" s="36"/>
      <c r="AJ10" s="36"/>
      <c r="AK10" s="2"/>
      <c r="AL10" s="36">
        <f>データ!V6</f>
        <v>1184</v>
      </c>
      <c r="AM10" s="36"/>
      <c r="AN10" s="36"/>
      <c r="AO10" s="36"/>
      <c r="AP10" s="36"/>
      <c r="AQ10" s="36"/>
      <c r="AR10" s="36"/>
      <c r="AS10" s="36"/>
      <c r="AT10" s="37">
        <f>データ!W6</f>
        <v>9.26</v>
      </c>
      <c r="AU10" s="37"/>
      <c r="AV10" s="37"/>
      <c r="AW10" s="37"/>
      <c r="AX10" s="37"/>
      <c r="AY10" s="37"/>
      <c r="AZ10" s="37"/>
      <c r="BA10" s="37"/>
      <c r="BB10" s="37">
        <f>データ!X6</f>
        <v>127.86</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【386.06】</v>
      </c>
      <c r="I86" s="12" t="str">
        <f>データ!CA6</f>
        <v>【51.14】</v>
      </c>
      <c r="J86" s="12" t="str">
        <f>データ!CL6</f>
        <v>【329.31】</v>
      </c>
      <c r="K86" s="12" t="str">
        <f>データ!CW6</f>
        <v>【54.37】</v>
      </c>
      <c r="L86" s="12" t="str">
        <f>データ!DH6</f>
        <v>【84.89】</v>
      </c>
      <c r="M86" s="12" t="s">
        <v>43</v>
      </c>
      <c r="N86" s="12" t="s">
        <v>43</v>
      </c>
      <c r="O86" s="12" t="str">
        <f>データ!EO6</f>
        <v>【-】</v>
      </c>
    </row>
  </sheetData>
  <sheetProtection algorithmName="SHA-512" hashValue="qKmMa/1l3qS2ol3tgdWY3ttW03lGb6h3nXDW6ijuArrNHY8eXw6XWkarQMPeaw7WxybFuzL7n4k1f7Zziu2CDw==" saltValue="o3HfAU4BtLDOMJrGsEi3m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2024</v>
      </c>
      <c r="C6" s="19">
        <f t="shared" ref="C6:X6" si="3">C7</f>
        <v>192058</v>
      </c>
      <c r="D6" s="19">
        <f t="shared" si="3"/>
        <v>47</v>
      </c>
      <c r="E6" s="19">
        <f t="shared" si="3"/>
        <v>18</v>
      </c>
      <c r="F6" s="19">
        <f t="shared" si="3"/>
        <v>0</v>
      </c>
      <c r="G6" s="19">
        <f t="shared" si="3"/>
        <v>0</v>
      </c>
      <c r="H6" s="19" t="str">
        <f t="shared" si="3"/>
        <v>山梨県　山梨市</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3.64</v>
      </c>
      <c r="Q6" s="20">
        <f t="shared" si="3"/>
        <v>100</v>
      </c>
      <c r="R6" s="20">
        <f t="shared" si="3"/>
        <v>3405</v>
      </c>
      <c r="S6" s="20">
        <f t="shared" si="3"/>
        <v>32710</v>
      </c>
      <c r="T6" s="20">
        <f t="shared" si="3"/>
        <v>289.8</v>
      </c>
      <c r="U6" s="20">
        <f t="shared" si="3"/>
        <v>112.87</v>
      </c>
      <c r="V6" s="20">
        <f t="shared" si="3"/>
        <v>1184</v>
      </c>
      <c r="W6" s="20">
        <f t="shared" si="3"/>
        <v>9.26</v>
      </c>
      <c r="X6" s="20">
        <f t="shared" si="3"/>
        <v>127.86</v>
      </c>
      <c r="Y6" s="21">
        <f>IF(Y7="",NA(),Y7)</f>
        <v>100</v>
      </c>
      <c r="Z6" s="21">
        <f t="shared" ref="Z6:AH6" si="4">IF(Z7="",NA(),Z7)</f>
        <v>100</v>
      </c>
      <c r="AA6" s="21">
        <f t="shared" si="4"/>
        <v>100</v>
      </c>
      <c r="AB6" s="21">
        <f t="shared" si="4"/>
        <v>100</v>
      </c>
      <c r="AC6" s="21">
        <f t="shared" si="4"/>
        <v>100</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247.32</v>
      </c>
      <c r="BG6" s="21">
        <f t="shared" ref="BG6:BO6" si="7">IF(BG7="",NA(),BG7)</f>
        <v>238.06</v>
      </c>
      <c r="BH6" s="21">
        <f t="shared" si="7"/>
        <v>219.75</v>
      </c>
      <c r="BI6" s="21">
        <f t="shared" si="7"/>
        <v>203.51</v>
      </c>
      <c r="BJ6" s="21">
        <f t="shared" si="7"/>
        <v>184.55</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62.94</v>
      </c>
      <c r="BR6" s="21">
        <f t="shared" ref="BR6:BZ6" si="8">IF(BR7="",NA(),BR7)</f>
        <v>70.36</v>
      </c>
      <c r="BS6" s="21">
        <f t="shared" si="8"/>
        <v>70.3</v>
      </c>
      <c r="BT6" s="21">
        <f t="shared" si="8"/>
        <v>63.22</v>
      </c>
      <c r="BU6" s="21">
        <f t="shared" si="8"/>
        <v>68.09</v>
      </c>
      <c r="BV6" s="21">
        <f t="shared" si="8"/>
        <v>60.59</v>
      </c>
      <c r="BW6" s="21">
        <f t="shared" si="8"/>
        <v>60</v>
      </c>
      <c r="BX6" s="21">
        <f t="shared" si="8"/>
        <v>59.01</v>
      </c>
      <c r="BY6" s="21">
        <f t="shared" si="8"/>
        <v>56.06</v>
      </c>
      <c r="BZ6" s="21">
        <f t="shared" si="8"/>
        <v>53.25</v>
      </c>
      <c r="CA6" s="20" t="str">
        <f>IF(CA7="","",IF(CA7="-","【-】","【"&amp;SUBSTITUTE(TEXT(CA7,"#,##0.00"),"-","△")&amp;"】"))</f>
        <v>【51.14】</v>
      </c>
      <c r="CB6" s="21">
        <f>IF(CB7="",NA(),CB7)</f>
        <v>343.17</v>
      </c>
      <c r="CC6" s="21">
        <f t="shared" ref="CC6:CK6" si="9">IF(CC7="",NA(),CC7)</f>
        <v>315.77999999999997</v>
      </c>
      <c r="CD6" s="21">
        <f t="shared" si="9"/>
        <v>316.17</v>
      </c>
      <c r="CE6" s="21">
        <f t="shared" si="9"/>
        <v>347.18</v>
      </c>
      <c r="CF6" s="21">
        <f t="shared" si="9"/>
        <v>321.32</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24.77</v>
      </c>
      <c r="CN6" s="21">
        <f t="shared" ref="CN6:CV6" si="10">IF(CN7="",NA(),CN7)</f>
        <v>23.52</v>
      </c>
      <c r="CO6" s="21">
        <f t="shared" si="10"/>
        <v>23.52</v>
      </c>
      <c r="CP6" s="21">
        <f t="shared" si="10"/>
        <v>23.52</v>
      </c>
      <c r="CQ6" s="21">
        <f t="shared" si="10"/>
        <v>23.52</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2024</v>
      </c>
      <c r="C7" s="23">
        <v>192058</v>
      </c>
      <c r="D7" s="23">
        <v>47</v>
      </c>
      <c r="E7" s="23">
        <v>18</v>
      </c>
      <c r="F7" s="23">
        <v>0</v>
      </c>
      <c r="G7" s="23">
        <v>0</v>
      </c>
      <c r="H7" s="23" t="s">
        <v>96</v>
      </c>
      <c r="I7" s="23" t="s">
        <v>97</v>
      </c>
      <c r="J7" s="23" t="s">
        <v>98</v>
      </c>
      <c r="K7" s="23" t="s">
        <v>99</v>
      </c>
      <c r="L7" s="23" t="s">
        <v>100</v>
      </c>
      <c r="M7" s="23" t="s">
        <v>101</v>
      </c>
      <c r="N7" s="24" t="s">
        <v>102</v>
      </c>
      <c r="O7" s="24" t="s">
        <v>103</v>
      </c>
      <c r="P7" s="24">
        <v>3.64</v>
      </c>
      <c r="Q7" s="24">
        <v>100</v>
      </c>
      <c r="R7" s="24">
        <v>3405</v>
      </c>
      <c r="S7" s="24">
        <v>32710</v>
      </c>
      <c r="T7" s="24">
        <v>289.8</v>
      </c>
      <c r="U7" s="24">
        <v>112.87</v>
      </c>
      <c r="V7" s="24">
        <v>1184</v>
      </c>
      <c r="W7" s="24">
        <v>9.26</v>
      </c>
      <c r="X7" s="24">
        <v>127.86</v>
      </c>
      <c r="Y7" s="24">
        <v>100</v>
      </c>
      <c r="Z7" s="24">
        <v>100</v>
      </c>
      <c r="AA7" s="24">
        <v>100</v>
      </c>
      <c r="AB7" s="24">
        <v>100</v>
      </c>
      <c r="AC7" s="24">
        <v>100</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247.32</v>
      </c>
      <c r="BG7" s="24">
        <v>238.06</v>
      </c>
      <c r="BH7" s="24">
        <v>219.75</v>
      </c>
      <c r="BI7" s="24">
        <v>203.51</v>
      </c>
      <c r="BJ7" s="24">
        <v>184.55</v>
      </c>
      <c r="BK7" s="24">
        <v>294.27</v>
      </c>
      <c r="BL7" s="24">
        <v>294.08999999999997</v>
      </c>
      <c r="BM7" s="24">
        <v>294.08999999999997</v>
      </c>
      <c r="BN7" s="24">
        <v>338.47</v>
      </c>
      <c r="BO7" s="24">
        <v>368.83</v>
      </c>
      <c r="BP7" s="24">
        <v>386.06</v>
      </c>
      <c r="BQ7" s="24">
        <v>62.94</v>
      </c>
      <c r="BR7" s="24">
        <v>70.36</v>
      </c>
      <c r="BS7" s="24">
        <v>70.3</v>
      </c>
      <c r="BT7" s="24">
        <v>63.22</v>
      </c>
      <c r="BU7" s="24">
        <v>68.09</v>
      </c>
      <c r="BV7" s="24">
        <v>60.59</v>
      </c>
      <c r="BW7" s="24">
        <v>60</v>
      </c>
      <c r="BX7" s="24">
        <v>59.01</v>
      </c>
      <c r="BY7" s="24">
        <v>56.06</v>
      </c>
      <c r="BZ7" s="24">
        <v>53.25</v>
      </c>
      <c r="CA7" s="24">
        <v>51.14</v>
      </c>
      <c r="CB7" s="24">
        <v>343.17</v>
      </c>
      <c r="CC7" s="24">
        <v>315.77999999999997</v>
      </c>
      <c r="CD7" s="24">
        <v>316.17</v>
      </c>
      <c r="CE7" s="24">
        <v>347.18</v>
      </c>
      <c r="CF7" s="24">
        <v>321.32</v>
      </c>
      <c r="CG7" s="24">
        <v>280.23</v>
      </c>
      <c r="CH7" s="24">
        <v>282.70999999999998</v>
      </c>
      <c r="CI7" s="24">
        <v>291.82</v>
      </c>
      <c r="CJ7" s="24">
        <v>304.36</v>
      </c>
      <c r="CK7" s="24">
        <v>325.45</v>
      </c>
      <c r="CL7" s="24">
        <v>329.31</v>
      </c>
      <c r="CM7" s="24">
        <v>24.77</v>
      </c>
      <c r="CN7" s="24">
        <v>23.52</v>
      </c>
      <c r="CO7" s="24">
        <v>23.52</v>
      </c>
      <c r="CP7" s="24">
        <v>23.52</v>
      </c>
      <c r="CQ7" s="24">
        <v>23.52</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貴光</cp:lastModifiedBy>
  <cp:lastPrinted>2026-01-21T11:00:01Z</cp:lastPrinted>
  <dcterms:created xsi:type="dcterms:W3CDTF">2025-12-22T09:30:12Z</dcterms:created>
  <dcterms:modified xsi:type="dcterms:W3CDTF">2026-02-06T07:57:44Z</dcterms:modified>
  <cp:category/>
</cp:coreProperties>
</file>