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03都留市○\"/>
    </mc:Choice>
  </mc:AlternateContent>
  <xr:revisionPtr revIDLastSave="0" documentId="13_ncr:1_{BED040B9-5234-472A-8B49-CB09D24F83E4}" xr6:coauthVersionLast="47" xr6:coauthVersionMax="47" xr10:uidLastSave="{00000000-0000-0000-0000-000000000000}"/>
  <workbookProtection workbookAlgorithmName="SHA-512" workbookHashValue="2oqVS5tG7oEM8KOC0jbUI4p04soKfDFMBpKovsmMNsxGmBbAt++auWweQXX3W1jbMu6lamRf/6yQLMDvQWXaNg==" workbookSaltValue="ZJFzK2W8/3uvZ/GNQr6ZtA=="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<sst xmlns="http://schemas.openxmlformats.org/spreadsheetml/2006/main" count="238" uniqueCount="116">
  <si>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</si>
  <si>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</si>
  <si>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</si>
  <si>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</si>
  <si>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</si>
  <si>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</si>
  <si>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</si>
  <si>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</si>
  <si>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</si>
  <si>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</si>
  <si>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</si>
  <si>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</si>
  <si>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</si>
  <si>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</si>
  <si>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</si>
  <si>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</si>
  <si>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</si>
  <si>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</si>
  <si>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</si>
  <si>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</si>
  <si>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</si>
  <si>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</si>
  <si>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</si>
  <si>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</si>
  <si>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</si>
  <si>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</si>
  <si>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</si>
  <si>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</si>
  <si>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</si>
  <si>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</si>
  <si>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</si>
  <si>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</si>
  <si>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</si>
  <si>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</si>
  <si>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</si>
  <si>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</si>
  <si>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</si>
  <si>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</si>
  <si>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</si>
  <si>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</si>
  <si>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</si>
  <si>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</si>
  <si>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</si>
  <si>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</si>
  <si>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</si>
  <si>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</si>
  <si>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</si>
  <si>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</si>
  <si>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</si>
  <si>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</si>
  <si>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</si>
  <si>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</si>
  <si>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</si>
  <si>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</si>
  <si>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</si>
  <si>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</si>
  <si>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</si>
  <si>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</si>
  <si>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</si>
  <si>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</si>
  <si>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</si>
  <si>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</si>
  <si>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</si>
  <si>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</si>
  <si>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</si>
  <si>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</si>
  <si>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</si>
  <si>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</si>
  <si>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</si>
  <si>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</si>
  <si>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</si>
  <si>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</si>
  <si>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</si>
  <si>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</si>
  <si>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</si>
  <si>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</si>
  <si>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</si>
  <si>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</si>
  <si>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</si>
  <si>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</si>
  <si>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</si>
  <si>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</si>
  <si>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</si>
  <si>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</si>
  <si>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</si>
  <si>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</si>
  <si>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</si>
  <si>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</si>
  <si>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</si>
  <si>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</si>
  <si>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</si>
  <si>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</si>
  <si>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</si>
  <si>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</si>
  <si>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</si>
  <si>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</si>
  <si>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都留市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</si>
  <si>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</si>
  <si>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</si>
  <si>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</si>
  <si>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</si>
  <si>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</si>
  <si>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</si>
  <si>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</si>
  <si>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</si>
  <si>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</si>
  <si>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</si>
  <si>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</si>
  <si>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</si>
  <si>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</si>
  <si>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</si>
  <si>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</si>
  <si>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</si>
  <si>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平成5年度に事業開始し、平成16年度より順次供用を開始しており、最も古い管渠は布設から31年が経過したが、比較的新しい施設であるため、現時点で、管渠における老朽化対策は未実施だが、マンホールポンプ施設については、耐用年数を考慮し、随時更新を実施している。
　今後の更新需要に向け、ストックマネジメント計画等の策定を検討し、投資の平準化を図る必要がある。
　①有形固定資産減価償却率は、12.03％であり類似団体平均値を下回っている。今後は減価償却を重ねていくことにより増加していく。　
　②と③は、法定耐用年数を超えた管渠および更新した管渠が無いので該当しない。</t>
    <phoneticPr fontId="4"/>
  </si>
  <si>
    <t>　本市下水道事業の現状では、維持管理費を使用料収入で賄えておらず、一般会計からの繰入金に依存していることから、持続的かつ安定的な事業経営に向けた長期的目線での取組みが不可欠である。
　経営戦略のもと、令和5年度に使用料を改定し、令和6年度、8年度と段階的な適用となっているが、改定による増収を上回る物価高騰により、経営環境は厳しく、それが今後も続いていくと想定される中で、中長期的ビジョンで経営の改善に取り組み、将来にわたって持続可能な下水道事業を推進するとともに、流域下水道構成市町をはじめとする近隣市町村との広域化・共同化、ウォータPPP導入などへの動きを注視し、業務の更なる効率化を図っていかなければならない。
　また、近年下水道管渠の老朽化による事故が増えてきており、インフラ施設を所管する事業の重要課題である施設の適正管理、計画的な更新を確実に実施していけるよう努めたい。
　</t>
    <rPh sb="1" eb="3">
      <t>ホンシ</t>
    </rPh>
    <rPh sb="3" eb="6">
      <t>ゲスイドウ</t>
    </rPh>
    <rPh sb="6" eb="8">
      <t>ジギョウ</t>
    </rPh>
    <rPh sb="121" eb="123">
      <t>ネンド</t>
    </rPh>
    <rPh sb="124" eb="127">
      <t>ダンカイテキ</t>
    </rPh>
    <rPh sb="313" eb="315">
      <t>キンネン</t>
    </rPh>
    <rPh sb="315" eb="320">
      <t>ゲスイドウカンキョ</t>
    </rPh>
    <rPh sb="321" eb="324">
      <t>ロウキュウカ</t>
    </rPh>
    <rPh sb="327" eb="329">
      <t>ジコ</t>
    </rPh>
    <rPh sb="330" eb="331">
      <t>フ</t>
    </rPh>
    <rPh sb="359" eb="361">
      <t>シセツ</t>
    </rPh>
    <rPh sb="362" eb="364">
      <t>テキセイ</t>
    </rPh>
    <rPh sb="364" eb="366">
      <t>カンリ</t>
    </rPh>
    <rPh sb="367" eb="370">
      <t>ケイカクテキ</t>
    </rPh>
    <rPh sb="371" eb="373">
      <t>コウシン</t>
    </rPh>
    <rPh sb="374" eb="376">
      <t>カクジツ</t>
    </rPh>
    <rPh sb="377" eb="379">
      <t>ジッシ</t>
    </rPh>
    <rPh sb="386" eb="387">
      <t>ツト</t>
    </rPh>
    <phoneticPr fontId="4"/>
  </si>
  <si>
    <r>
      <t>　本市の公共下水道事業は、令和2年度に公営企業会計へ移行。
　①経常収支比率は100％超だが、一般会計繰入金が経常収益の約65％を占めており、今後、経営基盤の安定化に向け、使用料収入の確保に努める。
　②累積欠損金比率は、約0.5％で来年度には欠損金が無くなると想定される。引き続き経営改善による健全化を図る。
　</t>
    </r>
    <r>
      <rPr>
        <sz val="8"/>
        <rFont val="ＭＳ ゴシック"/>
        <family val="3"/>
        <charset val="128"/>
      </rPr>
      <t>③流動比率は、31.28％で類似団体平均値を大きく下回っている。これは、流動負債の企業債償還金が流動資産（現金）を大きく上回っているためであり、今後も続くと想定される中で、長期的な計画のもと、改善を図っていかなければならない。</t>
    </r>
    <r>
      <rPr>
        <sz val="8"/>
        <color rgb="FFFF0000"/>
        <rFont val="ＭＳ ゴシック"/>
        <family val="3"/>
        <charset val="128"/>
      </rPr>
      <t xml:space="preserve">
　</t>
    </r>
    <r>
      <rPr>
        <sz val="8"/>
        <rFont val="ＭＳ ゴシック"/>
        <family val="3"/>
        <charset val="128"/>
      </rPr>
      <t>④企業債の残高は毎年減少しているものの、依然として多く、対事業規模比率は類似団体平均値を大きく上回っているため、長期的な計画により、最適な水準にしなければならない。</t>
    </r>
    <r>
      <rPr>
        <sz val="8"/>
        <color rgb="FFFF0000"/>
        <rFont val="ＭＳ ゴシック"/>
        <family val="3"/>
        <charset val="128"/>
      </rPr>
      <t xml:space="preserve">
　</t>
    </r>
    <r>
      <rPr>
        <sz val="8"/>
        <rFont val="ＭＳ ゴシック"/>
        <family val="3"/>
        <charset val="128"/>
      </rPr>
      <t>⑤経費回収率は、昨年度に比べ11.08ポイント増加しているが、流域下水道維持管理負担金が前年と比べ減少したことが大きな要因である。今後もインフレ傾向が続くと想定される中で、費用対効果の追及や経費削減などの経営努力を前提としながらも、資汚水処理費や、下水道使用料再改定の検討を継続的に行う必要がある。</t>
    </r>
    <r>
      <rPr>
        <sz val="8"/>
        <color rgb="FFFF0000"/>
        <rFont val="ＭＳ ゴシック"/>
        <family val="3"/>
        <charset val="128"/>
      </rPr>
      <t xml:space="preserve">
　</t>
    </r>
    <r>
      <rPr>
        <sz val="8"/>
        <rFont val="ＭＳ ゴシック"/>
        <family val="3"/>
        <charset val="128"/>
      </rPr>
      <t>⑥汚水処理原価は、類似団体平均値を上回っている。使用料改定により、一定の使用料収入向上があったものの、流域下水道により県が管理する汚水処理場を利用しているので、経費回収率同様、本指標も県に支出する維持管理負担金の増減に大きく左右される。</t>
    </r>
    <r>
      <rPr>
        <sz val="8"/>
        <color rgb="FFFF0000"/>
        <rFont val="ＭＳ ゴシック"/>
        <family val="3"/>
        <charset val="128"/>
      </rPr>
      <t xml:space="preserve">
　</t>
    </r>
    <r>
      <rPr>
        <sz val="8"/>
        <rFont val="ＭＳ ゴシック"/>
        <family val="3"/>
        <charset val="128"/>
      </rPr>
      <t>適正な単価に向け維持管理費の削減や接続率向上による有収水量の増加等を踏まえ、構成市町と共に協議を継続していく必要がある。</t>
    </r>
    <r>
      <rPr>
        <sz val="8"/>
        <color rgb="FFFF0000"/>
        <rFont val="ＭＳ ゴシック"/>
        <family val="3"/>
        <charset val="128"/>
      </rPr>
      <t xml:space="preserve">
　</t>
    </r>
    <r>
      <rPr>
        <sz val="8"/>
        <rFont val="ＭＳ ゴシック"/>
        <family val="3"/>
        <charset val="128"/>
      </rPr>
      <t>⑦流域下水道で、県管理の汚水処理場を利用しているため非該当。
　⑧水洗化率は、63.00％で類似団体平均値を大きく下回っている。整備済区域内の合併浄化槽が多いことが要因の一つとなっている。
　今後は、安定的な収入の確保やＳＤＧｓ等の観点からも一層の普及活動に取り組んでいく。</t>
    </r>
    <rPh sb="117" eb="120">
      <t>ライネンド</t>
    </rPh>
    <rPh sb="122" eb="125">
      <t>ケッソンキン</t>
    </rPh>
    <rPh sb="126" eb="127">
      <t>ナ</t>
    </rPh>
    <rPh sb="131" eb="133">
      <t>ソウテイ</t>
    </rPh>
    <rPh sb="300" eb="301">
      <t>タイ</t>
    </rPh>
    <rPh sb="301" eb="303">
      <t>ジギョウ</t>
    </rPh>
    <rPh sb="303" eb="307">
      <t>キボヒリツ</t>
    </rPh>
    <rPh sb="379" eb="381">
      <t>ゾウカ</t>
    </rPh>
    <rPh sb="400" eb="402">
      <t>ゼンネン</t>
    </rPh>
    <rPh sb="403" eb="404">
      <t>クラ</t>
    </rPh>
    <rPh sb="405" eb="407">
      <t>ゲンショウ</t>
    </rPh>
    <rPh sb="531" eb="534">
      <t>シヨウリョウ</t>
    </rPh>
    <rPh sb="534" eb="536">
      <t>カイテイ</t>
    </rPh>
    <rPh sb="540" eb="542">
      <t>イッテイ</t>
    </rPh>
    <rPh sb="543" eb="548">
      <t>シヨウリョウシュウニュウ</t>
    </rPh>
    <rPh sb="548" eb="550">
      <t>コウジョウ</t>
    </rPh>
    <rPh sb="715" eb="718">
      <t>ヒガイトウ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</si>
</sst>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
      <sz val="8"/>
      <name val="ＭＳ ゴシック"/>
      <family val="3"/>
      <charset val="128"/>
    </font>
    <font>
      <sz val="8"/>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27-4EE9-BFF4-EC213DE2FA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7027-4EE9-BFF4-EC213DE2FA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B2-404A-89B3-023BA2F634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ECB2-404A-89B3-023BA2F634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62.79</c:v>
                </c:pt>
                <c:pt idx="1">
                  <c:v>60.01</c:v>
                </c:pt>
                <c:pt idx="2">
                  <c:v>61.27</c:v>
                </c:pt>
                <c:pt idx="3">
                  <c:v>62.05</c:v>
                </c:pt>
                <c:pt idx="4">
                  <c:v>63</c:v>
                </c:pt>
              </c:numCache>
            </c:numRef>
          </c:val>
          <c:extLst>
            <c:ext xmlns:c16="http://schemas.microsoft.com/office/drawing/2014/chart" uri="{C3380CC4-5D6E-409C-BE32-E72D297353CC}">
              <c16:uniqueId val="{00000000-BA12-4F42-95D0-10F22C1D4D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A12-4F42-95D0-10F22C1D4D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101.87</c:v>
                </c:pt>
                <c:pt idx="1">
                  <c:v>100.31</c:v>
                </c:pt>
                <c:pt idx="2">
                  <c:v>101.13</c:v>
                </c:pt>
                <c:pt idx="3">
                  <c:v>104.25</c:v>
                </c:pt>
                <c:pt idx="4">
                  <c:v>106.77</c:v>
                </c:pt>
              </c:numCache>
            </c:numRef>
          </c:val>
          <c:extLst>
            <c:ext xmlns:c16="http://schemas.microsoft.com/office/drawing/2014/chart" uri="{C3380CC4-5D6E-409C-BE32-E72D297353CC}">
              <c16:uniqueId val="{00000000-A501-4E94-B1F0-12E2DCD7A2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A501-4E94-B1F0-12E2DCD7A2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7.31</c:v>
                </c:pt>
                <c:pt idx="3">
                  <c:v>9.6300000000000008</c:v>
                </c:pt>
                <c:pt idx="4">
                  <c:v>12.03</c:v>
                </c:pt>
              </c:numCache>
            </c:numRef>
          </c:val>
          <c:extLst>
            <c:ext xmlns:c16="http://schemas.microsoft.com/office/drawing/2014/chart" uri="{C3380CC4-5D6E-409C-BE32-E72D297353CC}">
              <c16:uniqueId val="{00000000-A011-45A1-BB58-ACA3E57C99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A011-45A1-BB58-ACA3E57C99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B8-4BD0-906A-51B104506C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77B8-4BD0-906A-51B104506C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67.86</c:v>
                </c:pt>
                <c:pt idx="1">
                  <c:v>63.14</c:v>
                </c:pt>
                <c:pt idx="2">
                  <c:v>58.51</c:v>
                </c:pt>
                <c:pt idx="3">
                  <c:v>35.43</c:v>
                </c:pt>
                <c:pt idx="4">
                  <c:v>0.52</c:v>
                </c:pt>
              </c:numCache>
            </c:numRef>
          </c:val>
          <c:extLst>
            <c:ext xmlns:c16="http://schemas.microsoft.com/office/drawing/2014/chart" uri="{C3380CC4-5D6E-409C-BE32-E72D297353CC}">
              <c16:uniqueId val="{00000000-A61F-4B7C-A9F8-601C4D65B7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A61F-4B7C-A9F8-601C4D65B7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11.7</c:v>
                </c:pt>
                <c:pt idx="1">
                  <c:v>10.3</c:v>
                </c:pt>
                <c:pt idx="2">
                  <c:v>18.22</c:v>
                </c:pt>
                <c:pt idx="3">
                  <c:v>23.3</c:v>
                </c:pt>
                <c:pt idx="4">
                  <c:v>31.28</c:v>
                </c:pt>
              </c:numCache>
            </c:numRef>
          </c:val>
          <c:extLst>
            <c:ext xmlns:c16="http://schemas.microsoft.com/office/drawing/2014/chart" uri="{C3380CC4-5D6E-409C-BE32-E72D297353CC}">
              <c16:uniqueId val="{00000000-300A-4ED6-87A1-D2A51AE9B2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300A-4ED6-87A1-D2A51AE9B2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3263.48</c:v>
                </c:pt>
                <c:pt idx="3" formatCode="#,##0.00;&quot;△&quot;#,##0.00;&quot;-&quot;">
                  <c:v>3728.3</c:v>
                </c:pt>
                <c:pt idx="4" formatCode="#,##0.00;&quot;△&quot;#,##0.00;&quot;-&quot;">
                  <c:v>3216.56</c:v>
                </c:pt>
              </c:numCache>
            </c:numRef>
          </c:val>
          <c:extLst>
            <c:ext xmlns:c16="http://schemas.microsoft.com/office/drawing/2014/chart" uri="{C3380CC4-5D6E-409C-BE32-E72D297353CC}">
              <c16:uniqueId val="{00000000-6098-41B9-A3D1-FF867A8637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6098-41B9-A3D1-FF867A8637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62.6</c:v>
                </c:pt>
                <c:pt idx="1">
                  <c:v>62.56</c:v>
                </c:pt>
                <c:pt idx="2">
                  <c:v>71.23</c:v>
                </c:pt>
                <c:pt idx="3">
                  <c:v>57.44</c:v>
                </c:pt>
                <c:pt idx="4">
                  <c:v>68.52</c:v>
                </c:pt>
              </c:numCache>
            </c:numRef>
          </c:val>
          <c:extLst>
            <c:ext xmlns:c16="http://schemas.microsoft.com/office/drawing/2014/chart" uri="{C3380CC4-5D6E-409C-BE32-E72D297353CC}">
              <c16:uniqueId val="{00000000-6DEE-475B-AE9E-78A7E1525F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6DEE-475B-AE9E-78A7E1525F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220.45</c:v>
                </c:pt>
                <c:pt idx="1">
                  <c:v>219.03</c:v>
                </c:pt>
                <c:pt idx="2">
                  <c:v>192.27</c:v>
                </c:pt>
                <c:pt idx="3">
                  <c:v>238.38</c:v>
                </c:pt>
                <c:pt idx="4">
                  <c:v>212.11</c:v>
                </c:pt>
              </c:numCache>
            </c:numRef>
          </c:val>
          <c:extLst>
            <c:ext xmlns:c16="http://schemas.microsoft.com/office/drawing/2014/chart" uri="{C3380CC4-5D6E-409C-BE32-E72D297353CC}">
              <c16:uniqueId val="{00000000-5203-4B94-BD78-DDFBF53088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5203-4B94-BD78-DDFBF53088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2"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山梨県　都留市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Cc2</v>
      </c>
      <c r="X8" s="76"/>
      <c r="Y8" s="76"/>
      <c r="Z8" s="76"/>
      <c r="AA8" s="76"/>
      <c r="AB8" s="76"/>
      <c r="AC8" s="76"/>
      <c r="AD8" s="77" t="str">
        <f>データ!$M$6</f>
        <v>非設置</v>
      </c>
      <c r="AE8" s="77"/>
      <c r="AF8" s="77"/>
      <c r="AG8" s="77"/>
      <c r="AH8" s="77"/>
      <c r="AI8" s="77"/>
      <c r="AJ8" s="77"/>
      <c r="AK8" s="3"/>
      <c r="AL8" s="51">
        <f>データ!S6</f>
        <v>28509</v>
      </c>
      <c r="AM8" s="51"/>
      <c r="AN8" s="51"/>
      <c r="AO8" s="51"/>
      <c r="AP8" s="51"/>
      <c r="AQ8" s="51"/>
      <c r="AR8" s="51"/>
      <c r="AS8" s="51"/>
      <c r="AT8" s="50">
        <f>データ!T6</f>
        <v>161.63</v>
      </c>
      <c r="AU8" s="50"/>
      <c r="AV8" s="50"/>
      <c r="AW8" s="50"/>
      <c r="AX8" s="50"/>
      <c r="AY8" s="50"/>
      <c r="AZ8" s="50"/>
      <c r="BA8" s="50"/>
      <c r="BB8" s="50">
        <f>データ!U6</f>
        <v>176.38</v>
      </c>
      <c r="BC8" s="50"/>
      <c r="BD8" s="50"/>
      <c r="BE8" s="50"/>
      <c r="BF8" s="50"/>
      <c r="BG8" s="50"/>
      <c r="BH8" s="50"/>
      <c r="BI8" s="50"/>
      <c r="BJ8" s="3"/>
      <c r="BK8" s="3"/>
      <c r="BL8" s="72" t="s">
        <v>10</v>
      </c>
      <c r="BM8" s="73"/>
      <c r="BN8" s="74" t="s">
        <v>11</v>
      </c>
      <c r="BO8" s="74"/>
      <c r="BP8" s="74"/>
      <c r="BQ8" s="74"/>
      <c r="BR8" s="74"/>
      <c r="BS8" s="74"/>
      <c r="BT8" s="74"/>
      <c r="BU8" s="74"/>
      <c r="BV8" s="74"/>
      <c r="BW8" s="74"/>
      <c r="BX8" s="74"/>
      <c r="BY8" s="75"/>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44.17</v>
      </c>
      <c r="J10" s="50"/>
      <c r="K10" s="50"/>
      <c r="L10" s="50"/>
      <c r="M10" s="50"/>
      <c r="N10" s="50"/>
      <c r="O10" s="50"/>
      <c r="P10" s="50">
        <f>データ!P6</f>
        <v>29.56</v>
      </c>
      <c r="Q10" s="50"/>
      <c r="R10" s="50"/>
      <c r="S10" s="50"/>
      <c r="T10" s="50"/>
      <c r="U10" s="50"/>
      <c r="V10" s="50"/>
      <c r="W10" s="50">
        <f>データ!Q6</f>
        <v>101.39</v>
      </c>
      <c r="X10" s="50"/>
      <c r="Y10" s="50"/>
      <c r="Z10" s="50"/>
      <c r="AA10" s="50"/>
      <c r="AB10" s="50"/>
      <c r="AC10" s="50"/>
      <c r="AD10" s="51">
        <f>データ!R6</f>
        <v>2640</v>
      </c>
      <c r="AE10" s="51"/>
      <c r="AF10" s="51"/>
      <c r="AG10" s="51"/>
      <c r="AH10" s="51"/>
      <c r="AI10" s="51"/>
      <c r="AJ10" s="51"/>
      <c r="AK10" s="2"/>
      <c r="AL10" s="51">
        <f>データ!V6</f>
        <v>8289</v>
      </c>
      <c r="AM10" s="51"/>
      <c r="AN10" s="51"/>
      <c r="AO10" s="51"/>
      <c r="AP10" s="51"/>
      <c r="AQ10" s="51"/>
      <c r="AR10" s="51"/>
      <c r="AS10" s="51"/>
      <c r="AT10" s="50">
        <f>データ!W6</f>
        <v>2.57</v>
      </c>
      <c r="AU10" s="50"/>
      <c r="AV10" s="50"/>
      <c r="AW10" s="50"/>
      <c r="AX10" s="50"/>
      <c r="AY10" s="50"/>
      <c r="AZ10" s="50"/>
      <c r="BA10" s="50"/>
      <c r="BB10" s="50">
        <f>データ!X6</f>
        <v>3225.29</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kVjp8BEWdAJe/Ve1JuRF+hBE+OgGIZguj3NDGx5Bedk7a4Fm7NfIZy5j9b/0kPHhJQK59xSSssn3tsc+b1qjw==" saltValue="l5yyzVjcOt7ErpJ3pmP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192040</v>
      </c>
      <c r="D6" s="19">
        <f t="shared" si="3"/>
        <v>46</v>
      </c>
      <c r="E6" s="19">
        <f t="shared" si="3"/>
        <v>17</v>
      </c>
      <c r="F6" s="19">
        <f t="shared" si="3"/>
        <v>1</v>
      </c>
      <c r="G6" s="19">
        <f t="shared" si="3"/>
        <v>0</v>
      </c>
      <c r="H6" s="19" t="str">
        <f t="shared" si="3"/>
        <v>山梨県　都留市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44.17</v>
      </c>
      <c r="P6" s="20">
        <f t="shared" si="3"/>
        <v>29.56</v>
      </c>
      <c r="Q6" s="20">
        <f t="shared" si="3"/>
        <v>101.39</v>
      </c>
      <c r="R6" s="20">
        <f t="shared" si="3"/>
        <v>2640</v>
      </c>
      <c r="S6" s="20">
        <f t="shared" si="3"/>
        <v>28509</v>
      </c>
      <c r="T6" s="20">
        <f t="shared" si="3"/>
        <v>161.63</v>
      </c>
      <c r="U6" s="20">
        <f t="shared" si="3"/>
        <v>176.38</v>
      </c>
      <c r="V6" s="20">
        <f t="shared" si="3"/>
        <v>8289</v>
      </c>
      <c r="W6" s="20">
        <f t="shared" si="3"/>
        <v>2.57</v>
      </c>
      <c r="X6" s="20">
        <f t="shared" si="3"/>
        <v>3225.29</v>
      </c>
      <c r="Y6" s="21">
        <f>IF(Y7="",NA(),Y7)</f>
        <v>101.87</v>
      </c>
      <c r="Z6" s="21">
        <f t="shared" ref="Z6:AH6" si="4">IF(Z7="",NA(),Z7)</f>
        <v>100.31</v>
      </c>
      <c r="AA6" s="21">
        <f t="shared" si="4"/>
        <v>101.13</v>
      </c>
      <c r="AB6" s="21">
        <f t="shared" si="4"/>
        <v>104.25</v>
      </c>
      <c r="AC6" s="21">
        <f t="shared" si="4"/>
        <v>106.77</v>
      </c>
      <c r="AD6" s="21">
        <f t="shared" si="4"/>
        <v>107.21</v>
      </c>
      <c r="AE6" s="21">
        <f t="shared" si="4"/>
        <v>107.08</v>
      </c>
      <c r="AF6" s="21">
        <f t="shared" si="4"/>
        <v>106.08</v>
      </c>
      <c r="AG6" s="21">
        <f t="shared" si="4"/>
        <v>106.87</v>
      </c>
      <c r="AH6" s="21">
        <f t="shared" si="4"/>
        <v>106.45</v>
      </c>
      <c r="AI6" s="20" t="str">
        <f>IF(AI7="","",IF(AI7="-","【-】","【"&amp;SUBSTITUTE(TEXT(AI7,"#,##0.00"),"-","△")&amp;"】"))</f>
        <v>【105.36】</v>
      </c>
      <c r="AJ6" s="21">
        <f>IF(AJ7="",NA(),AJ7)</f>
        <v>67.86</v>
      </c>
      <c r="AK6" s="21">
        <f t="shared" ref="AK6:AS6" si="5">IF(AK7="",NA(),AK7)</f>
        <v>63.14</v>
      </c>
      <c r="AL6" s="21">
        <f t="shared" si="5"/>
        <v>58.51</v>
      </c>
      <c r="AM6" s="21">
        <f t="shared" si="5"/>
        <v>35.43</v>
      </c>
      <c r="AN6" s="21">
        <f t="shared" si="5"/>
        <v>0.52</v>
      </c>
      <c r="AO6" s="21">
        <f t="shared" si="5"/>
        <v>43.71</v>
      </c>
      <c r="AP6" s="21">
        <f t="shared" si="5"/>
        <v>45.94</v>
      </c>
      <c r="AQ6" s="21">
        <f t="shared" si="5"/>
        <v>29.34</v>
      </c>
      <c r="AR6" s="21">
        <f t="shared" si="5"/>
        <v>21.73</v>
      </c>
      <c r="AS6" s="21">
        <f t="shared" si="5"/>
        <v>19.96</v>
      </c>
      <c r="AT6" s="20" t="str">
        <f>IF(AT7="","",IF(AT7="-","【-】","【"&amp;SUBSTITUTE(TEXT(AT7,"#,##0.00"),"-","△")&amp;"】"))</f>
        <v>【3.12】</v>
      </c>
      <c r="AU6" s="21">
        <f>IF(AU7="",NA(),AU7)</f>
        <v>11.7</v>
      </c>
      <c r="AV6" s="21">
        <f t="shared" ref="AV6:BD6" si="6">IF(AV7="",NA(),AV7)</f>
        <v>10.3</v>
      </c>
      <c r="AW6" s="21">
        <f t="shared" si="6"/>
        <v>18.22</v>
      </c>
      <c r="AX6" s="21">
        <f t="shared" si="6"/>
        <v>23.3</v>
      </c>
      <c r="AY6" s="21">
        <f t="shared" si="6"/>
        <v>31.28</v>
      </c>
      <c r="AZ6" s="21">
        <f t="shared" si="6"/>
        <v>40.67</v>
      </c>
      <c r="BA6" s="21">
        <f t="shared" si="6"/>
        <v>47.7</v>
      </c>
      <c r="BB6" s="21">
        <f t="shared" si="6"/>
        <v>50.59</v>
      </c>
      <c r="BC6" s="21">
        <f t="shared" si="6"/>
        <v>62.37</v>
      </c>
      <c r="BD6" s="21">
        <f t="shared" si="6"/>
        <v>63.88</v>
      </c>
      <c r="BE6" s="20" t="str">
        <f>IF(BE7="","",IF(BE7="-","【-】","【"&amp;SUBSTITUTE(TEXT(BE7,"#,##0.00"),"-","△")&amp;"】"))</f>
        <v>【82.75】</v>
      </c>
      <c r="BF6" s="20">
        <f>IF(BF7="",NA(),BF7)</f>
        <v>0</v>
      </c>
      <c r="BG6" s="20">
        <f t="shared" ref="BG6:BO6" si="7">IF(BG7="",NA(),BG7)</f>
        <v>0</v>
      </c>
      <c r="BH6" s="21">
        <f t="shared" si="7"/>
        <v>3263.48</v>
      </c>
      <c r="BI6" s="21">
        <f t="shared" si="7"/>
        <v>3728.3</v>
      </c>
      <c r="BJ6" s="21">
        <f t="shared" si="7"/>
        <v>3216.56</v>
      </c>
      <c r="BK6" s="21">
        <f t="shared" si="7"/>
        <v>1050.51</v>
      </c>
      <c r="BL6" s="21">
        <f t="shared" si="7"/>
        <v>1102.01</v>
      </c>
      <c r="BM6" s="21">
        <f t="shared" si="7"/>
        <v>987.36</v>
      </c>
      <c r="BN6" s="21">
        <f t="shared" si="7"/>
        <v>1042.77</v>
      </c>
      <c r="BO6" s="21">
        <f t="shared" si="7"/>
        <v>943.46</v>
      </c>
      <c r="BP6" s="20" t="str">
        <f>IF(BP7="","",IF(BP7="-","【-】","【"&amp;SUBSTITUTE(TEXT(BP7,"#,##0.00"),"-","△")&amp;"】"))</f>
        <v>【602.56】</v>
      </c>
      <c r="BQ6" s="21">
        <f>IF(BQ7="",NA(),BQ7)</f>
        <v>62.6</v>
      </c>
      <c r="BR6" s="21">
        <f t="shared" ref="BR6:BZ6" si="8">IF(BR7="",NA(),BR7)</f>
        <v>62.56</v>
      </c>
      <c r="BS6" s="21">
        <f t="shared" si="8"/>
        <v>71.23</v>
      </c>
      <c r="BT6" s="21">
        <f t="shared" si="8"/>
        <v>57.44</v>
      </c>
      <c r="BU6" s="21">
        <f t="shared" si="8"/>
        <v>68.52</v>
      </c>
      <c r="BV6" s="21">
        <f t="shared" si="8"/>
        <v>82.65</v>
      </c>
      <c r="BW6" s="21">
        <f t="shared" si="8"/>
        <v>82.55</v>
      </c>
      <c r="BX6" s="21">
        <f t="shared" si="8"/>
        <v>83.55</v>
      </c>
      <c r="BY6" s="21">
        <f t="shared" si="8"/>
        <v>84.48</v>
      </c>
      <c r="BZ6" s="21">
        <f t="shared" si="8"/>
        <v>79.22</v>
      </c>
      <c r="CA6" s="20" t="str">
        <f>IF(CA7="","",IF(CA7="-","【-】","【"&amp;SUBSTITUTE(TEXT(CA7,"#,##0.00"),"-","△")&amp;"】"))</f>
        <v>【97.94】</v>
      </c>
      <c r="CB6" s="21">
        <f>IF(CB7="",NA(),CB7)</f>
        <v>220.45</v>
      </c>
      <c r="CC6" s="21">
        <f t="shared" ref="CC6:CK6" si="9">IF(CC7="",NA(),CC7)</f>
        <v>219.03</v>
      </c>
      <c r="CD6" s="21">
        <f t="shared" si="9"/>
        <v>192.27</v>
      </c>
      <c r="CE6" s="21">
        <f t="shared" si="9"/>
        <v>238.38</v>
      </c>
      <c r="CF6" s="21">
        <f t="shared" si="9"/>
        <v>212.11</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62.79</v>
      </c>
      <c r="CY6" s="21">
        <f t="shared" ref="CY6:DG6" si="11">IF(CY7="",NA(),CY7)</f>
        <v>60.01</v>
      </c>
      <c r="CZ6" s="21">
        <f t="shared" si="11"/>
        <v>61.27</v>
      </c>
      <c r="DA6" s="21">
        <f t="shared" si="11"/>
        <v>62.05</v>
      </c>
      <c r="DB6" s="21">
        <f t="shared" si="11"/>
        <v>63</v>
      </c>
      <c r="DC6" s="21">
        <f t="shared" si="11"/>
        <v>82.08</v>
      </c>
      <c r="DD6" s="21">
        <f t="shared" si="11"/>
        <v>81.34</v>
      </c>
      <c r="DE6" s="21">
        <f t="shared" si="11"/>
        <v>81.14</v>
      </c>
      <c r="DF6" s="21">
        <f t="shared" si="11"/>
        <v>79.7</v>
      </c>
      <c r="DG6" s="21">
        <f t="shared" si="11"/>
        <v>79</v>
      </c>
      <c r="DH6" s="20" t="str">
        <f>IF(DH7="","",IF(DH7="-","【-】","【"&amp;SUBSTITUTE(TEXT(DH7,"#,##0.00"),"-","△")&amp;"】"))</f>
        <v>【96.00】</v>
      </c>
      <c r="DI6" s="21" t="str">
        <f>IF(DI7="",NA(),DI7)</f>
        <v>-</v>
      </c>
      <c r="DJ6" s="21" t="str">
        <f t="shared" ref="DJ6:DR6" si="12">IF(DJ7="",NA(),DJ7)</f>
        <v>-</v>
      </c>
      <c r="DK6" s="21">
        <f t="shared" si="12"/>
        <v>7.31</v>
      </c>
      <c r="DL6" s="21">
        <f t="shared" si="12"/>
        <v>9.6300000000000008</v>
      </c>
      <c r="DM6" s="21">
        <f t="shared" si="12"/>
        <v>12.03</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192040</v>
      </c>
      <c r="D7" s="23">
        <v>46</v>
      </c>
      <c r="E7" s="23">
        <v>17</v>
      </c>
      <c r="F7" s="23">
        <v>1</v>
      </c>
      <c r="G7" s="23">
        <v>0</v>
      </c>
      <c r="H7" s="23" t="s">
        <v>96</v>
      </c>
      <c r="I7" s="23" t="s">
        <v>97</v>
      </c>
      <c r="J7" s="23" t="s">
        <v>98</v>
      </c>
      <c r="K7" s="23" t="s">
        <v>99</v>
      </c>
      <c r="L7" s="23" t="s">
        <v>100</v>
      </c>
      <c r="M7" s="23" t="s">
        <v>101</v>
      </c>
      <c r="N7" s="24" t="s">
        <v>102</v>
      </c>
      <c r="O7" s="24">
        <v>44.17</v>
      </c>
      <c r="P7" s="24">
        <v>29.56</v>
      </c>
      <c r="Q7" s="24">
        <v>101.39</v>
      </c>
      <c r="R7" s="24">
        <v>2640</v>
      </c>
      <c r="S7" s="24">
        <v>28509</v>
      </c>
      <c r="T7" s="24">
        <v>161.63</v>
      </c>
      <c r="U7" s="24">
        <v>176.38</v>
      </c>
      <c r="V7" s="24">
        <v>8289</v>
      </c>
      <c r="W7" s="24">
        <v>2.57</v>
      </c>
      <c r="X7" s="24">
        <v>3225.29</v>
      </c>
      <c r="Y7" s="24">
        <v>101.87</v>
      </c>
      <c r="Z7" s="24">
        <v>100.31</v>
      </c>
      <c r="AA7" s="24">
        <v>101.13</v>
      </c>
      <c r="AB7" s="24">
        <v>104.25</v>
      </c>
      <c r="AC7" s="24">
        <v>106.77</v>
      </c>
      <c r="AD7" s="24">
        <v>107.21</v>
      </c>
      <c r="AE7" s="24">
        <v>107.08</v>
      </c>
      <c r="AF7" s="24">
        <v>106.08</v>
      </c>
      <c r="AG7" s="24">
        <v>106.87</v>
      </c>
      <c r="AH7" s="24">
        <v>106.45</v>
      </c>
      <c r="AI7" s="24">
        <v>105.36</v>
      </c>
      <c r="AJ7" s="24">
        <v>67.86</v>
      </c>
      <c r="AK7" s="24">
        <v>63.14</v>
      </c>
      <c r="AL7" s="24">
        <v>58.51</v>
      </c>
      <c r="AM7" s="24">
        <v>35.43</v>
      </c>
      <c r="AN7" s="24">
        <v>0.52</v>
      </c>
      <c r="AO7" s="24">
        <v>43.71</v>
      </c>
      <c r="AP7" s="24">
        <v>45.94</v>
      </c>
      <c r="AQ7" s="24">
        <v>29.34</v>
      </c>
      <c r="AR7" s="24">
        <v>21.73</v>
      </c>
      <c r="AS7" s="24">
        <v>19.96</v>
      </c>
      <c r="AT7" s="24">
        <v>3.12</v>
      </c>
      <c r="AU7" s="24">
        <v>11.7</v>
      </c>
      <c r="AV7" s="24">
        <v>10.3</v>
      </c>
      <c r="AW7" s="24">
        <v>18.22</v>
      </c>
      <c r="AX7" s="24">
        <v>23.3</v>
      </c>
      <c r="AY7" s="24">
        <v>31.28</v>
      </c>
      <c r="AZ7" s="24">
        <v>40.67</v>
      </c>
      <c r="BA7" s="24">
        <v>47.7</v>
      </c>
      <c r="BB7" s="24">
        <v>50.59</v>
      </c>
      <c r="BC7" s="24">
        <v>62.37</v>
      </c>
      <c r="BD7" s="24">
        <v>63.88</v>
      </c>
      <c r="BE7" s="24">
        <v>82.75</v>
      </c>
      <c r="BF7" s="24">
        <v>0</v>
      </c>
      <c r="BG7" s="24">
        <v>0</v>
      </c>
      <c r="BH7" s="24">
        <v>3263.48</v>
      </c>
      <c r="BI7" s="24">
        <v>3728.3</v>
      </c>
      <c r="BJ7" s="24">
        <v>3216.56</v>
      </c>
      <c r="BK7" s="24">
        <v>1050.51</v>
      </c>
      <c r="BL7" s="24">
        <v>1102.01</v>
      </c>
      <c r="BM7" s="24">
        <v>987.36</v>
      </c>
      <c r="BN7" s="24">
        <v>1042.77</v>
      </c>
      <c r="BO7" s="24">
        <v>943.46</v>
      </c>
      <c r="BP7" s="24">
        <v>602.55999999999995</v>
      </c>
      <c r="BQ7" s="24">
        <v>62.6</v>
      </c>
      <c r="BR7" s="24">
        <v>62.56</v>
      </c>
      <c r="BS7" s="24">
        <v>71.23</v>
      </c>
      <c r="BT7" s="24">
        <v>57.44</v>
      </c>
      <c r="BU7" s="24">
        <v>68.52</v>
      </c>
      <c r="BV7" s="24">
        <v>82.65</v>
      </c>
      <c r="BW7" s="24">
        <v>82.55</v>
      </c>
      <c r="BX7" s="24">
        <v>83.55</v>
      </c>
      <c r="BY7" s="24">
        <v>84.48</v>
      </c>
      <c r="BZ7" s="24">
        <v>79.22</v>
      </c>
      <c r="CA7" s="24">
        <v>97.94</v>
      </c>
      <c r="CB7" s="24">
        <v>220.45</v>
      </c>
      <c r="CC7" s="24">
        <v>219.03</v>
      </c>
      <c r="CD7" s="24">
        <v>192.27</v>
      </c>
      <c r="CE7" s="24">
        <v>238.38</v>
      </c>
      <c r="CF7" s="24">
        <v>212.11</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62.79</v>
      </c>
      <c r="CY7" s="24">
        <v>60.01</v>
      </c>
      <c r="CZ7" s="24">
        <v>61.27</v>
      </c>
      <c r="DA7" s="24">
        <v>62.05</v>
      </c>
      <c r="DB7" s="24">
        <v>63</v>
      </c>
      <c r="DC7" s="24">
        <v>82.08</v>
      </c>
      <c r="DD7" s="24">
        <v>81.34</v>
      </c>
      <c r="DE7" s="24">
        <v>81.14</v>
      </c>
      <c r="DF7" s="24">
        <v>79.7</v>
      </c>
      <c r="DG7" s="24">
        <v>79</v>
      </c>
      <c r="DH7" s="24">
        <v>96</v>
      </c>
      <c r="DI7" s="24" t="s">
        <v>102</v>
      </c>
      <c r="DJ7" s="24" t="s">
        <v>102</v>
      </c>
      <c r="DK7" s="24">
        <v>7.31</v>
      </c>
      <c r="DL7" s="24">
        <v>9.6300000000000008</v>
      </c>
      <c r="DM7" s="24">
        <v>12.03</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2026-01-20T07:52:25Z</cp:lastPrinted>
  <dcterms:created xsi:type="dcterms:W3CDTF">2025-12-23T06:00:36Z</dcterms:created>
  <dcterms:modified xsi:type="dcterms:W3CDTF">2026-02-13T05:00:34Z</dcterms:modified>
  <cp:category/>
</cp:coreProperties>
</file>