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profile\profile$\nozomu-g\Desktop\２／６  公営企業に係る経営比較分析表（令和６年度決算）の分析等について\②提出\"/>
    </mc:Choice>
  </mc:AlternateContent>
  <xr:revisionPtr revIDLastSave="0" documentId="13_ncr:1_{6D710823-43E0-4D95-B282-8EA0703712B5}" xr6:coauthVersionLast="47" xr6:coauthVersionMax="47" xr10:uidLastSave="{00000000-0000-0000-0000-000000000000}"/>
  <workbookProtection workbookAlgorithmName="SHA-512" workbookHashValue="GgjXN29NDZGQyFuUnk41HNdN34D6BTdfQRaPO0PogOdJdP/7dYaA4sScCs5DQQmxInXfalDpYd34IAeOD1BNBA==" workbookSaltValue="+dqkqS6RblHjrfRDExqCPA=="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F85" i="4"/>
  <c r="BB10" i="4"/>
  <c r="AT10" i="4"/>
  <c r="AL10" i="4"/>
  <c r="I10" i="4"/>
  <c r="BB8" i="4"/>
  <c r="AT8" i="4"/>
  <c r="AL8" i="4"/>
  <c r="AD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<sst xmlns="http://schemas.openxmlformats.org/spreadsheetml/2006/main" count="228" uniqueCount="112">
  <si>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</si>
  <si>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</si>
  <si>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</si>
  <si>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</si>
  <si>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</si>
  <si>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</si>
  <si>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</si>
  <si>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</si>
  <si>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</si>
  <si>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</si>
  <si>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</si>
  <si>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</si>
  <si>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</si>
  <si>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</si>
  <si>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</si>
  <si>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</si>
  <si>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</si>
  <si>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</si>
  <si>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</si>
  <si>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</si>
  <si>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</si>
  <si>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</si>
  <si>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</si>
  <si>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</si>
  <si>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</si>
  <si>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</si>
  <si>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</si>
  <si>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</si>
  <si>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</si>
  <si>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</si>
  <si>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</si>
  <si>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</si>
  <si>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</si>
  <si>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</si>
  <si>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</si>
  <si>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</si>
  <si>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</si>
  <si>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</si>
  <si>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</si>
  <si>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</si>
  <si>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</si>
  <si>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</si>
  <si>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</si>
  <si>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</si>
  <si>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</si>
  <si>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</si>
  <si>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</si>
  <si>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</si>
  <si>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</si>
  <si>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</si>
  <si>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</si>
  <si>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</si>
  <si>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</si>
  <si>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</si>
  <si>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</si>
  <si>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</si>
  <si>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</si>
  <si>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</si>
  <si>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</si>
  <si>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</si>
  <si>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</si>
  <si>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</si>
  <si>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</si>
  <si>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</si>
  <si>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</si>
  <si>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</si>
  <si>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</si>
  <si>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</si>
  <si>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</si>
  <si>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</si>
  <si>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</si>
  <si>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</si>
  <si>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</si>
  <si>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</si>
  <si>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</si>
  <si>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</si>
  <si>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</si>
  <si>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</si>
  <si>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</si>
  <si>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</si>
  <si>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</si>
  <si>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</si>
  <si>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</si>
  <si>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</si>
  <si>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</si>
  <si>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</si>
  <si>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</si>
  <si>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</si>
  <si>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</si>
  <si>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</si>
  <si>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</si>
  <si>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</si>
  <si>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都留市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</si>
  <si>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</si>
  <si>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</si>
  <si>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</si>
  <si>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</si>
  <si>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</si>
  <si>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</si>
  <si>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</si>
  <si>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</si>
  <si>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</si>
  <si>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</si>
  <si>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</si>
  <si>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</si>
  <si>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</si>
  <si>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</si>
  <si>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</si>
  <si>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</si>
  <si>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【①経常収支比率について】
　当該指標は、経営基準である100％超えた121.65％であり、単年おいては安定的な経営ができていると言える。また、経常収支の黒字分は、老朽化した管路等の更新投資に充てるものである。　　
【②累積欠損金比率について】
 当該指標が0％であり、累積欠損金は発生していない状況である。
【③流動比率について】
　類似団体を下回っているが流動比率は100％を超えた219.83％であり、1年以内に支払うべき債務に対して、支払うことができる現金等を保有しており、短期的な支払い能力はあると言える。　　
【④企業債残高対給水収益比率について】
　類似団体との比較し、約1.6倍高くなっている591.62％である。企業債の借入額について、年度単位で償還元金を下回るよう抑制しているが、給水収益に対し企業債残高規模が高い水準にあると言える。
【⑤料金回収率について】
当該指標は前年度に比べ15.9％増の113.85％となり、経営基準である100％超えており、収益性は高いと評価しています。　　　　　　　　　　　　　　　　　　　　　　　　　　　　　　　　　　　　　　　　　　　　　　　　　　　　　　　　　　　　　　　　　　　　　　　　　　　　　　　　　　　　　　　　　　　　　　　　　　　　　　　　　　　　　　　　　　　　　　　　　　　　　　　　　　　　　　　　　　　　　　　　　　　　　　　　　　　　　　　　　　　　　　　　　　　　　　　　　　　　　　　　　　　　　　　　　　　　　　　　　　　　　　　　　　　　　　　　　　　　　　　　　　　　　　　　　　　　　　　　　　　　　　　　　　　　　　　　　　　　　　　　　　　　　　　　　　　　　　　　　　　　　　　　　　　　　　　　　　　　　　　　　　　　　　　　　　　　　　　　　　　　　　　　　　　　　　　　　　　　　　　　　　　　　　　　　　　　　　　　　　　　　　　　　　　　　　　　　　　　　　　　　　　　　　　　　　　　　　　　　　　　　　　　　　　　　　　　　　　　　　　　　　　　　　　　　　　　
【⑥給水原価について】　
　本市水道事業の給水原価１㎥あたり111.62円であり、類似団体と比較すると少ない費用で水道水提供できていると評価できます。
【⑦施設利用率について】
　当該指標は54.44%であり前年度比べ7.4％増加しました。これは新水源建設に伴い、1日平均配水量が増加したためですが、今後は、人口が減少する中で施設のダウンサイジング等を検討することが必要であります。
【⑧有収率について】
　当該指標は、56.63%、類似団体との比較では10%以上低い状況である。これは老朽管からの漏水が原因と考えられる。
今後は、今年度行った衛星漏水探査結果を踏まえて、漏水可能性箇所のうち、配水量が多い箇所等を集中し、修繕を行っていくことで有収率の向上が見込めると分析している。</t>
    <phoneticPr fontId="4"/>
  </si>
  <si>
    <t>【①	 有形固定資産減価償却率について】
　本市水道事業は、47.93％で類似団体との比較では低い状況だが、管路の老朽化の状況を示す他の指標である管路経年化率が高く、管路の更新率が高くない状況を踏まえ、令和3年度からの10年計画である「都留市水道事業ビジョン2021」及び「都留市水道施設整備基本計画（第11次）」において、老朽化した管路を積極的に更新することとしている。
【②	 管路経年化率について】
　本市水道事業は、28.32％であり、類似団体と比較すると高い数値となっている。
法定耐用年数を経過した管路を多く保有していることから、管路の更新等を「水道施設整備基本計画」に基づき、継続的に行っていく必要があると分析している。
【③	 管路更新率について】
　管路更新率は0.82％と類似団体と比較し 約2倍高い状況である。今後も、経常収支の黒字で確保した内部留保資金により、管路の更新等を「水道施設整備基本計画」に基づき、耐震化も含めつつ効率的に行う。</t>
    <phoneticPr fontId="4"/>
  </si>
  <si>
    <t xml:space="preserve"> 本市水道事業は、これまでに安全で安心な水道水を提供できるよう、日々の水道施設の管理及び点検を継続的に行うなど、健全経営を目指してきました。しかし、人口減少に伴い給水収益は年々減収し、老朽化した水道施設の更新需要は増加する見込みであり、今後厳しい経営状況が予想されます。このような状況を踏まえ、令和3年度を初年度とする「都留市水道事業ビジョン2021」及び「都留市水道施設整備基本計画（第11次）」を策定しました。
　これらの計画に基づき、安全でおいしい水を供給する水道、災害に強く安定した水を供給する水道、健全な経営で未来へつなぐ水道を目指し、今後10年間は法定耐用年数の40年を経過する管路延長よりも長い距離の布設替えを行うことで有収率を向上させるなど、今後も、健全な経営に努めてまいります。
　なお、給水収益は、前年度に比べ57,407,324円増の280,271,224円となりました。
前年度は、水道料金の基本料金を免除し、免除した額を一般会計の基準外繰入金にて補填し、給水収益が減少しましたが、当年度はこの免除がなかったことで増加しました。</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</si>
</sst>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0.27</c:v>
                </c:pt>
                <c:pt idx="1">
                  <c:v>0.46</c:v>
                </c:pt>
                <c:pt idx="2">
                  <c:v>0.64</c:v>
                </c:pt>
                <c:pt idx="3">
                  <c:v>0.67</c:v>
                </c:pt>
                <c:pt idx="4">
                  <c:v>0.82</c:v>
                </c:pt>
              </c:numCache>
            </c:numRef>
          </c:val>
          <c:extLst>
            <c:ext xmlns:c16="http://schemas.microsoft.com/office/drawing/2014/chart" uri="{C3380CC4-5D6E-409C-BE32-E72D297353CC}">
              <c16:uniqueId val="{00000000-D2A3-4383-B346-A1F60C74099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D2A3-4383-B346-A1F60C74099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49.44</c:v>
                </c:pt>
                <c:pt idx="1">
                  <c:v>48.91</c:v>
                </c:pt>
                <c:pt idx="2">
                  <c:v>47.07</c:v>
                </c:pt>
                <c:pt idx="3">
                  <c:v>47.04</c:v>
                </c:pt>
                <c:pt idx="4">
                  <c:v>54.44</c:v>
                </c:pt>
              </c:numCache>
            </c:numRef>
          </c:val>
          <c:extLst>
            <c:ext xmlns:c16="http://schemas.microsoft.com/office/drawing/2014/chart" uri="{C3380CC4-5D6E-409C-BE32-E72D297353CC}">
              <c16:uniqueId val="{00000000-AC3C-42EA-BA7A-4F627F9056F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AC3C-42EA-BA7A-4F627F9056F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66.13</c:v>
                </c:pt>
                <c:pt idx="1">
                  <c:v>67.94</c:v>
                </c:pt>
                <c:pt idx="2">
                  <c:v>66.38</c:v>
                </c:pt>
                <c:pt idx="3">
                  <c:v>67.31</c:v>
                </c:pt>
                <c:pt idx="4">
                  <c:v>56.63</c:v>
                </c:pt>
              </c:numCache>
            </c:numRef>
          </c:val>
          <c:extLst>
            <c:ext xmlns:c16="http://schemas.microsoft.com/office/drawing/2014/chart" uri="{C3380CC4-5D6E-409C-BE32-E72D297353CC}">
              <c16:uniqueId val="{00000000-117E-4AEE-A476-838542DB9B2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117E-4AEE-A476-838542DB9B2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114.81</c:v>
                </c:pt>
                <c:pt idx="1">
                  <c:v>129.28</c:v>
                </c:pt>
                <c:pt idx="2">
                  <c:v>119.93</c:v>
                </c:pt>
                <c:pt idx="3">
                  <c:v>135.44999999999999</c:v>
                </c:pt>
                <c:pt idx="4">
                  <c:v>121.65</c:v>
                </c:pt>
              </c:numCache>
            </c:numRef>
          </c:val>
          <c:extLst>
            <c:ext xmlns:c16="http://schemas.microsoft.com/office/drawing/2014/chart" uri="{C3380CC4-5D6E-409C-BE32-E72D297353CC}">
              <c16:uniqueId val="{00000000-9E31-4704-B412-72DF9690813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9E31-4704-B412-72DF9690813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45.04</c:v>
                </c:pt>
                <c:pt idx="1">
                  <c:v>46.19</c:v>
                </c:pt>
                <c:pt idx="2">
                  <c:v>47</c:v>
                </c:pt>
                <c:pt idx="3">
                  <c:v>47.79</c:v>
                </c:pt>
                <c:pt idx="4">
                  <c:v>47.93</c:v>
                </c:pt>
              </c:numCache>
            </c:numRef>
          </c:val>
          <c:extLst>
            <c:ext xmlns:c16="http://schemas.microsoft.com/office/drawing/2014/chart" uri="{C3380CC4-5D6E-409C-BE32-E72D297353CC}">
              <c16:uniqueId val="{00000000-7AA3-4B69-911D-7C06B7F7D37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7AA3-4B69-911D-7C06B7F7D37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30.04</c:v>
                </c:pt>
                <c:pt idx="1">
                  <c:v>27.9</c:v>
                </c:pt>
                <c:pt idx="2">
                  <c:v>27.44</c:v>
                </c:pt>
                <c:pt idx="3">
                  <c:v>27.92</c:v>
                </c:pt>
                <c:pt idx="4">
                  <c:v>28.32</c:v>
                </c:pt>
              </c:numCache>
            </c:numRef>
          </c:val>
          <c:extLst>
            <c:ext xmlns:c16="http://schemas.microsoft.com/office/drawing/2014/chart" uri="{C3380CC4-5D6E-409C-BE32-E72D297353CC}">
              <c16:uniqueId val="{00000000-9265-4809-8421-0F2B1B5BF47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9265-4809-8421-0F2B1B5BF47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B6-493E-A06E-EA65F182F5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EBB6-493E-A06E-EA65F182F5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246.5</c:v>
                </c:pt>
                <c:pt idx="1">
                  <c:v>253.18</c:v>
                </c:pt>
                <c:pt idx="2">
                  <c:v>328.64</c:v>
                </c:pt>
                <c:pt idx="3">
                  <c:v>298.64</c:v>
                </c:pt>
                <c:pt idx="4">
                  <c:v>219.83</c:v>
                </c:pt>
              </c:numCache>
            </c:numRef>
          </c:val>
          <c:extLst>
            <c:ext xmlns:c16="http://schemas.microsoft.com/office/drawing/2014/chart" uri="{C3380CC4-5D6E-409C-BE32-E72D297353CC}">
              <c16:uniqueId val="{00000000-5792-4470-9A4F-64AE2A0A0D7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5792-4470-9A4F-64AE2A0A0D7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653.62</c:v>
                </c:pt>
                <c:pt idx="1">
                  <c:v>609.82000000000005</c:v>
                </c:pt>
                <c:pt idx="2">
                  <c:v>735.63</c:v>
                </c:pt>
                <c:pt idx="3">
                  <c:v>775.2</c:v>
                </c:pt>
                <c:pt idx="4">
                  <c:v>591.62</c:v>
                </c:pt>
              </c:numCache>
            </c:numRef>
          </c:val>
          <c:extLst>
            <c:ext xmlns:c16="http://schemas.microsoft.com/office/drawing/2014/chart" uri="{C3380CC4-5D6E-409C-BE32-E72D297353CC}">
              <c16:uniqueId val="{00000000-AF10-4387-9EF8-2D01CE398EE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AF10-4387-9EF8-2D01CE398EE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104.43</c:v>
                </c:pt>
                <c:pt idx="1">
                  <c:v>119.24</c:v>
                </c:pt>
                <c:pt idx="2">
                  <c:v>94.41</c:v>
                </c:pt>
                <c:pt idx="3">
                  <c:v>97.95</c:v>
                </c:pt>
                <c:pt idx="4">
                  <c:v>113.85</c:v>
                </c:pt>
              </c:numCache>
            </c:numRef>
          </c:val>
          <c:extLst>
            <c:ext xmlns:c16="http://schemas.microsoft.com/office/drawing/2014/chart" uri="{C3380CC4-5D6E-409C-BE32-E72D297353CC}">
              <c16:uniqueId val="{00000000-4175-4DD5-A8AB-BB73693D26D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4175-4DD5-A8AB-BB73693D26D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119.42</c:v>
                </c:pt>
                <c:pt idx="1">
                  <c:v>105.07</c:v>
                </c:pt>
                <c:pt idx="2">
                  <c:v>115.15</c:v>
                </c:pt>
                <c:pt idx="3">
                  <c:v>100.16</c:v>
                </c:pt>
                <c:pt idx="4">
                  <c:v>111.62</c:v>
                </c:pt>
              </c:numCache>
            </c:numRef>
          </c:val>
          <c:extLst>
            <c:ext xmlns:c16="http://schemas.microsoft.com/office/drawing/2014/chart" uri="{C3380CC4-5D6E-409C-BE32-E72D297353CC}">
              <c16:uniqueId val="{00000000-395E-4399-8388-ED230F107ED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95E-4399-8388-ED230F107ED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124" zoomScaleNormal="75" zoomScaleSheetLayoutView="124" workbookViewId="0">
      <selection activeCell="BG86" sqref="BG86"/>
    </sheetView>
  </sheetViews>
  <sheetFormatPr defaultColWidth="2.625" defaultRowHeight="13.5" x14ac:dyDescent="0.15"/>
  <cols>
    <col min="1" max="1" width="2.625" customWidth="1"/>
    <col min="2" max="62" width="3.75" customWidth="1"/>
    <col min="64" max="77" width="3.125" customWidth="1"/>
    <col min="78" max="78" width="5.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山梨県　都留市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A6</v>
      </c>
      <c r="X8" s="69"/>
      <c r="Y8" s="69"/>
      <c r="Z8" s="69"/>
      <c r="AA8" s="69"/>
      <c r="AB8" s="69"/>
      <c r="AC8" s="69"/>
      <c r="AD8" s="69" t="str">
        <f>データ!$M$6</f>
        <v>非設置</v>
      </c>
      <c r="AE8" s="69"/>
      <c r="AF8" s="69"/>
      <c r="AG8" s="69"/>
      <c r="AH8" s="69"/>
      <c r="AI8" s="69"/>
      <c r="AJ8" s="69"/>
      <c r="AK8" s="2"/>
      <c r="AL8" s="52">
        <f>データ!$R$6</f>
        <v>28509</v>
      </c>
      <c r="AM8" s="52"/>
      <c r="AN8" s="52"/>
      <c r="AO8" s="52"/>
      <c r="AP8" s="52"/>
      <c r="AQ8" s="52"/>
      <c r="AR8" s="52"/>
      <c r="AS8" s="52"/>
      <c r="AT8" s="49">
        <f>データ!$S$6</f>
        <v>161.63</v>
      </c>
      <c r="AU8" s="50"/>
      <c r="AV8" s="50"/>
      <c r="AW8" s="50"/>
      <c r="AX8" s="50"/>
      <c r="AY8" s="50"/>
      <c r="AZ8" s="50"/>
      <c r="BA8" s="50"/>
      <c r="BB8" s="39">
        <f>データ!$T$6</f>
        <v>176.38</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55.55</v>
      </c>
      <c r="J10" s="50"/>
      <c r="K10" s="50"/>
      <c r="L10" s="50"/>
      <c r="M10" s="50"/>
      <c r="N10" s="50"/>
      <c r="O10" s="51"/>
      <c r="P10" s="39">
        <f>データ!$P$6</f>
        <v>53.49</v>
      </c>
      <c r="Q10" s="39"/>
      <c r="R10" s="39"/>
      <c r="S10" s="39"/>
      <c r="T10" s="39"/>
      <c r="U10" s="39"/>
      <c r="V10" s="39"/>
      <c r="W10" s="52">
        <f>データ!$Q$6</f>
        <v>2260</v>
      </c>
      <c r="X10" s="52"/>
      <c r="Y10" s="52"/>
      <c r="Z10" s="52"/>
      <c r="AA10" s="52"/>
      <c r="AB10" s="52"/>
      <c r="AC10" s="52"/>
      <c r="AD10" s="2"/>
      <c r="AE10" s="2"/>
      <c r="AF10" s="2"/>
      <c r="AG10" s="2"/>
      <c r="AH10" s="2"/>
      <c r="AI10" s="2"/>
      <c r="AJ10" s="2"/>
      <c r="AK10" s="2"/>
      <c r="AL10" s="52">
        <f>データ!$U$6</f>
        <v>15002</v>
      </c>
      <c r="AM10" s="52"/>
      <c r="AN10" s="52"/>
      <c r="AO10" s="52"/>
      <c r="AP10" s="52"/>
      <c r="AQ10" s="52"/>
      <c r="AR10" s="52"/>
      <c r="AS10" s="52"/>
      <c r="AT10" s="49">
        <f>データ!$V$6</f>
        <v>12.3</v>
      </c>
      <c r="AU10" s="50"/>
      <c r="AV10" s="50"/>
      <c r="AW10" s="50"/>
      <c r="AX10" s="50"/>
      <c r="AY10" s="50"/>
      <c r="AZ10" s="50"/>
      <c r="BA10" s="50"/>
      <c r="BB10" s="39">
        <f>データ!$W$6</f>
        <v>1219.67</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109</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52.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110</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111</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Z+swYNsvs4cRqH6t9LOJdvie8rk/RNCVqhNGoL95om5N5SyzY1f4VydU663/rdt0uiH4/ULep24y7uCeSbSWUQ==" saltValue="E2B38TbJQUEFcoW0k1Jnp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27</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52</v>
      </c>
      <c r="B4" s="17"/>
      <c r="C4" s="17"/>
      <c r="D4" s="17"/>
      <c r="E4" s="17"/>
      <c r="F4" s="17"/>
      <c r="G4" s="17"/>
      <c r="H4" s="79"/>
      <c r="I4" s="80"/>
      <c r="J4" s="80"/>
      <c r="K4" s="80"/>
      <c r="L4" s="80"/>
      <c r="M4" s="80"/>
      <c r="N4" s="80"/>
      <c r="O4" s="80"/>
      <c r="P4" s="80"/>
      <c r="Q4" s="80"/>
      <c r="R4" s="80"/>
      <c r="S4" s="80"/>
      <c r="T4" s="80"/>
      <c r="U4" s="80"/>
      <c r="V4" s="80"/>
      <c r="W4" s="81"/>
      <c r="X4" s="75" t="s">
        <v>53</v>
      </c>
      <c r="Y4" s="75"/>
      <c r="Z4" s="75"/>
      <c r="AA4" s="75"/>
      <c r="AB4" s="75"/>
      <c r="AC4" s="75"/>
      <c r="AD4" s="75"/>
      <c r="AE4" s="75"/>
      <c r="AF4" s="75"/>
      <c r="AG4" s="75"/>
      <c r="AH4" s="75"/>
      <c r="AI4" s="75" t="s">
        <v>54</v>
      </c>
      <c r="AJ4" s="75"/>
      <c r="AK4" s="75"/>
      <c r="AL4" s="75"/>
      <c r="AM4" s="75"/>
      <c r="AN4" s="75"/>
      <c r="AO4" s="75"/>
      <c r="AP4" s="75"/>
      <c r="AQ4" s="75"/>
      <c r="AR4" s="75"/>
      <c r="AS4" s="75"/>
      <c r="AT4" s="75" t="s">
        <v>55</v>
      </c>
      <c r="AU4" s="75"/>
      <c r="AV4" s="75"/>
      <c r="AW4" s="75"/>
      <c r="AX4" s="75"/>
      <c r="AY4" s="75"/>
      <c r="AZ4" s="75"/>
      <c r="BA4" s="75"/>
      <c r="BB4" s="75"/>
      <c r="BC4" s="75"/>
      <c r="BD4" s="75"/>
      <c r="BE4" s="75" t="s">
        <v>56</v>
      </c>
      <c r="BF4" s="75"/>
      <c r="BG4" s="75"/>
      <c r="BH4" s="75"/>
      <c r="BI4" s="75"/>
      <c r="BJ4" s="75"/>
      <c r="BK4" s="75"/>
      <c r="BL4" s="75"/>
      <c r="BM4" s="75"/>
      <c r="BN4" s="75"/>
      <c r="BO4" s="75"/>
      <c r="BP4" s="75" t="s">
        <v>57</v>
      </c>
      <c r="BQ4" s="75"/>
      <c r="BR4" s="75"/>
      <c r="BS4" s="75"/>
      <c r="BT4" s="75"/>
      <c r="BU4" s="75"/>
      <c r="BV4" s="75"/>
      <c r="BW4" s="75"/>
      <c r="BX4" s="75"/>
      <c r="BY4" s="75"/>
      <c r="BZ4" s="75"/>
      <c r="CA4" s="75" t="s">
        <v>58</v>
      </c>
      <c r="CB4" s="75"/>
      <c r="CC4" s="75"/>
      <c r="CD4" s="75"/>
      <c r="CE4" s="75"/>
      <c r="CF4" s="75"/>
      <c r="CG4" s="75"/>
      <c r="CH4" s="75"/>
      <c r="CI4" s="75"/>
      <c r="CJ4" s="75"/>
      <c r="CK4" s="75"/>
      <c r="CL4" s="75" t="s">
        <v>59</v>
      </c>
      <c r="CM4" s="75"/>
      <c r="CN4" s="75"/>
      <c r="CO4" s="75"/>
      <c r="CP4" s="75"/>
      <c r="CQ4" s="75"/>
      <c r="CR4" s="75"/>
      <c r="CS4" s="75"/>
      <c r="CT4" s="75"/>
      <c r="CU4" s="75"/>
      <c r="CV4" s="75"/>
      <c r="CW4" s="75" t="s">
        <v>60</v>
      </c>
      <c r="CX4" s="75"/>
      <c r="CY4" s="75"/>
      <c r="CZ4" s="75"/>
      <c r="DA4" s="75"/>
      <c r="DB4" s="75"/>
      <c r="DC4" s="75"/>
      <c r="DD4" s="75"/>
      <c r="DE4" s="75"/>
      <c r="DF4" s="75"/>
      <c r="DG4" s="75"/>
      <c r="DH4" s="75" t="s">
        <v>61</v>
      </c>
      <c r="DI4" s="75"/>
      <c r="DJ4" s="75"/>
      <c r="DK4" s="75"/>
      <c r="DL4" s="75"/>
      <c r="DM4" s="75"/>
      <c r="DN4" s="75"/>
      <c r="DO4" s="75"/>
      <c r="DP4" s="75"/>
      <c r="DQ4" s="75"/>
      <c r="DR4" s="75"/>
      <c r="DS4" s="75" t="s">
        <v>62</v>
      </c>
      <c r="DT4" s="75"/>
      <c r="DU4" s="75"/>
      <c r="DV4" s="75"/>
      <c r="DW4" s="75"/>
      <c r="DX4" s="75"/>
      <c r="DY4" s="75"/>
      <c r="DZ4" s="75"/>
      <c r="EA4" s="75"/>
      <c r="EB4" s="75"/>
      <c r="EC4" s="75"/>
      <c r="ED4" s="75" t="s">
        <v>63</v>
      </c>
      <c r="EE4" s="75"/>
      <c r="EF4" s="75"/>
      <c r="EG4" s="75"/>
      <c r="EH4" s="75"/>
      <c r="EI4" s="75"/>
      <c r="EJ4" s="75"/>
      <c r="EK4" s="75"/>
      <c r="EL4" s="75"/>
      <c r="EM4" s="75"/>
      <c r="EN4" s="75"/>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192040</v>
      </c>
      <c r="D6" s="20">
        <f t="shared" si="3"/>
        <v>46</v>
      </c>
      <c r="E6" s="20">
        <f t="shared" si="3"/>
        <v>1</v>
      </c>
      <c r="F6" s="20">
        <f t="shared" si="3"/>
        <v>0</v>
      </c>
      <c r="G6" s="20">
        <f t="shared" si="3"/>
        <v>1</v>
      </c>
      <c r="H6" s="20" t="str">
        <f t="shared" si="3"/>
        <v>山梨県　都留市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55.55</v>
      </c>
      <c r="P6" s="21">
        <f t="shared" si="3"/>
        <v>53.49</v>
      </c>
      <c r="Q6" s="21">
        <f t="shared" si="3"/>
        <v>2260</v>
      </c>
      <c r="R6" s="21">
        <f t="shared" si="3"/>
        <v>28509</v>
      </c>
      <c r="S6" s="21">
        <f t="shared" si="3"/>
        <v>161.63</v>
      </c>
      <c r="T6" s="21">
        <f t="shared" si="3"/>
        <v>176.38</v>
      </c>
      <c r="U6" s="21">
        <f t="shared" si="3"/>
        <v>15002</v>
      </c>
      <c r="V6" s="21">
        <f t="shared" si="3"/>
        <v>12.3</v>
      </c>
      <c r="W6" s="21">
        <f t="shared" si="3"/>
        <v>1219.67</v>
      </c>
      <c r="X6" s="22">
        <f>IF(X7="",NA(),X7)</f>
        <v>114.81</v>
      </c>
      <c r="Y6" s="22">
        <f t="shared" ref="Y6:AG6" si="4">IF(Y7="",NA(),Y7)</f>
        <v>129.28</v>
      </c>
      <c r="Z6" s="22">
        <f t="shared" si="4"/>
        <v>119.93</v>
      </c>
      <c r="AA6" s="22">
        <f t="shared" si="4"/>
        <v>135.44999999999999</v>
      </c>
      <c r="AB6" s="22">
        <f t="shared" si="4"/>
        <v>121.65</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246.5</v>
      </c>
      <c r="AU6" s="22">
        <f t="shared" ref="AU6:BC6" si="6">IF(AU7="",NA(),AU7)</f>
        <v>253.18</v>
      </c>
      <c r="AV6" s="22">
        <f t="shared" si="6"/>
        <v>328.64</v>
      </c>
      <c r="AW6" s="22">
        <f t="shared" si="6"/>
        <v>298.64</v>
      </c>
      <c r="AX6" s="22">
        <f t="shared" si="6"/>
        <v>219.83</v>
      </c>
      <c r="AY6" s="22">
        <f t="shared" si="6"/>
        <v>367.55</v>
      </c>
      <c r="AZ6" s="22">
        <f t="shared" si="6"/>
        <v>378.56</v>
      </c>
      <c r="BA6" s="22">
        <f t="shared" si="6"/>
        <v>364.46</v>
      </c>
      <c r="BB6" s="22">
        <f t="shared" si="6"/>
        <v>338.89</v>
      </c>
      <c r="BC6" s="22">
        <f t="shared" si="6"/>
        <v>352.34</v>
      </c>
      <c r="BD6" s="21" t="str">
        <f>IF(BD7="","",IF(BD7="-","【-】","【"&amp;SUBSTITUTE(TEXT(BD7,"#,##0.00"),"-","△")&amp;"】"))</f>
        <v>【239.69】</v>
      </c>
      <c r="BE6" s="22">
        <f>IF(BE7="",NA(),BE7)</f>
        <v>653.62</v>
      </c>
      <c r="BF6" s="22">
        <f t="shared" ref="BF6:BN6" si="7">IF(BF7="",NA(),BF7)</f>
        <v>609.82000000000005</v>
      </c>
      <c r="BG6" s="22">
        <f t="shared" si="7"/>
        <v>735.63</v>
      </c>
      <c r="BH6" s="22">
        <f t="shared" si="7"/>
        <v>775.2</v>
      </c>
      <c r="BI6" s="22">
        <f t="shared" si="7"/>
        <v>591.62</v>
      </c>
      <c r="BJ6" s="22">
        <f t="shared" si="7"/>
        <v>418.68</v>
      </c>
      <c r="BK6" s="22">
        <f t="shared" si="7"/>
        <v>395.68</v>
      </c>
      <c r="BL6" s="22">
        <f t="shared" si="7"/>
        <v>403.72</v>
      </c>
      <c r="BM6" s="22">
        <f t="shared" si="7"/>
        <v>400.21</v>
      </c>
      <c r="BN6" s="22">
        <f t="shared" si="7"/>
        <v>391.13</v>
      </c>
      <c r="BO6" s="21" t="str">
        <f>IF(BO7="","",IF(BO7="-","【-】","【"&amp;SUBSTITUTE(TEXT(BO7,"#,##0.00"),"-","△")&amp;"】"))</f>
        <v>【264.86】</v>
      </c>
      <c r="BP6" s="22">
        <f>IF(BP7="",NA(),BP7)</f>
        <v>104.43</v>
      </c>
      <c r="BQ6" s="22">
        <f t="shared" ref="BQ6:BY6" si="8">IF(BQ7="",NA(),BQ7)</f>
        <v>119.24</v>
      </c>
      <c r="BR6" s="22">
        <f t="shared" si="8"/>
        <v>94.41</v>
      </c>
      <c r="BS6" s="22">
        <f t="shared" si="8"/>
        <v>97.95</v>
      </c>
      <c r="BT6" s="22">
        <f t="shared" si="8"/>
        <v>113.85</v>
      </c>
      <c r="BU6" s="22">
        <f t="shared" si="8"/>
        <v>94.78</v>
      </c>
      <c r="BV6" s="22">
        <f t="shared" si="8"/>
        <v>97.59</v>
      </c>
      <c r="BW6" s="22">
        <f t="shared" si="8"/>
        <v>92.17</v>
      </c>
      <c r="BX6" s="22">
        <f t="shared" si="8"/>
        <v>92.83</v>
      </c>
      <c r="BY6" s="22">
        <f t="shared" si="8"/>
        <v>92.16</v>
      </c>
      <c r="BZ6" s="21" t="str">
        <f>IF(BZ7="","",IF(BZ7="-","【-】","【"&amp;SUBSTITUTE(TEXT(BZ7,"#,##0.00"),"-","△")&amp;"】"))</f>
        <v>【97.59】</v>
      </c>
      <c r="CA6" s="22">
        <f>IF(CA7="",NA(),CA7)</f>
        <v>119.42</v>
      </c>
      <c r="CB6" s="22">
        <f t="shared" ref="CB6:CJ6" si="9">IF(CB7="",NA(),CB7)</f>
        <v>105.07</v>
      </c>
      <c r="CC6" s="22">
        <f t="shared" si="9"/>
        <v>115.15</v>
      </c>
      <c r="CD6" s="22">
        <f t="shared" si="9"/>
        <v>100.16</v>
      </c>
      <c r="CE6" s="22">
        <f t="shared" si="9"/>
        <v>111.62</v>
      </c>
      <c r="CF6" s="22">
        <f t="shared" si="9"/>
        <v>181.3</v>
      </c>
      <c r="CG6" s="22">
        <f t="shared" si="9"/>
        <v>181.71</v>
      </c>
      <c r="CH6" s="22">
        <f t="shared" si="9"/>
        <v>188.51</v>
      </c>
      <c r="CI6" s="22">
        <f t="shared" si="9"/>
        <v>189.43</v>
      </c>
      <c r="CJ6" s="22">
        <f t="shared" si="9"/>
        <v>196.75</v>
      </c>
      <c r="CK6" s="21" t="str">
        <f>IF(CK7="","",IF(CK7="-","【-】","【"&amp;SUBSTITUTE(TEXT(CK7,"#,##0.00"),"-","△")&amp;"】"))</f>
        <v>【181.66】</v>
      </c>
      <c r="CL6" s="22">
        <f>IF(CL7="",NA(),CL7)</f>
        <v>49.44</v>
      </c>
      <c r="CM6" s="22">
        <f t="shared" ref="CM6:CU6" si="10">IF(CM7="",NA(),CM7)</f>
        <v>48.91</v>
      </c>
      <c r="CN6" s="22">
        <f t="shared" si="10"/>
        <v>47.07</v>
      </c>
      <c r="CO6" s="22">
        <f t="shared" si="10"/>
        <v>47.04</v>
      </c>
      <c r="CP6" s="22">
        <f t="shared" si="10"/>
        <v>54.44</v>
      </c>
      <c r="CQ6" s="22">
        <f t="shared" si="10"/>
        <v>55.89</v>
      </c>
      <c r="CR6" s="22">
        <f t="shared" si="10"/>
        <v>55.72</v>
      </c>
      <c r="CS6" s="22">
        <f t="shared" si="10"/>
        <v>55.31</v>
      </c>
      <c r="CT6" s="22">
        <f t="shared" si="10"/>
        <v>55.14</v>
      </c>
      <c r="CU6" s="22">
        <f t="shared" si="10"/>
        <v>54.99</v>
      </c>
      <c r="CV6" s="21" t="str">
        <f>IF(CV7="","",IF(CV7="-","【-】","【"&amp;SUBSTITUTE(TEXT(CV7,"#,##0.00"),"-","△")&amp;"】"))</f>
        <v>【60.21】</v>
      </c>
      <c r="CW6" s="22">
        <f>IF(CW7="",NA(),CW7)</f>
        <v>66.13</v>
      </c>
      <c r="CX6" s="22">
        <f t="shared" ref="CX6:DF6" si="11">IF(CX7="",NA(),CX7)</f>
        <v>67.94</v>
      </c>
      <c r="CY6" s="22">
        <f t="shared" si="11"/>
        <v>66.38</v>
      </c>
      <c r="CZ6" s="22">
        <f t="shared" si="11"/>
        <v>67.31</v>
      </c>
      <c r="DA6" s="22">
        <f t="shared" si="11"/>
        <v>56.63</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45.04</v>
      </c>
      <c r="DI6" s="22">
        <f t="shared" ref="DI6:DQ6" si="12">IF(DI7="",NA(),DI7)</f>
        <v>46.19</v>
      </c>
      <c r="DJ6" s="22">
        <f t="shared" si="12"/>
        <v>47</v>
      </c>
      <c r="DK6" s="22">
        <f t="shared" si="12"/>
        <v>47.79</v>
      </c>
      <c r="DL6" s="22">
        <f t="shared" si="12"/>
        <v>47.93</v>
      </c>
      <c r="DM6" s="22">
        <f t="shared" si="12"/>
        <v>50.63</v>
      </c>
      <c r="DN6" s="22">
        <f t="shared" si="12"/>
        <v>51.29</v>
      </c>
      <c r="DO6" s="22">
        <f t="shared" si="12"/>
        <v>52.2</v>
      </c>
      <c r="DP6" s="22">
        <f t="shared" si="12"/>
        <v>52.7</v>
      </c>
      <c r="DQ6" s="22">
        <f t="shared" si="12"/>
        <v>53.48</v>
      </c>
      <c r="DR6" s="21" t="str">
        <f>IF(DR7="","",IF(DR7="-","【-】","【"&amp;SUBSTITUTE(TEXT(DR7,"#,##0.00"),"-","△")&amp;"】"))</f>
        <v>【52.41】</v>
      </c>
      <c r="DS6" s="22">
        <f>IF(DS7="",NA(),DS7)</f>
        <v>30.04</v>
      </c>
      <c r="DT6" s="22">
        <f t="shared" ref="DT6:EB6" si="13">IF(DT7="",NA(),DT7)</f>
        <v>27.9</v>
      </c>
      <c r="DU6" s="22">
        <f t="shared" si="13"/>
        <v>27.44</v>
      </c>
      <c r="DV6" s="22">
        <f t="shared" si="13"/>
        <v>27.92</v>
      </c>
      <c r="DW6" s="22">
        <f t="shared" si="13"/>
        <v>28.32</v>
      </c>
      <c r="DX6" s="22">
        <f t="shared" si="13"/>
        <v>18.28</v>
      </c>
      <c r="DY6" s="22">
        <f t="shared" si="13"/>
        <v>19.61</v>
      </c>
      <c r="DZ6" s="22">
        <f t="shared" si="13"/>
        <v>20.73</v>
      </c>
      <c r="EA6" s="22">
        <f t="shared" si="13"/>
        <v>22.86</v>
      </c>
      <c r="EB6" s="22">
        <f t="shared" si="13"/>
        <v>24.31</v>
      </c>
      <c r="EC6" s="21" t="str">
        <f>IF(EC7="","",IF(EC7="-","【-】","【"&amp;SUBSTITUTE(TEXT(EC7,"#,##0.00"),"-","△")&amp;"】"))</f>
        <v>【26.78】</v>
      </c>
      <c r="ED6" s="22">
        <f>IF(ED7="",NA(),ED7)</f>
        <v>0.27</v>
      </c>
      <c r="EE6" s="22">
        <f t="shared" ref="EE6:EM6" si="14">IF(EE7="",NA(),EE7)</f>
        <v>0.46</v>
      </c>
      <c r="EF6" s="22">
        <f t="shared" si="14"/>
        <v>0.64</v>
      </c>
      <c r="EG6" s="22">
        <f t="shared" si="14"/>
        <v>0.67</v>
      </c>
      <c r="EH6" s="22">
        <f t="shared" si="14"/>
        <v>0.82</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192040</v>
      </c>
      <c r="D7" s="24">
        <v>46</v>
      </c>
      <c r="E7" s="24">
        <v>1</v>
      </c>
      <c r="F7" s="24">
        <v>0</v>
      </c>
      <c r="G7" s="24">
        <v>1</v>
      </c>
      <c r="H7" s="24" t="s">
        <v>92</v>
      </c>
      <c r="I7" s="24" t="s">
        <v>93</v>
      </c>
      <c r="J7" s="24" t="s">
        <v>94</v>
      </c>
      <c r="K7" s="24" t="s">
        <v>95</v>
      </c>
      <c r="L7" s="24" t="s">
        <v>96</v>
      </c>
      <c r="M7" s="24" t="s">
        <v>97</v>
      </c>
      <c r="N7" s="25" t="s">
        <v>98</v>
      </c>
      <c r="O7" s="25">
        <v>55.55</v>
      </c>
      <c r="P7" s="25">
        <v>53.49</v>
      </c>
      <c r="Q7" s="25">
        <v>2260</v>
      </c>
      <c r="R7" s="25">
        <v>28509</v>
      </c>
      <c r="S7" s="25">
        <v>161.63</v>
      </c>
      <c r="T7" s="25">
        <v>176.38</v>
      </c>
      <c r="U7" s="25">
        <v>15002</v>
      </c>
      <c r="V7" s="25">
        <v>12.3</v>
      </c>
      <c r="W7" s="25">
        <v>1219.67</v>
      </c>
      <c r="X7" s="25">
        <v>114.81</v>
      </c>
      <c r="Y7" s="25">
        <v>129.28</v>
      </c>
      <c r="Z7" s="25">
        <v>119.93</v>
      </c>
      <c r="AA7" s="25">
        <v>135.44999999999999</v>
      </c>
      <c r="AB7" s="25">
        <v>121.65</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246.5</v>
      </c>
      <c r="AU7" s="25">
        <v>253.18</v>
      </c>
      <c r="AV7" s="25">
        <v>328.64</v>
      </c>
      <c r="AW7" s="25">
        <v>298.64</v>
      </c>
      <c r="AX7" s="25">
        <v>219.83</v>
      </c>
      <c r="AY7" s="25">
        <v>367.55</v>
      </c>
      <c r="AZ7" s="25">
        <v>378.56</v>
      </c>
      <c r="BA7" s="25">
        <v>364.46</v>
      </c>
      <c r="BB7" s="25">
        <v>338.89</v>
      </c>
      <c r="BC7" s="25">
        <v>352.34</v>
      </c>
      <c r="BD7" s="25">
        <v>239.69</v>
      </c>
      <c r="BE7" s="25">
        <v>653.62</v>
      </c>
      <c r="BF7" s="25">
        <v>609.82000000000005</v>
      </c>
      <c r="BG7" s="25">
        <v>735.63</v>
      </c>
      <c r="BH7" s="25">
        <v>775.2</v>
      </c>
      <c r="BI7" s="25">
        <v>591.62</v>
      </c>
      <c r="BJ7" s="25">
        <v>418.68</v>
      </c>
      <c r="BK7" s="25">
        <v>395.68</v>
      </c>
      <c r="BL7" s="25">
        <v>403.72</v>
      </c>
      <c r="BM7" s="25">
        <v>400.21</v>
      </c>
      <c r="BN7" s="25">
        <v>391.13</v>
      </c>
      <c r="BO7" s="25">
        <v>264.86</v>
      </c>
      <c r="BP7" s="25">
        <v>104.43</v>
      </c>
      <c r="BQ7" s="25">
        <v>119.24</v>
      </c>
      <c r="BR7" s="25">
        <v>94.41</v>
      </c>
      <c r="BS7" s="25">
        <v>97.95</v>
      </c>
      <c r="BT7" s="25">
        <v>113.85</v>
      </c>
      <c r="BU7" s="25">
        <v>94.78</v>
      </c>
      <c r="BV7" s="25">
        <v>97.59</v>
      </c>
      <c r="BW7" s="25">
        <v>92.17</v>
      </c>
      <c r="BX7" s="25">
        <v>92.83</v>
      </c>
      <c r="BY7" s="25">
        <v>92.16</v>
      </c>
      <c r="BZ7" s="25">
        <v>97.59</v>
      </c>
      <c r="CA7" s="25">
        <v>119.42</v>
      </c>
      <c r="CB7" s="25">
        <v>105.07</v>
      </c>
      <c r="CC7" s="25">
        <v>115.15</v>
      </c>
      <c r="CD7" s="25">
        <v>100.16</v>
      </c>
      <c r="CE7" s="25">
        <v>111.62</v>
      </c>
      <c r="CF7" s="25">
        <v>181.3</v>
      </c>
      <c r="CG7" s="25">
        <v>181.71</v>
      </c>
      <c r="CH7" s="25">
        <v>188.51</v>
      </c>
      <c r="CI7" s="25">
        <v>189.43</v>
      </c>
      <c r="CJ7" s="25">
        <v>196.75</v>
      </c>
      <c r="CK7" s="25">
        <v>181.66</v>
      </c>
      <c r="CL7" s="25">
        <v>49.44</v>
      </c>
      <c r="CM7" s="25">
        <v>48.91</v>
      </c>
      <c r="CN7" s="25">
        <v>47.07</v>
      </c>
      <c r="CO7" s="25">
        <v>47.04</v>
      </c>
      <c r="CP7" s="25">
        <v>54.44</v>
      </c>
      <c r="CQ7" s="25">
        <v>55.89</v>
      </c>
      <c r="CR7" s="25">
        <v>55.72</v>
      </c>
      <c r="CS7" s="25">
        <v>55.31</v>
      </c>
      <c r="CT7" s="25">
        <v>55.14</v>
      </c>
      <c r="CU7" s="25">
        <v>54.99</v>
      </c>
      <c r="CV7" s="25">
        <v>60.21</v>
      </c>
      <c r="CW7" s="25">
        <v>66.13</v>
      </c>
      <c r="CX7" s="25">
        <v>67.94</v>
      </c>
      <c r="CY7" s="25">
        <v>66.38</v>
      </c>
      <c r="CZ7" s="25">
        <v>67.31</v>
      </c>
      <c r="DA7" s="25">
        <v>56.63</v>
      </c>
      <c r="DB7" s="25">
        <v>81.27</v>
      </c>
      <c r="DC7" s="25">
        <v>81.260000000000005</v>
      </c>
      <c r="DD7" s="25">
        <v>80.36</v>
      </c>
      <c r="DE7" s="25">
        <v>80.13</v>
      </c>
      <c r="DF7" s="25">
        <v>79.34</v>
      </c>
      <c r="DG7" s="25">
        <v>89.21</v>
      </c>
      <c r="DH7" s="25">
        <v>45.04</v>
      </c>
      <c r="DI7" s="25">
        <v>46.19</v>
      </c>
      <c r="DJ7" s="25">
        <v>47</v>
      </c>
      <c r="DK7" s="25">
        <v>47.79</v>
      </c>
      <c r="DL7" s="25">
        <v>47.93</v>
      </c>
      <c r="DM7" s="25">
        <v>50.63</v>
      </c>
      <c r="DN7" s="25">
        <v>51.29</v>
      </c>
      <c r="DO7" s="25">
        <v>52.2</v>
      </c>
      <c r="DP7" s="25">
        <v>52.7</v>
      </c>
      <c r="DQ7" s="25">
        <v>53.48</v>
      </c>
      <c r="DR7" s="25">
        <v>52.41</v>
      </c>
      <c r="DS7" s="25">
        <v>30.04</v>
      </c>
      <c r="DT7" s="25">
        <v>27.9</v>
      </c>
      <c r="DU7" s="25">
        <v>27.44</v>
      </c>
      <c r="DV7" s="25">
        <v>27.92</v>
      </c>
      <c r="DW7" s="25">
        <v>28.32</v>
      </c>
      <c r="DX7" s="25">
        <v>18.28</v>
      </c>
      <c r="DY7" s="25">
        <v>19.61</v>
      </c>
      <c r="DZ7" s="25">
        <v>20.73</v>
      </c>
      <c r="EA7" s="25">
        <v>22.86</v>
      </c>
      <c r="EB7" s="25">
        <v>24.31</v>
      </c>
      <c r="EC7" s="25">
        <v>26.78</v>
      </c>
      <c r="ED7" s="25">
        <v>0.27</v>
      </c>
      <c r="EE7" s="25">
        <v>0.46</v>
      </c>
      <c r="EF7" s="25">
        <v>0.64</v>
      </c>
      <c r="EG7" s="25">
        <v>0.67</v>
      </c>
      <c r="EH7" s="25">
        <v>0.82</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権守　望</cp:lastModifiedBy>
  <cp:lastPrinted>2026-01-29T08:32:54Z</cp:lastPrinted>
  <dcterms:created xsi:type="dcterms:W3CDTF">2025-12-12T09:16:09Z</dcterms:created>
  <dcterms:modified xsi:type="dcterms:W3CDTF">2026-01-29T08:36:05Z</dcterms:modified>
  <cp:category/>
</cp:coreProperties>
</file>