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鳩\01上水\02富士吉田市\"/>
    </mc:Choice>
  </mc:AlternateContent>
  <xr:revisionPtr revIDLastSave="0" documentId="13_ncr:1_{187E8280-FDA7-4C07-9184-BF0CEFAC085A}" xr6:coauthVersionLast="47" xr6:coauthVersionMax="47" xr10:uidLastSave="{00000000-0000-0000-0000-000000000000}"/>
  <workbookProtection workbookAlgorithmName="SHA-512" workbookHashValue="EeQ5k4GtyU4RzE9R7253uMYg+DHLYbqX2+P+tuhvnppuxDwrnaShTkVmxfnhG0sZ8OI+7lYHS7BpsJ7vxWItcA==" workbookSaltValue="tw43t7CG83M80l2Pj4pBnw=="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I10" i="4" s="1"/>
  <c r="N6" i="5"/>
  <c r="B10" i="4" s="1"/>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H85" i="4"/>
  <c r="G85" i="4"/>
  <c r="BB10" i="4"/>
  <c r="AT10" i="4"/>
  <c r="AL10" i="4"/>
  <c r="AT8" i="4"/>
  <c r="AD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<sst xmlns="http://schemas.openxmlformats.org/spreadsheetml/2006/main" count="228" uniqueCount="113">
  <si>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</si>
  <si>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</si>
  <si>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</si>
  <si>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</si>
  <si>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</si>
  <si>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</si>
  <si>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</si>
  <si>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</si>
  <si>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</si>
  <si>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</si>
  <si>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</si>
  <si>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</si>
  <si>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</si>
  <si>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</si>
  <si>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</si>
  <si>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</si>
  <si>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</si>
  <si>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</si>
  <si>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</si>
  <si>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</si>
  <si>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</si>
  <si>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</si>
  <si>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</si>
  <si>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</si>
  <si>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</si>
  <si>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</si>
  <si>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</si>
  <si>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</si>
  <si>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</si>
  <si>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</si>
  <si>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</si>
  <si>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</si>
  <si>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</si>
  <si>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</si>
  <si>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</si>
  <si>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</si>
  <si>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</si>
  <si>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</si>
  <si>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</si>
  <si>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</si>
  <si>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</si>
  <si>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</si>
  <si>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</si>
  <si>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</si>
  <si>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</si>
  <si>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</si>
  <si>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</si>
  <si>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</si>
  <si>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</si>
  <si>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</si>
  <si>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</si>
  <si>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</si>
  <si>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</si>
  <si>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</si>
  <si>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</si>
  <si>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</si>
  <si>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</si>
  <si>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</si>
  <si>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</si>
  <si>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</si>
  <si>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</si>
  <si>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</si>
  <si>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</si>
  <si>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</si>
  <si>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</si>
  <si>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</si>
  <si>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</si>
  <si>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</si>
  <si>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</si>
  <si>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</si>
  <si>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</si>
  <si>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</si>
  <si>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</si>
  <si>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</si>
  <si>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</si>
  <si>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</si>
  <si>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</si>
  <si>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</si>
  <si>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</si>
  <si>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</si>
  <si>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</si>
  <si>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</si>
  <si>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</si>
  <si>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</si>
  <si>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</si>
  <si>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</si>
  <si>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</si>
  <si>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</si>
  <si>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</si>
  <si>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</si>
  <si>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</si>
  <si>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</si>
  <si>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</si>
  <si>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富士吉田市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</si>
  <si>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</si>
  <si>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</si>
  <si>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</si>
  <si>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</si>
  <si>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</si>
  <si>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</si>
  <si>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</si>
  <si>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</si>
  <si>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</si>
  <si>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</si>
  <si>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</si>
  <si>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</si>
  <si>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</si>
  <si>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</si>
  <si>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</si>
  <si>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</si>
  <si>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経営面では、平成29年の料金改定以降、収支の改善が図られ、企業債残高対給水収益比率が高いものの経営の健全性では良好な状態を維持している。
　施設面では、水道施設全体の老朽化が進んでいく中で、有形固定資産減価償却率　管路経年化率及び管路更新率は類似団体平均より概ね良好な状況が続いている。今後も、老朽管の更新・耐震化に要する費用が増加していくことが見込まれており、更に人口減少等による給水収益の減少傾向が続くことや物価高騰による経費の増加が予想されるなど厳しい経営が予測される。
安全で安心な水道水を安定的かつ継続的に供給できるよう、DXによる漏水調査等の個別改善に加え、令和7年3月改定の「経営戦略」及び「ビジョン」に基づき、施設規模の適正化や事業運営の効率化やコスト縮減に努め取り組んでいく。</t>
    <rPh sb="230" eb="232">
      <t>ケイエイ</t>
    </rPh>
    <rPh sb="323" eb="325">
      <t>ジギョウ</t>
    </rPh>
    <rPh sb="325" eb="327">
      <t>ウンエイ</t>
    </rPh>
    <phoneticPr fontId="4"/>
  </si>
  <si>
    <t>• 有形固定資産減価償却率は45.61%となっており、施設全体の法定耐用年数に対する経過は少なくなっており、類似団体平均および全国平均を下回っている。
• 管路経年化率は19.92%となり、4年間で3ポイント以上上昇しており、管路の老朽化が着実に進行している為、財源の確保を踏まえ、今後も計画的に更新を行う必要がある。
• 管路更新率は0.63%であり、類似団体平均および全国平均を上回っている。今後も計画的かつ効率的にに管路の更新を進めていく必要がある。
・現時点では類似団体と比較して老朽化が進行していない状態にあり、全国平均を上回るペースで実施されている積極的な管路更新の成果。今後は、上昇傾向にある経年化率を注視しつつ、将来の更新需要増に備えた計画的な維持管理が重要。</t>
    <rPh sb="42" eb="44">
      <t>ケイカ</t>
    </rPh>
    <rPh sb="45" eb="46">
      <t>スク</t>
    </rPh>
    <rPh sb="68" eb="69">
      <t>シタ</t>
    </rPh>
    <rPh sb="120" eb="122">
      <t>チャクジツ</t>
    </rPh>
    <rPh sb="129" eb="130">
      <t>タメ</t>
    </rPh>
    <rPh sb="131" eb="133">
      <t>ザイゲン</t>
    </rPh>
    <rPh sb="134" eb="136">
      <t>カクホ</t>
    </rPh>
    <rPh sb="137" eb="138">
      <t>フ</t>
    </rPh>
    <rPh sb="141" eb="143">
      <t>コンゴ</t>
    </rPh>
    <rPh sb="144" eb="147">
      <t>ケイカクテキ</t>
    </rPh>
    <rPh sb="148" eb="150">
      <t>コウシン</t>
    </rPh>
    <rPh sb="151" eb="152">
      <t>オコナ</t>
    </rPh>
    <rPh sb="153" eb="155">
      <t>ヒツヨウ</t>
    </rPh>
    <rPh sb="198" eb="200">
      <t>コンゴ</t>
    </rPh>
    <rPh sb="206" eb="209">
      <t>コウリツテキ</t>
    </rPh>
    <rPh sb="222" eb="224">
      <t>ヒツヨウ</t>
    </rPh>
    <rPh sb="249" eb="251">
      <t>シンコウ</t>
    </rPh>
    <rPh sb="262" eb="264">
      <t>ゼンコク</t>
    </rPh>
    <phoneticPr fontId="4"/>
  </si>
  <si>
    <t xml:space="preserve">経営の健全性
• 経常収支比率は109.78%と100％を上回っており、安定した収益を確保してる。また、料金回収率は100.42%と100%を超えており、給水原価を供給単価で適切に賄えている。
・累積欠損金比率は0.00%（平均：4.74%）を維持しており、健全な財務状況である。
・流動比率は294.89%（平均：319.99%）と平均をやや下回っているが、短期的な支払能力の余力がある状態である。
• 企業債残高対給水収益比率が646.22%と類似団体平均の365.55%を大幅に上回っており、長期的な財務リスクへの配慮が必要である。
経営の効率性
・料金回収率は100.42％となっており、類似団体平均の平均値を上回っている。今後の人口減少による収益減と施設更新費用の増大により、回収率は低下していく見通しの為、経費削減や効率的な経営が必要である。
•給水原価は85.85円と、類似団体平均の半分以下の水準に抑えられており、非常に高いコスト効率を実現している。
•施設利用率は50.56%、有収率は79.87%といずれも平均を下回っている。施設が供給能力に対して十分に活用されていない状況や、漏水等による収益化されない水の割合が平均より高い。R7年度に衛星による漏水調査を行い効率的な修繕を行い。有収率の向上に取り組んでいる。
</t>
    <rPh sb="180" eb="183">
      <t>タンキテキ</t>
    </rPh>
    <rPh sb="184" eb="188">
      <t>シハライノウリョク</t>
    </rPh>
    <rPh sb="189" eb="191">
      <t>ヨリョク</t>
    </rPh>
    <rPh sb="194" eb="196">
      <t>ジョウタイ</t>
    </rPh>
    <rPh sb="279" eb="284">
      <t>リョウキンカイシュウリツ</t>
    </rPh>
    <rPh sb="299" eb="303">
      <t>ルイジダンタイ</t>
    </rPh>
    <rPh sb="303" eb="305">
      <t>ヘイキン</t>
    </rPh>
    <rPh sb="306" eb="309">
      <t>ヘイキンチ</t>
    </rPh>
    <rPh sb="310" eb="312">
      <t>ウワマワ</t>
    </rPh>
    <rPh sb="317" eb="319">
      <t>コンゴ</t>
    </rPh>
    <rPh sb="320" eb="324">
      <t>ジンコウゲンショウ</t>
    </rPh>
    <rPh sb="327" eb="329">
      <t>シュウエキ</t>
    </rPh>
    <rPh sb="329" eb="330">
      <t>ゲン</t>
    </rPh>
    <rPh sb="331" eb="337">
      <t>シセツコウシンヒヨウ</t>
    </rPh>
    <rPh sb="338" eb="340">
      <t>ゾウダイ</t>
    </rPh>
    <rPh sb="344" eb="347">
      <t>カイシュウリツ</t>
    </rPh>
    <rPh sb="348" eb="350">
      <t>テイカ</t>
    </rPh>
    <rPh sb="354" eb="356">
      <t>ミトオ</t>
    </rPh>
    <rPh sb="358" eb="359">
      <t>タメ</t>
    </rPh>
    <rPh sb="360" eb="364">
      <t>ケイヒサクゲン</t>
    </rPh>
    <rPh sb="365" eb="368">
      <t>コウリツテキ</t>
    </rPh>
    <rPh sb="369" eb="371">
      <t>ケイエイ</t>
    </rPh>
    <rPh sb="372" eb="374">
      <t>ヒツヨウ</t>
    </rPh>
    <rPh sb="527" eb="529">
      <t>ネンド</t>
    </rPh>
    <rPh sb="530" eb="532">
      <t>エイセイ</t>
    </rPh>
    <rPh sb="535" eb="537">
      <t>ロウスイ</t>
    </rPh>
    <rPh sb="537" eb="539">
      <t>チョウサ</t>
    </rPh>
    <rPh sb="540" eb="541">
      <t>オコナ</t>
    </rPh>
    <rPh sb="542" eb="545">
      <t>コウリツテキ</t>
    </rPh>
    <rPh sb="546" eb="548">
      <t>シュウゼン</t>
    </rPh>
    <rPh sb="549" eb="550">
      <t>オコナ</t>
    </rPh>
    <rPh sb="552" eb="555">
      <t>ユウシュウリツ</t>
    </rPh>
    <rPh sb="556" eb="558">
      <t>コウジョウ</t>
    </rPh>
    <rPh sb="559" eb="560">
      <t>ト</t>
    </rPh>
    <rPh sb="561" eb="56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</si>
</sst>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0.68</c:v>
                </c:pt>
                <c:pt idx="1">
                  <c:v>0.77</c:v>
                </c:pt>
                <c:pt idx="2">
                  <c:v>1.54</c:v>
                </c:pt>
                <c:pt idx="3">
                  <c:v>1.0900000000000001</c:v>
                </c:pt>
                <c:pt idx="4">
                  <c:v>0.63</c:v>
                </c:pt>
              </c:numCache>
            </c:numRef>
          </c:val>
          <c:extLst>
            <c:ext xmlns:c16="http://schemas.microsoft.com/office/drawing/2014/chart" uri="{C3380CC4-5D6E-409C-BE32-E72D297353CC}">
              <c16:uniqueId val="{00000000-9521-4676-A750-9C2051E4AB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521-4676-A750-9C2051E4AB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52.22</c:v>
                </c:pt>
                <c:pt idx="1">
                  <c:v>51.71</c:v>
                </c:pt>
                <c:pt idx="2">
                  <c:v>51.67</c:v>
                </c:pt>
                <c:pt idx="3">
                  <c:v>50.5</c:v>
                </c:pt>
                <c:pt idx="4">
                  <c:v>50.56</c:v>
                </c:pt>
              </c:numCache>
            </c:numRef>
          </c:val>
          <c:extLst>
            <c:ext xmlns:c16="http://schemas.microsoft.com/office/drawing/2014/chart" uri="{C3380CC4-5D6E-409C-BE32-E72D297353CC}">
              <c16:uniqueId val="{00000000-2226-4C58-8B02-E43B8E410B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226-4C58-8B02-E43B8E410B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79.44</c:v>
                </c:pt>
                <c:pt idx="1">
                  <c:v>79.64</c:v>
                </c:pt>
                <c:pt idx="2">
                  <c:v>79.650000000000006</c:v>
                </c:pt>
                <c:pt idx="3">
                  <c:v>79.739999999999995</c:v>
                </c:pt>
                <c:pt idx="4">
                  <c:v>79.87</c:v>
                </c:pt>
              </c:numCache>
            </c:numRef>
          </c:val>
          <c:extLst>
            <c:ext xmlns:c16="http://schemas.microsoft.com/office/drawing/2014/chart" uri="{C3380CC4-5D6E-409C-BE32-E72D297353CC}">
              <c16:uniqueId val="{00000000-EDB4-415E-B228-8F24BC5485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DB4-415E-B228-8F24BC5485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116.09</c:v>
                </c:pt>
                <c:pt idx="1">
                  <c:v>114.32</c:v>
                </c:pt>
                <c:pt idx="2">
                  <c:v>112.35</c:v>
                </c:pt>
                <c:pt idx="3">
                  <c:v>107.89</c:v>
                </c:pt>
                <c:pt idx="4">
                  <c:v>109.78</c:v>
                </c:pt>
              </c:numCache>
            </c:numRef>
          </c:val>
          <c:extLst>
            <c:ext xmlns:c16="http://schemas.microsoft.com/office/drawing/2014/chart" uri="{C3380CC4-5D6E-409C-BE32-E72D297353CC}">
              <c16:uniqueId val="{00000000-6CE7-473A-874C-CE2E4681AC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CE7-473A-874C-CE2E4681AC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43.75</c:v>
                </c:pt>
                <c:pt idx="1">
                  <c:v>44.88</c:v>
                </c:pt>
                <c:pt idx="2">
                  <c:v>44.12</c:v>
                </c:pt>
                <c:pt idx="3">
                  <c:v>44.95</c:v>
                </c:pt>
                <c:pt idx="4">
                  <c:v>45.61</c:v>
                </c:pt>
              </c:numCache>
            </c:numRef>
          </c:val>
          <c:extLst>
            <c:ext xmlns:c16="http://schemas.microsoft.com/office/drawing/2014/chart" uri="{C3380CC4-5D6E-409C-BE32-E72D297353CC}">
              <c16:uniqueId val="{00000000-9E3C-4895-BB83-3A8A5B48CA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E3C-4895-BB83-3A8A5B48CA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16.559999999999999</c:v>
                </c:pt>
                <c:pt idx="1">
                  <c:v>17.579999999999998</c:v>
                </c:pt>
                <c:pt idx="2">
                  <c:v>18.39</c:v>
                </c:pt>
                <c:pt idx="3">
                  <c:v>19.37</c:v>
                </c:pt>
                <c:pt idx="4">
                  <c:v>19.920000000000002</c:v>
                </c:pt>
              </c:numCache>
            </c:numRef>
          </c:val>
          <c:extLst>
            <c:ext xmlns:c16="http://schemas.microsoft.com/office/drawing/2014/chart" uri="{C3380CC4-5D6E-409C-BE32-E72D297353CC}">
              <c16:uniqueId val="{00000000-EEF8-43D3-863A-B16AFE71855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EEF8-43D3-863A-B16AFE71855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46-4352-915E-C4EB625E12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546-4352-915E-C4EB625E12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173.1</c:v>
                </c:pt>
                <c:pt idx="1">
                  <c:v>262.99</c:v>
                </c:pt>
                <c:pt idx="2">
                  <c:v>348.54</c:v>
                </c:pt>
                <c:pt idx="3">
                  <c:v>297.42</c:v>
                </c:pt>
                <c:pt idx="4">
                  <c:v>294.89</c:v>
                </c:pt>
              </c:numCache>
            </c:numRef>
          </c:val>
          <c:extLst>
            <c:ext xmlns:c16="http://schemas.microsoft.com/office/drawing/2014/chart" uri="{C3380CC4-5D6E-409C-BE32-E72D297353CC}">
              <c16:uniqueId val="{00000000-9ABA-4524-B260-F927A85CE6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ABA-4524-B260-F927A85CE6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601.92999999999995</c:v>
                </c:pt>
                <c:pt idx="1">
                  <c:v>619.78</c:v>
                </c:pt>
                <c:pt idx="2">
                  <c:v>656.92</c:v>
                </c:pt>
                <c:pt idx="3">
                  <c:v>677.45</c:v>
                </c:pt>
                <c:pt idx="4">
                  <c:v>646.22</c:v>
                </c:pt>
              </c:numCache>
            </c:numRef>
          </c:val>
          <c:extLst>
            <c:ext xmlns:c16="http://schemas.microsoft.com/office/drawing/2014/chart" uri="{C3380CC4-5D6E-409C-BE32-E72D297353CC}">
              <c16:uniqueId val="{00000000-B1F7-4827-A17E-17689D4433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1F7-4827-A17E-17689D4433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115.33</c:v>
                </c:pt>
                <c:pt idx="1">
                  <c:v>113.79</c:v>
                </c:pt>
                <c:pt idx="2">
                  <c:v>103.32</c:v>
                </c:pt>
                <c:pt idx="3">
                  <c:v>98.53</c:v>
                </c:pt>
                <c:pt idx="4">
                  <c:v>100.42</c:v>
                </c:pt>
              </c:numCache>
            </c:numRef>
          </c:val>
          <c:extLst>
            <c:ext xmlns:c16="http://schemas.microsoft.com/office/drawing/2014/chart" uri="{C3380CC4-5D6E-409C-BE32-E72D297353CC}">
              <c16:uniqueId val="{00000000-402F-4B2A-91A2-BA56EE2C1C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02F-4B2A-91A2-BA56EE2C1C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73.12</c:v>
                </c:pt>
                <c:pt idx="1">
                  <c:v>74.58</c:v>
                </c:pt>
                <c:pt idx="2">
                  <c:v>77.819999999999993</c:v>
                </c:pt>
                <c:pt idx="3">
                  <c:v>82.08</c:v>
                </c:pt>
                <c:pt idx="4">
                  <c:v>85.85</c:v>
                </c:pt>
              </c:numCache>
            </c:numRef>
          </c:val>
          <c:extLst>
            <c:ext xmlns:c16="http://schemas.microsoft.com/office/drawing/2014/chart" uri="{C3380CC4-5D6E-409C-BE32-E72D297353CC}">
              <c16:uniqueId val="{00000000-A465-4B61-9472-73F7A46877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A465-4B61-9472-73F7A46877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富士吉田市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46364</v>
      </c>
      <c r="AM8" s="44"/>
      <c r="AN8" s="44"/>
      <c r="AO8" s="44"/>
      <c r="AP8" s="44"/>
      <c r="AQ8" s="44"/>
      <c r="AR8" s="44"/>
      <c r="AS8" s="44"/>
      <c r="AT8" s="45">
        <f>データ!$S$6</f>
        <v>121.74</v>
      </c>
      <c r="AU8" s="46"/>
      <c r="AV8" s="46"/>
      <c r="AW8" s="46"/>
      <c r="AX8" s="46"/>
      <c r="AY8" s="46"/>
      <c r="AZ8" s="46"/>
      <c r="BA8" s="46"/>
      <c r="BB8" s="47">
        <f>データ!$T$6</f>
        <v>380.84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67.260000000000005</v>
      </c>
      <c r="J10" s="46"/>
      <c r="K10" s="46"/>
      <c r="L10" s="46"/>
      <c r="M10" s="46"/>
      <c r="N10" s="46"/>
      <c r="O10" s="80"/>
      <c r="P10" s="47">
        <f>データ!$P$6</f>
        <v>99.31</v>
      </c>
      <c r="Q10" s="47"/>
      <c r="R10" s="47"/>
      <c r="S10" s="47"/>
      <c r="T10" s="47"/>
      <c r="U10" s="47"/>
      <c r="V10" s="47"/>
      <c r="W10" s="44">
        <f>データ!$Q$6</f>
        <v>1529</v>
      </c>
      <c r="X10" s="44"/>
      <c r="Y10" s="44"/>
      <c r="Z10" s="44"/>
      <c r="AA10" s="44"/>
      <c r="AB10" s="44"/>
      <c r="AC10" s="44"/>
      <c r="AD10" s="2"/>
      <c r="AE10" s="2"/>
      <c r="AF10" s="2"/>
      <c r="AG10" s="2"/>
      <c r="AH10" s="2"/>
      <c r="AI10" s="2"/>
      <c r="AJ10" s="2"/>
      <c r="AK10" s="2"/>
      <c r="AL10" s="44">
        <f>データ!$U$6</f>
        <v>45692</v>
      </c>
      <c r="AM10" s="44"/>
      <c r="AN10" s="44"/>
      <c r="AO10" s="44"/>
      <c r="AP10" s="44"/>
      <c r="AQ10" s="44"/>
      <c r="AR10" s="44"/>
      <c r="AS10" s="44"/>
      <c r="AT10" s="45">
        <f>データ!$V$6</f>
        <v>11.59</v>
      </c>
      <c r="AU10" s="46"/>
      <c r="AV10" s="46"/>
      <c r="AW10" s="46"/>
      <c r="AX10" s="46"/>
      <c r="AY10" s="46"/>
      <c r="AZ10" s="46"/>
      <c r="BA10" s="46"/>
      <c r="BB10" s="47">
        <f>データ!$W$6</f>
        <v>3942.36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mwjX66LHJGTy7TXA5uDnn1kC1FlJV6y199y9OTCSsZmq8+XXyZCWXdUDRovLOH9kpww35ig/Ow9tEkuQ1hfqA==" saltValue="FExROpfNWvnVgAgS26hh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192023</v>
      </c>
      <c r="D6" s="20">
        <f t="shared" si="3"/>
        <v>46</v>
      </c>
      <c r="E6" s="20">
        <f t="shared" si="3"/>
        <v>1</v>
      </c>
      <c r="F6" s="20">
        <f t="shared" si="3"/>
        <v>0</v>
      </c>
      <c r="G6" s="20">
        <f t="shared" si="3"/>
        <v>1</v>
      </c>
      <c r="H6" s="20" t="str">
        <f t="shared" si="3"/>
        <v>山梨県　富士吉田市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67.260000000000005</v>
      </c>
      <c r="P6" s="21">
        <f t="shared" si="3"/>
        <v>99.31</v>
      </c>
      <c r="Q6" s="21">
        <f t="shared" si="3"/>
        <v>1529</v>
      </c>
      <c r="R6" s="21">
        <f t="shared" si="3"/>
        <v>46364</v>
      </c>
      <c r="S6" s="21">
        <f t="shared" si="3"/>
        <v>121.74</v>
      </c>
      <c r="T6" s="21">
        <f t="shared" si="3"/>
        <v>380.84</v>
      </c>
      <c r="U6" s="21">
        <f t="shared" si="3"/>
        <v>45692</v>
      </c>
      <c r="V6" s="21">
        <f t="shared" si="3"/>
        <v>11.59</v>
      </c>
      <c r="W6" s="21">
        <f t="shared" si="3"/>
        <v>3942.36</v>
      </c>
      <c r="X6" s="22">
        <f>IF(X7="",NA(),X7)</f>
        <v>116.09</v>
      </c>
      <c r="Y6" s="22">
        <f t="shared" ref="Y6:AG6" si="4">IF(Y7="",NA(),Y7)</f>
        <v>114.32</v>
      </c>
      <c r="Z6" s="22">
        <f t="shared" si="4"/>
        <v>112.35</v>
      </c>
      <c r="AA6" s="22">
        <f t="shared" si="4"/>
        <v>107.89</v>
      </c>
      <c r="AB6" s="22">
        <f t="shared" si="4"/>
        <v>109.78</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173.1</v>
      </c>
      <c r="AU6" s="22">
        <f t="shared" ref="AU6:BC6" si="6">IF(AU7="",NA(),AU7)</f>
        <v>262.99</v>
      </c>
      <c r="AV6" s="22">
        <f t="shared" si="6"/>
        <v>348.54</v>
      </c>
      <c r="AW6" s="22">
        <f t="shared" si="6"/>
        <v>297.42</v>
      </c>
      <c r="AX6" s="22">
        <f t="shared" si="6"/>
        <v>294.89</v>
      </c>
      <c r="AY6" s="22">
        <f t="shared" si="6"/>
        <v>327.77</v>
      </c>
      <c r="AZ6" s="22">
        <f t="shared" si="6"/>
        <v>338.02</v>
      </c>
      <c r="BA6" s="22">
        <f t="shared" si="6"/>
        <v>345.94</v>
      </c>
      <c r="BB6" s="22">
        <f t="shared" si="6"/>
        <v>329.7</v>
      </c>
      <c r="BC6" s="22">
        <f t="shared" si="6"/>
        <v>319.99</v>
      </c>
      <c r="BD6" s="21" t="str">
        <f>IF(BD7="","",IF(BD7="-","【-】","【"&amp;SUBSTITUTE(TEXT(BD7,"#,##0.00"),"-","△")&amp;"】"))</f>
        <v>【239.69】</v>
      </c>
      <c r="BE6" s="22">
        <f>IF(BE7="",NA(),BE7)</f>
        <v>601.92999999999995</v>
      </c>
      <c r="BF6" s="22">
        <f t="shared" ref="BF6:BN6" si="7">IF(BF7="",NA(),BF7)</f>
        <v>619.78</v>
      </c>
      <c r="BG6" s="22">
        <f t="shared" si="7"/>
        <v>656.92</v>
      </c>
      <c r="BH6" s="22">
        <f t="shared" si="7"/>
        <v>677.45</v>
      </c>
      <c r="BI6" s="22">
        <f t="shared" si="7"/>
        <v>646.22</v>
      </c>
      <c r="BJ6" s="22">
        <f t="shared" si="7"/>
        <v>397.1</v>
      </c>
      <c r="BK6" s="22">
        <f t="shared" si="7"/>
        <v>379.91</v>
      </c>
      <c r="BL6" s="22">
        <f t="shared" si="7"/>
        <v>386.61</v>
      </c>
      <c r="BM6" s="22">
        <f t="shared" si="7"/>
        <v>381.56</v>
      </c>
      <c r="BN6" s="22">
        <f t="shared" si="7"/>
        <v>365.55</v>
      </c>
      <c r="BO6" s="21" t="str">
        <f>IF(BO7="","",IF(BO7="-","【-】","【"&amp;SUBSTITUTE(TEXT(BO7,"#,##0.00"),"-","△")&amp;"】"))</f>
        <v>【264.86】</v>
      </c>
      <c r="BP6" s="22">
        <f>IF(BP7="",NA(),BP7)</f>
        <v>115.33</v>
      </c>
      <c r="BQ6" s="22">
        <f t="shared" ref="BQ6:BY6" si="8">IF(BQ7="",NA(),BQ7)</f>
        <v>113.79</v>
      </c>
      <c r="BR6" s="22">
        <f t="shared" si="8"/>
        <v>103.32</v>
      </c>
      <c r="BS6" s="22">
        <f t="shared" si="8"/>
        <v>98.53</v>
      </c>
      <c r="BT6" s="22">
        <f t="shared" si="8"/>
        <v>100.42</v>
      </c>
      <c r="BU6" s="22">
        <f t="shared" si="8"/>
        <v>95.79</v>
      </c>
      <c r="BV6" s="22">
        <f t="shared" si="8"/>
        <v>98.3</v>
      </c>
      <c r="BW6" s="22">
        <f t="shared" si="8"/>
        <v>93.82</v>
      </c>
      <c r="BX6" s="22">
        <f t="shared" si="8"/>
        <v>95.04</v>
      </c>
      <c r="BY6" s="22">
        <f t="shared" si="8"/>
        <v>95.42</v>
      </c>
      <c r="BZ6" s="21" t="str">
        <f>IF(BZ7="","",IF(BZ7="-","【-】","【"&amp;SUBSTITUTE(TEXT(BZ7,"#,##0.00"),"-","△")&amp;"】"))</f>
        <v>【97.59】</v>
      </c>
      <c r="CA6" s="22">
        <f>IF(CA7="",NA(),CA7)</f>
        <v>73.12</v>
      </c>
      <c r="CB6" s="22">
        <f t="shared" ref="CB6:CJ6" si="9">IF(CB7="",NA(),CB7)</f>
        <v>74.58</v>
      </c>
      <c r="CC6" s="22">
        <f t="shared" si="9"/>
        <v>77.819999999999993</v>
      </c>
      <c r="CD6" s="22">
        <f t="shared" si="9"/>
        <v>82.08</v>
      </c>
      <c r="CE6" s="22">
        <f t="shared" si="9"/>
        <v>85.85</v>
      </c>
      <c r="CF6" s="22">
        <f t="shared" si="9"/>
        <v>171.13</v>
      </c>
      <c r="CG6" s="22">
        <f t="shared" si="9"/>
        <v>173.7</v>
      </c>
      <c r="CH6" s="22">
        <f t="shared" si="9"/>
        <v>178.94</v>
      </c>
      <c r="CI6" s="22">
        <f t="shared" si="9"/>
        <v>180.19</v>
      </c>
      <c r="CJ6" s="22">
        <f t="shared" si="9"/>
        <v>184.25</v>
      </c>
      <c r="CK6" s="21" t="str">
        <f>IF(CK7="","",IF(CK7="-","【-】","【"&amp;SUBSTITUTE(TEXT(CK7,"#,##0.00"),"-","△")&amp;"】"))</f>
        <v>【181.66】</v>
      </c>
      <c r="CL6" s="22">
        <f>IF(CL7="",NA(),CL7)</f>
        <v>52.22</v>
      </c>
      <c r="CM6" s="22">
        <f t="shared" ref="CM6:CU6" si="10">IF(CM7="",NA(),CM7)</f>
        <v>51.71</v>
      </c>
      <c r="CN6" s="22">
        <f t="shared" si="10"/>
        <v>51.67</v>
      </c>
      <c r="CO6" s="22">
        <f t="shared" si="10"/>
        <v>50.5</v>
      </c>
      <c r="CP6" s="22">
        <f t="shared" si="10"/>
        <v>50.56</v>
      </c>
      <c r="CQ6" s="22">
        <f t="shared" si="10"/>
        <v>60.12</v>
      </c>
      <c r="CR6" s="22">
        <f t="shared" si="10"/>
        <v>60.34</v>
      </c>
      <c r="CS6" s="22">
        <f t="shared" si="10"/>
        <v>59.54</v>
      </c>
      <c r="CT6" s="22">
        <f t="shared" si="10"/>
        <v>59.26</v>
      </c>
      <c r="CU6" s="22">
        <f t="shared" si="10"/>
        <v>60.44</v>
      </c>
      <c r="CV6" s="21" t="str">
        <f>IF(CV7="","",IF(CV7="-","【-】","【"&amp;SUBSTITUTE(TEXT(CV7,"#,##0.00"),"-","△")&amp;"】"))</f>
        <v>【60.21】</v>
      </c>
      <c r="CW6" s="22">
        <f>IF(CW7="",NA(),CW7)</f>
        <v>79.44</v>
      </c>
      <c r="CX6" s="22">
        <f t="shared" ref="CX6:DF6" si="11">IF(CX7="",NA(),CX7)</f>
        <v>79.64</v>
      </c>
      <c r="CY6" s="22">
        <f t="shared" si="11"/>
        <v>79.650000000000006</v>
      </c>
      <c r="CZ6" s="22">
        <f t="shared" si="11"/>
        <v>79.739999999999995</v>
      </c>
      <c r="DA6" s="22">
        <f t="shared" si="11"/>
        <v>79.87</v>
      </c>
      <c r="DB6" s="22">
        <f t="shared" si="11"/>
        <v>84.24</v>
      </c>
      <c r="DC6" s="22">
        <f t="shared" si="11"/>
        <v>84.19</v>
      </c>
      <c r="DD6" s="22">
        <f t="shared" si="11"/>
        <v>83.93</v>
      </c>
      <c r="DE6" s="22">
        <f t="shared" si="11"/>
        <v>83.84</v>
      </c>
      <c r="DF6" s="22">
        <f t="shared" si="11"/>
        <v>83.39</v>
      </c>
      <c r="DG6" s="21" t="str">
        <f>IF(DG7="","",IF(DG7="-","【-】","【"&amp;SUBSTITUTE(TEXT(DG7,"#,##0.00"),"-","△")&amp;"】"))</f>
        <v>【89.21】</v>
      </c>
      <c r="DH6" s="22">
        <f>IF(DH7="",NA(),DH7)</f>
        <v>43.75</v>
      </c>
      <c r="DI6" s="22">
        <f t="shared" ref="DI6:DQ6" si="12">IF(DI7="",NA(),DI7)</f>
        <v>44.88</v>
      </c>
      <c r="DJ6" s="22">
        <f t="shared" si="12"/>
        <v>44.12</v>
      </c>
      <c r="DK6" s="22">
        <f t="shared" si="12"/>
        <v>44.95</v>
      </c>
      <c r="DL6" s="22">
        <f t="shared" si="12"/>
        <v>45.61</v>
      </c>
      <c r="DM6" s="22">
        <f t="shared" si="12"/>
        <v>48.83</v>
      </c>
      <c r="DN6" s="22">
        <f t="shared" si="12"/>
        <v>49.96</v>
      </c>
      <c r="DO6" s="22">
        <f t="shared" si="12"/>
        <v>50.82</v>
      </c>
      <c r="DP6" s="22">
        <f t="shared" si="12"/>
        <v>51.82</v>
      </c>
      <c r="DQ6" s="22">
        <f t="shared" si="12"/>
        <v>52.53</v>
      </c>
      <c r="DR6" s="21" t="str">
        <f>IF(DR7="","",IF(DR7="-","【-】","【"&amp;SUBSTITUTE(TEXT(DR7,"#,##0.00"),"-","△")&amp;"】"))</f>
        <v>【52.41】</v>
      </c>
      <c r="DS6" s="22">
        <f>IF(DS7="",NA(),DS7)</f>
        <v>16.559999999999999</v>
      </c>
      <c r="DT6" s="22">
        <f t="shared" ref="DT6:EB6" si="13">IF(DT7="",NA(),DT7)</f>
        <v>17.579999999999998</v>
      </c>
      <c r="DU6" s="22">
        <f t="shared" si="13"/>
        <v>18.39</v>
      </c>
      <c r="DV6" s="22">
        <f t="shared" si="13"/>
        <v>19.37</v>
      </c>
      <c r="DW6" s="22">
        <f t="shared" si="13"/>
        <v>19.920000000000002</v>
      </c>
      <c r="DX6" s="22">
        <f t="shared" si="13"/>
        <v>18.18</v>
      </c>
      <c r="DY6" s="22">
        <f t="shared" si="13"/>
        <v>19.32</v>
      </c>
      <c r="DZ6" s="22">
        <f t="shared" si="13"/>
        <v>21.16</v>
      </c>
      <c r="EA6" s="22">
        <f t="shared" si="13"/>
        <v>22.72</v>
      </c>
      <c r="EB6" s="22">
        <f t="shared" si="13"/>
        <v>24.16</v>
      </c>
      <c r="EC6" s="21" t="str">
        <f>IF(EC7="","",IF(EC7="-","【-】","【"&amp;SUBSTITUTE(TEXT(EC7,"#,##0.00"),"-","△")&amp;"】"))</f>
        <v>【26.78】</v>
      </c>
      <c r="ED6" s="22">
        <f>IF(ED7="",NA(),ED7)</f>
        <v>0.68</v>
      </c>
      <c r="EE6" s="22">
        <f t="shared" ref="EE6:EM6" si="14">IF(EE7="",NA(),EE7)</f>
        <v>0.77</v>
      </c>
      <c r="EF6" s="22">
        <f t="shared" si="14"/>
        <v>1.54</v>
      </c>
      <c r="EG6" s="22">
        <f t="shared" si="14"/>
        <v>1.0900000000000001</v>
      </c>
      <c r="EH6" s="22">
        <f t="shared" si="14"/>
        <v>0.63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192023</v>
      </c>
      <c r="D7" s="24">
        <v>46</v>
      </c>
      <c r="E7" s="24">
        <v>1</v>
      </c>
      <c r="F7" s="24">
        <v>0</v>
      </c>
      <c r="G7" s="24">
        <v>1</v>
      </c>
      <c r="H7" s="24" t="s">
        <v>93</v>
      </c>
      <c r="I7" s="24" t="s">
        <v>94</v>
      </c>
      <c r="J7" s="24" t="s">
        <v>95</v>
      </c>
      <c r="K7" s="24" t="s">
        <v>96</v>
      </c>
      <c r="L7" s="24" t="s">
        <v>97</v>
      </c>
      <c r="M7" s="24" t="s">
        <v>98</v>
      </c>
      <c r="N7" s="25" t="s">
        <v>99</v>
      </c>
      <c r="O7" s="25">
        <v>67.260000000000005</v>
      </c>
      <c r="P7" s="25">
        <v>99.31</v>
      </c>
      <c r="Q7" s="25">
        <v>1529</v>
      </c>
      <c r="R7" s="25">
        <v>46364</v>
      </c>
      <c r="S7" s="25">
        <v>121.74</v>
      </c>
      <c r="T7" s="25">
        <v>380.84</v>
      </c>
      <c r="U7" s="25">
        <v>45692</v>
      </c>
      <c r="V7" s="25">
        <v>11.59</v>
      </c>
      <c r="W7" s="25">
        <v>3942.36</v>
      </c>
      <c r="X7" s="25">
        <v>116.09</v>
      </c>
      <c r="Y7" s="25">
        <v>114.32</v>
      </c>
      <c r="Z7" s="25">
        <v>112.35</v>
      </c>
      <c r="AA7" s="25">
        <v>107.89</v>
      </c>
      <c r="AB7" s="25">
        <v>109.78</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173.1</v>
      </c>
      <c r="AU7" s="25">
        <v>262.99</v>
      </c>
      <c r="AV7" s="25">
        <v>348.54</v>
      </c>
      <c r="AW7" s="25">
        <v>297.42</v>
      </c>
      <c r="AX7" s="25">
        <v>294.89</v>
      </c>
      <c r="AY7" s="25">
        <v>327.77</v>
      </c>
      <c r="AZ7" s="25">
        <v>338.02</v>
      </c>
      <c r="BA7" s="25">
        <v>345.94</v>
      </c>
      <c r="BB7" s="25">
        <v>329.7</v>
      </c>
      <c r="BC7" s="25">
        <v>319.99</v>
      </c>
      <c r="BD7" s="25">
        <v>239.69</v>
      </c>
      <c r="BE7" s="25">
        <v>601.92999999999995</v>
      </c>
      <c r="BF7" s="25">
        <v>619.78</v>
      </c>
      <c r="BG7" s="25">
        <v>656.92</v>
      </c>
      <c r="BH7" s="25">
        <v>677.45</v>
      </c>
      <c r="BI7" s="25">
        <v>646.22</v>
      </c>
      <c r="BJ7" s="25">
        <v>397.1</v>
      </c>
      <c r="BK7" s="25">
        <v>379.91</v>
      </c>
      <c r="BL7" s="25">
        <v>386.61</v>
      </c>
      <c r="BM7" s="25">
        <v>381.56</v>
      </c>
      <c r="BN7" s="25">
        <v>365.55</v>
      </c>
      <c r="BO7" s="25">
        <v>264.86</v>
      </c>
      <c r="BP7" s="25">
        <v>115.33</v>
      </c>
      <c r="BQ7" s="25">
        <v>113.79</v>
      </c>
      <c r="BR7" s="25">
        <v>103.32</v>
      </c>
      <c r="BS7" s="25">
        <v>98.53</v>
      </c>
      <c r="BT7" s="25">
        <v>100.42</v>
      </c>
      <c r="BU7" s="25">
        <v>95.79</v>
      </c>
      <c r="BV7" s="25">
        <v>98.3</v>
      </c>
      <c r="BW7" s="25">
        <v>93.82</v>
      </c>
      <c r="BX7" s="25">
        <v>95.04</v>
      </c>
      <c r="BY7" s="25">
        <v>95.42</v>
      </c>
      <c r="BZ7" s="25">
        <v>97.59</v>
      </c>
      <c r="CA7" s="25">
        <v>73.12</v>
      </c>
      <c r="CB7" s="25">
        <v>74.58</v>
      </c>
      <c r="CC7" s="25">
        <v>77.819999999999993</v>
      </c>
      <c r="CD7" s="25">
        <v>82.08</v>
      </c>
      <c r="CE7" s="25">
        <v>85.85</v>
      </c>
      <c r="CF7" s="25">
        <v>171.13</v>
      </c>
      <c r="CG7" s="25">
        <v>173.7</v>
      </c>
      <c r="CH7" s="25">
        <v>178.94</v>
      </c>
      <c r="CI7" s="25">
        <v>180.19</v>
      </c>
      <c r="CJ7" s="25">
        <v>184.25</v>
      </c>
      <c r="CK7" s="25">
        <v>181.66</v>
      </c>
      <c r="CL7" s="25">
        <v>52.22</v>
      </c>
      <c r="CM7" s="25">
        <v>51.71</v>
      </c>
      <c r="CN7" s="25">
        <v>51.67</v>
      </c>
      <c r="CO7" s="25">
        <v>50.5</v>
      </c>
      <c r="CP7" s="25">
        <v>50.56</v>
      </c>
      <c r="CQ7" s="25">
        <v>60.12</v>
      </c>
      <c r="CR7" s="25">
        <v>60.34</v>
      </c>
      <c r="CS7" s="25">
        <v>59.54</v>
      </c>
      <c r="CT7" s="25">
        <v>59.26</v>
      </c>
      <c r="CU7" s="25">
        <v>60.44</v>
      </c>
      <c r="CV7" s="25">
        <v>60.21</v>
      </c>
      <c r="CW7" s="25">
        <v>79.44</v>
      </c>
      <c r="CX7" s="25">
        <v>79.64</v>
      </c>
      <c r="CY7" s="25">
        <v>79.650000000000006</v>
      </c>
      <c r="CZ7" s="25">
        <v>79.739999999999995</v>
      </c>
      <c r="DA7" s="25">
        <v>79.87</v>
      </c>
      <c r="DB7" s="25">
        <v>84.24</v>
      </c>
      <c r="DC7" s="25">
        <v>84.19</v>
      </c>
      <c r="DD7" s="25">
        <v>83.93</v>
      </c>
      <c r="DE7" s="25">
        <v>83.84</v>
      </c>
      <c r="DF7" s="25">
        <v>83.39</v>
      </c>
      <c r="DG7" s="25">
        <v>89.21</v>
      </c>
      <c r="DH7" s="25">
        <v>43.75</v>
      </c>
      <c r="DI7" s="25">
        <v>44.88</v>
      </c>
      <c r="DJ7" s="25">
        <v>44.12</v>
      </c>
      <c r="DK7" s="25">
        <v>44.95</v>
      </c>
      <c r="DL7" s="25">
        <v>45.61</v>
      </c>
      <c r="DM7" s="25">
        <v>48.83</v>
      </c>
      <c r="DN7" s="25">
        <v>49.96</v>
      </c>
      <c r="DO7" s="25">
        <v>50.82</v>
      </c>
      <c r="DP7" s="25">
        <v>51.82</v>
      </c>
      <c r="DQ7" s="25">
        <v>52.53</v>
      </c>
      <c r="DR7" s="25">
        <v>52.41</v>
      </c>
      <c r="DS7" s="25">
        <v>16.559999999999999</v>
      </c>
      <c r="DT7" s="25">
        <v>17.579999999999998</v>
      </c>
      <c r="DU7" s="25">
        <v>18.39</v>
      </c>
      <c r="DV7" s="25">
        <v>19.37</v>
      </c>
      <c r="DW7" s="25">
        <v>19.920000000000002</v>
      </c>
      <c r="DX7" s="25">
        <v>18.18</v>
      </c>
      <c r="DY7" s="25">
        <v>19.32</v>
      </c>
      <c r="DZ7" s="25">
        <v>21.16</v>
      </c>
      <c r="EA7" s="25">
        <v>22.72</v>
      </c>
      <c r="EB7" s="25">
        <v>24.16</v>
      </c>
      <c r="EC7" s="25">
        <v>26.78</v>
      </c>
      <c r="ED7" s="25">
        <v>0.68</v>
      </c>
      <c r="EE7" s="25">
        <v>0.77</v>
      </c>
      <c r="EF7" s="25">
        <v>1.54</v>
      </c>
      <c r="EG7" s="25">
        <v>1.0900000000000001</v>
      </c>
      <c r="EH7" s="25">
        <v>0.63</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2026-01-27T04:40:14Z</cp:lastPrinted>
  <dcterms:created xsi:type="dcterms:W3CDTF">2025-12-12T09:16:08Z</dcterms:created>
  <dcterms:modified xsi:type="dcterms:W3CDTF">2026-02-13T06:12:17Z</dcterms:modified>
  <cp:category/>
</cp:coreProperties>
</file>