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500701\Desktop\選挙ホームページ用データ\"/>
    </mc:Choice>
  </mc:AlternateContent>
  <xr:revisionPtr revIDLastSave="0" documentId="13_ncr:1_{DB31A5F5-2F54-4B21-A744-58EBA4DC481D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開票確定選２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6" l="1"/>
  <c r="L36" i="6"/>
  <c r="L34" i="6"/>
  <c r="L33" i="6"/>
  <c r="L32" i="6"/>
  <c r="L31" i="6"/>
  <c r="L30" i="6"/>
  <c r="L29" i="6"/>
  <c r="L27" i="6"/>
  <c r="L25" i="6"/>
  <c r="L24" i="6"/>
  <c r="L23" i="6"/>
  <c r="L22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C21" i="6" l="1"/>
  <c r="C26" i="6"/>
  <c r="C28" i="6"/>
  <c r="C35" i="6"/>
  <c r="C38" i="6"/>
  <c r="C39" i="6"/>
  <c r="D21" i="6"/>
  <c r="D26" i="6"/>
  <c r="D28" i="6"/>
  <c r="D35" i="6"/>
  <c r="D40" i="6" s="1"/>
  <c r="D41" i="6" s="1"/>
  <c r="D38" i="6"/>
  <c r="D39" i="6"/>
  <c r="K21" i="6"/>
  <c r="K40" i="6" s="1"/>
  <c r="K41" i="6" s="1"/>
  <c r="K26" i="6"/>
  <c r="K28" i="6"/>
  <c r="K35" i="6"/>
  <c r="K38" i="6"/>
  <c r="K39" i="6"/>
  <c r="J21" i="6"/>
  <c r="J26" i="6"/>
  <c r="J28" i="6"/>
  <c r="J35" i="6"/>
  <c r="J38" i="6"/>
  <c r="J39" i="6"/>
  <c r="J40" i="6"/>
  <c r="J41" i="6" s="1"/>
  <c r="I21" i="6"/>
  <c r="I26" i="6"/>
  <c r="I28" i="6"/>
  <c r="I35" i="6"/>
  <c r="I40" i="6" s="1"/>
  <c r="I41" i="6" s="1"/>
  <c r="I38" i="6"/>
  <c r="I39" i="6"/>
  <c r="G39" i="6"/>
  <c r="F39" i="6"/>
  <c r="E39" i="6"/>
  <c r="B39" i="6"/>
  <c r="G38" i="6"/>
  <c r="F38" i="6"/>
  <c r="H38" i="6" s="1"/>
  <c r="E38" i="6"/>
  <c r="B38" i="6"/>
  <c r="G35" i="6"/>
  <c r="F35" i="6"/>
  <c r="E35" i="6"/>
  <c r="B35" i="6"/>
  <c r="H35" i="6"/>
  <c r="G28" i="6"/>
  <c r="L28" i="6" s="1"/>
  <c r="F28" i="6"/>
  <c r="H28" i="6" s="1"/>
  <c r="E28" i="6"/>
  <c r="B28" i="6"/>
  <c r="L35" i="6" l="1"/>
  <c r="L39" i="6"/>
  <c r="L38" i="6"/>
  <c r="C40" i="6"/>
  <c r="C41" i="6"/>
  <c r="H39" i="6"/>
  <c r="G26" i="6" l="1"/>
  <c r="L26" i="6" s="1"/>
  <c r="F26" i="6"/>
  <c r="H26" i="6" s="1"/>
  <c r="E26" i="6"/>
  <c r="B26" i="6"/>
  <c r="G21" i="6"/>
  <c r="F21" i="6"/>
  <c r="E21" i="6"/>
  <c r="B21" i="6"/>
  <c r="B40" i="6" s="1"/>
  <c r="B41" i="6" s="1"/>
  <c r="F40" i="6" l="1"/>
  <c r="H21" i="6"/>
  <c r="G40" i="6"/>
  <c r="L21" i="6"/>
  <c r="E40" i="6"/>
  <c r="E41" i="6" s="1"/>
  <c r="H40" i="6"/>
  <c r="F41" i="6"/>
  <c r="H41" i="6" s="1"/>
  <c r="G41" i="6" l="1"/>
  <c r="L41" i="6" s="1"/>
  <c r="L40" i="6"/>
</calcChain>
</file>

<file path=xl/sharedStrings.xml><?xml version="1.0" encoding="utf-8"?>
<sst xmlns="http://schemas.openxmlformats.org/spreadsheetml/2006/main" count="138" uniqueCount="93">
  <si>
    <t>甲府市</t>
    <phoneticPr fontId="2"/>
  </si>
  <si>
    <t>富士吉田市</t>
    <phoneticPr fontId="2"/>
  </si>
  <si>
    <t>都留市</t>
    <phoneticPr fontId="2"/>
  </si>
  <si>
    <t>山梨市</t>
    <phoneticPr fontId="2"/>
  </si>
  <si>
    <t>大月市</t>
    <phoneticPr fontId="2"/>
  </si>
  <si>
    <t>韮崎市</t>
    <phoneticPr fontId="2"/>
  </si>
  <si>
    <t>南アルプス市</t>
    <phoneticPr fontId="2"/>
  </si>
  <si>
    <t>北杜市</t>
    <phoneticPr fontId="2"/>
  </si>
  <si>
    <t>甲斐市</t>
    <phoneticPr fontId="2"/>
  </si>
  <si>
    <t>笛吹市</t>
    <phoneticPr fontId="2"/>
  </si>
  <si>
    <t>上野原市</t>
    <phoneticPr fontId="2"/>
  </si>
  <si>
    <t>甲州市</t>
    <phoneticPr fontId="2"/>
  </si>
  <si>
    <t>中央市</t>
    <phoneticPr fontId="2"/>
  </si>
  <si>
    <t>市川三郷町</t>
    <phoneticPr fontId="2"/>
  </si>
  <si>
    <t>西八代郡計</t>
    <phoneticPr fontId="2"/>
  </si>
  <si>
    <t>早川町</t>
    <phoneticPr fontId="2"/>
  </si>
  <si>
    <t>身延町</t>
    <phoneticPr fontId="2"/>
  </si>
  <si>
    <t>南部町</t>
    <phoneticPr fontId="2"/>
  </si>
  <si>
    <t>富士川町</t>
    <phoneticPr fontId="2"/>
  </si>
  <si>
    <t>南巨摩郡計</t>
    <phoneticPr fontId="2"/>
  </si>
  <si>
    <t>昭和町</t>
    <phoneticPr fontId="2"/>
  </si>
  <si>
    <t>中巨摩郡計</t>
    <phoneticPr fontId="2"/>
  </si>
  <si>
    <t>道志村</t>
    <phoneticPr fontId="2"/>
  </si>
  <si>
    <t>西桂町</t>
    <phoneticPr fontId="2"/>
  </si>
  <si>
    <t>忍野村</t>
    <phoneticPr fontId="2"/>
  </si>
  <si>
    <t>山中湖村</t>
    <phoneticPr fontId="2"/>
  </si>
  <si>
    <t>鳴沢村</t>
    <phoneticPr fontId="2"/>
  </si>
  <si>
    <t>富士河口湖町</t>
    <phoneticPr fontId="2"/>
  </si>
  <si>
    <t>南都留郡計</t>
    <phoneticPr fontId="2"/>
  </si>
  <si>
    <t>小菅村</t>
    <phoneticPr fontId="2"/>
  </si>
  <si>
    <t>丹波山村</t>
    <phoneticPr fontId="2"/>
  </si>
  <si>
    <t>北都留郡計</t>
    <phoneticPr fontId="2"/>
  </si>
  <si>
    <t>市　計</t>
    <phoneticPr fontId="2"/>
  </si>
  <si>
    <t>郡　計</t>
    <phoneticPr fontId="2"/>
  </si>
  <si>
    <t>県　計</t>
    <phoneticPr fontId="2"/>
  </si>
  <si>
    <t>山梨県選挙管理委員会</t>
    <rPh sb="0" eb="3">
      <t>ヤマナシケン</t>
    </rPh>
    <rPh sb="3" eb="5">
      <t>センキョ</t>
    </rPh>
    <rPh sb="5" eb="7">
      <t>カンリ</t>
    </rPh>
    <rPh sb="7" eb="10">
      <t>イインカイ</t>
    </rPh>
    <phoneticPr fontId="1"/>
  </si>
  <si>
    <t>参選得票</t>
    <rPh sb="0" eb="1">
      <t>サン</t>
    </rPh>
    <rPh sb="1" eb="2">
      <t>セン</t>
    </rPh>
    <rPh sb="2" eb="4">
      <t>トクヒョウ</t>
    </rPh>
    <phoneticPr fontId="1"/>
  </si>
  <si>
    <t>参議院山梨県選出議員選挙　開票状況</t>
    <phoneticPr fontId="1"/>
  </si>
  <si>
    <t>（開票区別投票総数）</t>
    <phoneticPr fontId="1"/>
  </si>
  <si>
    <t xml:space="preserve">          　  項目</t>
    <rPh sb="13" eb="15">
      <t>コウモク</t>
    </rPh>
    <phoneticPr fontId="2"/>
  </si>
  <si>
    <t>得票総数</t>
    <rPh sb="0" eb="2">
      <t>トクヒョウ</t>
    </rPh>
    <rPh sb="2" eb="4">
      <t>ソウスウ</t>
    </rPh>
    <phoneticPr fontId="2"/>
  </si>
  <si>
    <t>按分の際の
切捨票数</t>
    <rPh sb="0" eb="2">
      <t>アンブン</t>
    </rPh>
    <rPh sb="3" eb="4">
      <t>サイ</t>
    </rPh>
    <rPh sb="6" eb="8">
      <t>キリス</t>
    </rPh>
    <rPh sb="8" eb="9">
      <t>ヒョウ</t>
    </rPh>
    <rPh sb="9" eb="10">
      <t>スウ</t>
    </rPh>
    <phoneticPr fontId="2"/>
  </si>
  <si>
    <t>何れにも
属しない票数</t>
    <rPh sb="0" eb="1">
      <t>イズ</t>
    </rPh>
    <rPh sb="5" eb="6">
      <t>ゾク</t>
    </rPh>
    <rPh sb="9" eb="10">
      <t>ヒョウ</t>
    </rPh>
    <rPh sb="10" eb="11">
      <t>スウ</t>
    </rPh>
    <phoneticPr fontId="2"/>
  </si>
  <si>
    <t>有効投票数</t>
    <rPh sb="0" eb="2">
      <t>ユウコウ</t>
    </rPh>
    <rPh sb="2" eb="4">
      <t>トウヒョウ</t>
    </rPh>
    <rPh sb="4" eb="5">
      <t>スウ</t>
    </rPh>
    <phoneticPr fontId="2"/>
  </si>
  <si>
    <t>無効投票数</t>
    <rPh sb="0" eb="2">
      <t>ムコウ</t>
    </rPh>
    <rPh sb="2" eb="5">
      <t>トウヒョウスウ</t>
    </rPh>
    <phoneticPr fontId="2"/>
  </si>
  <si>
    <t>投票総数</t>
    <rPh sb="0" eb="2">
      <t>トウヒョウ</t>
    </rPh>
    <rPh sb="2" eb="4">
      <t>ソウスウ</t>
    </rPh>
    <phoneticPr fontId="2"/>
  </si>
  <si>
    <t>無効投票率</t>
    <rPh sb="0" eb="2">
      <t>ムコウ</t>
    </rPh>
    <rPh sb="2" eb="4">
      <t>トウヒョウ</t>
    </rPh>
    <rPh sb="4" eb="5">
      <t>リツ</t>
    </rPh>
    <phoneticPr fontId="2"/>
  </si>
  <si>
    <t>不受理</t>
    <rPh sb="0" eb="1">
      <t>フ</t>
    </rPh>
    <rPh sb="1" eb="3">
      <t>ジュリ</t>
    </rPh>
    <phoneticPr fontId="2"/>
  </si>
  <si>
    <t>持帰り</t>
    <rPh sb="0" eb="2">
      <t>モチカエ</t>
    </rPh>
    <phoneticPr fontId="2"/>
  </si>
  <si>
    <t>その他</t>
    <rPh sb="2" eb="3">
      <t>タ</t>
    </rPh>
    <phoneticPr fontId="2"/>
  </si>
  <si>
    <t>投票者総数</t>
    <rPh sb="0" eb="3">
      <t>トウヒョウシャ</t>
    </rPh>
    <rPh sb="3" eb="5">
      <t>ソウスウ</t>
    </rPh>
    <phoneticPr fontId="2"/>
  </si>
  <si>
    <t>確定時刻</t>
    <rPh sb="0" eb="2">
      <t>カクテイ</t>
    </rPh>
    <rPh sb="2" eb="4">
      <t>ジコク</t>
    </rPh>
    <phoneticPr fontId="2"/>
  </si>
  <si>
    <t>市町村名</t>
    <phoneticPr fontId="2"/>
  </si>
  <si>
    <t>（Ａ）</t>
  </si>
  <si>
    <t>（Ｂ）</t>
  </si>
  <si>
    <t>（Ｃ）</t>
    <phoneticPr fontId="2"/>
  </si>
  <si>
    <r>
      <t>（Ａ＋Ｂ＋Ｃ）</t>
    </r>
    <r>
      <rPr>
        <sz val="10"/>
        <rFont val="ＭＳ 明朝"/>
        <family val="1"/>
        <charset val="128"/>
      </rPr>
      <t>（Ｄ）</t>
    </r>
    <phoneticPr fontId="2"/>
  </si>
  <si>
    <t>（Ｅ）</t>
    <phoneticPr fontId="2"/>
  </si>
  <si>
    <r>
      <t>（Ｄ＋Ｅ）</t>
    </r>
    <r>
      <rPr>
        <sz val="10"/>
        <rFont val="ＭＳ 明朝"/>
        <family val="1"/>
        <charset val="128"/>
      </rPr>
      <t>（Ｆ）</t>
    </r>
    <phoneticPr fontId="2"/>
  </si>
  <si>
    <t>（Ｅ÷Ｆ）× 100  ％</t>
    <phoneticPr fontId="2"/>
  </si>
  <si>
    <t>（Ｇ）</t>
    <phoneticPr fontId="2"/>
  </si>
  <si>
    <t>（Ｈ）</t>
    <phoneticPr fontId="2"/>
  </si>
  <si>
    <t>（I）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</si>
  <si>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</si>
  <si>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</si>
  <si>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（Ｆ＋Ｇ＋Ｈ＋I）</t>
    <phoneticPr fontId="2"/>
  </si>
  <si>
    <t>27時00分発表/26時30分現在</t>
  </si>
  <si>
    <t>令和7年7月20日 執行</t>
  </si>
  <si>
    <t>23</t>
  </si>
  <si>
    <t>57</t>
  </si>
  <si>
    <t>26</t>
  </si>
  <si>
    <t>30</t>
  </si>
  <si>
    <t>22</t>
  </si>
  <si>
    <t>06</t>
  </si>
  <si>
    <t>35</t>
  </si>
  <si>
    <t>45</t>
  </si>
  <si>
    <t>29</t>
  </si>
  <si>
    <t>41</t>
  </si>
  <si>
    <t>50</t>
  </si>
  <si>
    <t>04</t>
  </si>
  <si>
    <t>10</t>
  </si>
  <si>
    <t>13</t>
  </si>
  <si>
    <t>20</t>
  </si>
  <si>
    <t>43</t>
  </si>
  <si>
    <t>05</t>
  </si>
  <si>
    <t>00</t>
  </si>
  <si>
    <t>21</t>
  </si>
  <si>
    <t>53</t>
  </si>
  <si>
    <t>16</t>
  </si>
  <si>
    <t>12</t>
  </si>
  <si>
    <t>02</t>
  </si>
  <si>
    <t>27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</si>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</sst>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8" formatCode="#,##0_ \ \ \ "/>
    <numFmt numFmtId="179" formatCode="#,##0_ \ \ \ \ "/>
    <numFmt numFmtId="180" formatCode="#,##0_ "/>
    <numFmt numFmtId="181" formatCode="0_);[Red]\(0\)"/>
    <numFmt numFmtId="182" formatCode="#,##0.000_ "/>
    <numFmt numFmtId="183" formatCode="0.000_);[Red]\(0.000\)"/>
    <numFmt numFmtId="184" formatCode="0_ "/>
    <numFmt numFmtId="185" formatCode="#,##0.00_);[Red]\(#,##0.0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7" fillId="0" borderId="0">
      <alignment vertical="center"/>
    </xf>
  </cellStyleXfs>
  <cellXfs count="68">
    <xf numFmtId="0" fontId="0" fillId="0" borderId="0" xfId="0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49" fontId="3" fillId="0" borderId="7" xfId="0" applyNumberFormat="1" applyFont="1" applyBorder="1" applyAlignment="1">
      <alignment vertical="top" wrapText="1"/>
    </xf>
    <xf numFmtId="176" fontId="3" fillId="0" borderId="7" xfId="0" applyNumberFormat="1" applyFont="1" applyBorder="1" applyAlignment="1">
      <alignment horizontal="center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176" fontId="12" fillId="0" borderId="8" xfId="0" applyNumberFormat="1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 wrapText="1"/>
    </xf>
    <xf numFmtId="179" fontId="12" fillId="0" borderId="8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178" fontId="12" fillId="0" borderId="8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 shrinkToFit="1"/>
    </xf>
    <xf numFmtId="180" fontId="3" fillId="0" borderId="4" xfId="2" applyNumberFormat="1" applyFont="1" applyFill="1" applyBorder="1" applyAlignment="1">
      <alignment horizontal="right" vertical="center" shrinkToFit="1"/>
    </xf>
    <xf numFmtId="180" fontId="3" fillId="0" borderId="6" xfId="2" applyNumberFormat="1" applyFont="1" applyFill="1" applyBorder="1" applyAlignment="1">
      <alignment horizontal="right" vertical="center" shrinkToFit="1"/>
    </xf>
    <xf numFmtId="180" fontId="3" fillId="0" borderId="5" xfId="2" applyNumberFormat="1" applyFont="1" applyFill="1" applyBorder="1" applyAlignment="1">
      <alignment horizontal="right" vertical="center" shrinkToFit="1"/>
    </xf>
    <xf numFmtId="180" fontId="3" fillId="0" borderId="2" xfId="2" applyNumberFormat="1" applyFont="1" applyFill="1" applyBorder="1" applyAlignment="1">
      <alignment horizontal="right" vertical="center" shrinkToFit="1"/>
    </xf>
    <xf numFmtId="181" fontId="3" fillId="0" borderId="5" xfId="2" applyNumberFormat="1" applyFont="1" applyFill="1" applyBorder="1" applyAlignment="1">
      <alignment horizontal="right" vertical="center" shrinkToFit="1"/>
    </xf>
    <xf numFmtId="181" fontId="3" fillId="0" borderId="3" xfId="0" applyNumberFormat="1" applyFont="1" applyBorder="1" applyAlignment="1">
      <alignment horizontal="right" vertical="center" shrinkToFit="1"/>
    </xf>
    <xf numFmtId="181" fontId="3" fillId="0" borderId="4" xfId="2" applyNumberFormat="1" applyFont="1" applyFill="1" applyBorder="1" applyAlignment="1">
      <alignment horizontal="right" vertical="center" shrinkToFit="1"/>
    </xf>
    <xf numFmtId="181" fontId="3" fillId="0" borderId="6" xfId="2" applyNumberFormat="1" applyFont="1" applyFill="1" applyBorder="1" applyAlignment="1">
      <alignment horizontal="right" vertical="center" shrinkToFit="1"/>
    </xf>
    <xf numFmtId="181" fontId="3" fillId="0" borderId="2" xfId="2" applyNumberFormat="1" applyFont="1" applyFill="1" applyBorder="1" applyAlignment="1">
      <alignment horizontal="right" vertical="center" shrinkToFit="1"/>
    </xf>
    <xf numFmtId="182" fontId="3" fillId="0" borderId="3" xfId="0" applyNumberFormat="1" applyFont="1" applyBorder="1" applyAlignment="1">
      <alignment horizontal="right" vertical="center" shrinkToFit="1"/>
    </xf>
    <xf numFmtId="182" fontId="3" fillId="0" borderId="4" xfId="2" applyNumberFormat="1" applyFont="1" applyFill="1" applyBorder="1" applyAlignment="1">
      <alignment horizontal="right" vertical="center" shrinkToFit="1"/>
    </xf>
    <xf numFmtId="182" fontId="3" fillId="0" borderId="6" xfId="2" applyNumberFormat="1" applyFont="1" applyFill="1" applyBorder="1" applyAlignment="1">
      <alignment horizontal="right" vertical="center" shrinkToFit="1"/>
    </xf>
    <xf numFmtId="182" fontId="3" fillId="0" borderId="5" xfId="2" applyNumberFormat="1" applyFont="1" applyFill="1" applyBorder="1" applyAlignment="1">
      <alignment horizontal="right" vertical="center" shrinkToFit="1"/>
    </xf>
    <xf numFmtId="182" fontId="3" fillId="0" borderId="2" xfId="2" applyNumberFormat="1" applyFont="1" applyFill="1" applyBorder="1" applyAlignment="1">
      <alignment horizontal="right" vertical="center" shrinkToFit="1"/>
    </xf>
    <xf numFmtId="183" fontId="3" fillId="0" borderId="3" xfId="0" applyNumberFormat="1" applyFont="1" applyBorder="1" applyAlignment="1">
      <alignment horizontal="right" vertical="center" shrinkToFit="1"/>
    </xf>
    <xf numFmtId="183" fontId="3" fillId="0" borderId="4" xfId="2" applyNumberFormat="1" applyFont="1" applyFill="1" applyBorder="1" applyAlignment="1">
      <alignment horizontal="right" vertical="center" shrinkToFit="1"/>
    </xf>
    <xf numFmtId="183" fontId="3" fillId="0" borderId="6" xfId="2" applyNumberFormat="1" applyFont="1" applyFill="1" applyBorder="1" applyAlignment="1">
      <alignment horizontal="right" vertical="center" shrinkToFit="1"/>
    </xf>
    <xf numFmtId="183" fontId="3" fillId="0" borderId="5" xfId="2" applyNumberFormat="1" applyFont="1" applyFill="1" applyBorder="1" applyAlignment="1">
      <alignment horizontal="right" vertical="center" shrinkToFit="1"/>
    </xf>
    <xf numFmtId="183" fontId="3" fillId="0" borderId="2" xfId="2" applyNumberFormat="1" applyFont="1" applyFill="1" applyBorder="1" applyAlignment="1">
      <alignment horizontal="right" vertical="center" shrinkToFit="1"/>
    </xf>
    <xf numFmtId="184" fontId="3" fillId="0" borderId="3" xfId="0" applyNumberFormat="1" applyFont="1" applyBorder="1" applyAlignment="1">
      <alignment horizontal="right" vertical="center" shrinkToFit="1"/>
    </xf>
    <xf numFmtId="184" fontId="3" fillId="0" borderId="4" xfId="2" applyNumberFormat="1" applyFont="1" applyFill="1" applyBorder="1" applyAlignment="1">
      <alignment horizontal="right" vertical="center" shrinkToFit="1"/>
    </xf>
    <xf numFmtId="184" fontId="3" fillId="0" borderId="6" xfId="2" applyNumberFormat="1" applyFont="1" applyFill="1" applyBorder="1" applyAlignment="1">
      <alignment horizontal="right" vertical="center" shrinkToFit="1"/>
    </xf>
    <xf numFmtId="184" fontId="3" fillId="0" borderId="5" xfId="2" applyNumberFormat="1" applyFont="1" applyFill="1" applyBorder="1" applyAlignment="1">
      <alignment horizontal="right" vertical="center" shrinkToFit="1"/>
    </xf>
    <xf numFmtId="184" fontId="3" fillId="0" borderId="2" xfId="2" applyNumberFormat="1" applyFont="1" applyFill="1" applyBorder="1" applyAlignment="1">
      <alignment horizontal="right" vertical="center" shrinkToFit="1"/>
    </xf>
    <xf numFmtId="185" fontId="3" fillId="0" borderId="3" xfId="2" applyNumberFormat="1" applyFont="1" applyFill="1" applyBorder="1" applyAlignment="1">
      <alignment horizontal="right" vertical="center" shrinkToFit="1"/>
    </xf>
    <xf numFmtId="185" fontId="3" fillId="0" borderId="4" xfId="2" applyNumberFormat="1" applyFont="1" applyFill="1" applyBorder="1" applyAlignment="1">
      <alignment horizontal="right" vertical="center" shrinkToFit="1"/>
    </xf>
    <xf numFmtId="185" fontId="3" fillId="0" borderId="6" xfId="2" applyNumberFormat="1" applyFont="1" applyFill="1" applyBorder="1" applyAlignment="1">
      <alignment horizontal="right" vertical="center" shrinkToFit="1"/>
    </xf>
    <xf numFmtId="185" fontId="3" fillId="0" borderId="5" xfId="2" applyNumberFormat="1" applyFont="1" applyFill="1" applyBorder="1" applyAlignment="1">
      <alignment horizontal="right" vertical="center" shrinkToFit="1"/>
    </xf>
    <xf numFmtId="185" fontId="3" fillId="0" borderId="2" xfId="2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3" fillId="0" borderId="17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3CAABB5-FB6A-4AA7-9018-1EFD9907DE6F}"/>
            </a:ext>
          </a:extLst>
        </xdr:cNvPr>
        <xdr:cNvSpPr>
          <a:spLocks noChangeShapeType="1"/>
        </xdr:cNvSpPr>
      </xdr:nvSpPr>
      <xdr:spPr bwMode="auto">
        <a:xfrm>
          <a:off x="9525" y="990600"/>
          <a:ext cx="152400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zoomScaleNormal="100" workbookViewId="0"/>
  </sheetViews>
  <sheetFormatPr defaultRowHeight="18" x14ac:dyDescent="0.55000000000000004"/>
  <cols>
    <col min="1" max="1" width="20.08203125" customWidth="1"/>
    <col min="2" max="2" width="17" customWidth="1"/>
    <col min="3" max="3" width="13" customWidth="1"/>
    <col min="4" max="4" width="14.75" customWidth="1"/>
    <col min="5" max="5" width="17.33203125" customWidth="1"/>
    <col min="6" max="6" width="16.5" customWidth="1"/>
    <col min="7" max="7" width="17.33203125" customWidth="1"/>
    <col min="8" max="8" width="11.83203125" customWidth="1"/>
    <col min="9" max="9" width="7.75" customWidth="1"/>
    <col min="10" max="11" width="7.5" customWidth="1"/>
    <col min="12" max="12" width="17.08203125" customWidth="1"/>
    <col min="13" max="13" width="4.33203125" customWidth="1"/>
    <col min="14" max="14" width="4.5" customWidth="1"/>
  </cols>
  <sheetData>
    <row r="1" spans="1:14" ht="29.25" customHeight="1" x14ac:dyDescent="0.85">
      <c r="A1" s="5" t="s">
        <v>67</v>
      </c>
      <c r="B1" s="62" t="s">
        <v>37</v>
      </c>
      <c r="C1" s="63"/>
      <c r="D1" s="63"/>
      <c r="E1" s="63"/>
      <c r="F1" s="63"/>
      <c r="G1" s="63"/>
      <c r="H1" s="63"/>
      <c r="I1" s="63"/>
      <c r="J1" s="63"/>
      <c r="K1" s="63"/>
      <c r="N1" s="3" t="s">
        <v>36</v>
      </c>
    </row>
    <row r="2" spans="1:14" ht="21.75" customHeight="1" x14ac:dyDescent="0.2">
      <c r="C2" s="64" t="s">
        <v>38</v>
      </c>
      <c r="D2" s="65"/>
      <c r="E2" s="65"/>
      <c r="F2" s="65"/>
      <c r="G2" s="65"/>
      <c r="H2" s="65"/>
      <c r="J2" s="60" t="s">
        <v>66</v>
      </c>
      <c r="K2" s="60"/>
      <c r="L2" s="60"/>
      <c r="M2" s="60"/>
      <c r="N2" s="60"/>
    </row>
    <row r="3" spans="1:14" x14ac:dyDescent="0.55000000000000004">
      <c r="J3" s="61" t="s">
        <v>35</v>
      </c>
      <c r="K3" s="61"/>
      <c r="L3" s="61"/>
      <c r="M3" s="61"/>
      <c r="N3" s="61"/>
    </row>
    <row r="4" spans="1:14" ht="7.5" customHeight="1" x14ac:dyDescent="0.55000000000000004"/>
    <row r="5" spans="1:14" ht="26" x14ac:dyDescent="0.55000000000000004">
      <c r="A5" s="6" t="s">
        <v>39</v>
      </c>
      <c r="B5" s="7" t="s">
        <v>40</v>
      </c>
      <c r="C5" s="7" t="s">
        <v>41</v>
      </c>
      <c r="D5" s="7" t="s">
        <v>42</v>
      </c>
      <c r="E5" s="8" t="s">
        <v>43</v>
      </c>
      <c r="F5" s="9" t="s">
        <v>44</v>
      </c>
      <c r="G5" s="8" t="s">
        <v>45</v>
      </c>
      <c r="H5" s="4" t="s">
        <v>46</v>
      </c>
      <c r="I5" s="9" t="s">
        <v>47</v>
      </c>
      <c r="J5" s="9" t="s">
        <v>48</v>
      </c>
      <c r="K5" s="9" t="s">
        <v>49</v>
      </c>
      <c r="L5" s="8" t="s">
        <v>50</v>
      </c>
      <c r="M5" s="66" t="s">
        <v>51</v>
      </c>
      <c r="N5" s="67"/>
    </row>
    <row r="6" spans="1:14" ht="19" x14ac:dyDescent="0.55000000000000004">
      <c r="A6" s="10" t="s">
        <v>52</v>
      </c>
      <c r="B6" s="11" t="s">
        <v>53</v>
      </c>
      <c r="C6" s="11" t="s">
        <v>54</v>
      </c>
      <c r="D6" s="11" t="s">
        <v>55</v>
      </c>
      <c r="E6" s="12" t="s">
        <v>56</v>
      </c>
      <c r="F6" s="13" t="s">
        <v>57</v>
      </c>
      <c r="G6" s="12" t="s">
        <v>58</v>
      </c>
      <c r="H6" s="14" t="s">
        <v>59</v>
      </c>
      <c r="I6" s="13" t="s">
        <v>60</v>
      </c>
      <c r="J6" s="13" t="s">
        <v>61</v>
      </c>
      <c r="K6" s="13" t="s">
        <v>62</v>
      </c>
      <c r="L6" s="15" t="s">
        <v>65</v>
      </c>
      <c r="M6" s="1" t="s">
        <v>63</v>
      </c>
      <c r="N6" s="2" t="s">
        <v>64</v>
      </c>
    </row>
    <row r="7" spans="1:14" x14ac:dyDescent="0.55000000000000004">
      <c r="A7" s="16" t="s">
        <v>0</v>
      </c>
      <c r="B7" s="40">
        <v>86211</v>
      </c>
      <c r="C7" s="45">
        <v>0</v>
      </c>
      <c r="D7" s="36">
        <v>0</v>
      </c>
      <c r="E7" s="30">
        <v>86211</v>
      </c>
      <c r="F7" s="30">
        <v>2414</v>
      </c>
      <c r="G7" s="30">
        <v>88625</v>
      </c>
      <c r="H7" s="55">
        <v>2.72</v>
      </c>
      <c r="I7" s="36">
        <v>0</v>
      </c>
      <c r="J7" s="36">
        <v>0</v>
      </c>
      <c r="K7" s="50">
        <v>0</v>
      </c>
      <c r="L7" s="30">
        <f>G7+I7+J7+K7</f>
        <v>88625</v>
      </c>
      <c r="M7" s="17" t="s">
        <v>68</v>
      </c>
      <c r="N7" s="18" t="s">
        <v>69</v>
      </c>
    </row>
    <row r="8" spans="1:14" x14ac:dyDescent="0.2">
      <c r="A8" s="19" t="s">
        <v>1</v>
      </c>
      <c r="B8" s="41">
        <v>23457</v>
      </c>
      <c r="C8" s="46">
        <v>0</v>
      </c>
      <c r="D8" s="37">
        <v>0</v>
      </c>
      <c r="E8" s="31">
        <v>23457</v>
      </c>
      <c r="F8" s="31">
        <v>949</v>
      </c>
      <c r="G8" s="31">
        <v>24406</v>
      </c>
      <c r="H8" s="56">
        <v>3.89</v>
      </c>
      <c r="I8" s="37">
        <v>0</v>
      </c>
      <c r="J8" s="37">
        <v>0</v>
      </c>
      <c r="K8" s="51">
        <v>0</v>
      </c>
      <c r="L8" s="31">
        <f t="shared" ref="L8:L41" si="0">G8+I8+J8+K8</f>
        <v>24406</v>
      </c>
      <c r="M8" s="20" t="s">
        <v>70</v>
      </c>
      <c r="N8" s="21" t="s">
        <v>71</v>
      </c>
    </row>
    <row r="9" spans="1:14" x14ac:dyDescent="0.2">
      <c r="A9" s="19" t="s">
        <v>2</v>
      </c>
      <c r="B9" s="41">
        <v>15519</v>
      </c>
      <c r="C9" s="46">
        <v>0</v>
      </c>
      <c r="D9" s="37">
        <v>0</v>
      </c>
      <c r="E9" s="31">
        <v>15519</v>
      </c>
      <c r="F9" s="31">
        <v>391</v>
      </c>
      <c r="G9" s="31">
        <v>15910</v>
      </c>
      <c r="H9" s="56">
        <v>2.46</v>
      </c>
      <c r="I9" s="37">
        <v>0</v>
      </c>
      <c r="J9" s="37">
        <v>0</v>
      </c>
      <c r="K9" s="51">
        <v>0</v>
      </c>
      <c r="L9" s="31">
        <f t="shared" si="0"/>
        <v>15910</v>
      </c>
      <c r="M9" s="20" t="s">
        <v>72</v>
      </c>
      <c r="N9" s="21" t="s">
        <v>73</v>
      </c>
    </row>
    <row r="10" spans="1:14" x14ac:dyDescent="0.2">
      <c r="A10" s="19" t="s">
        <v>3</v>
      </c>
      <c r="B10" s="41">
        <v>16765</v>
      </c>
      <c r="C10" s="46">
        <v>0</v>
      </c>
      <c r="D10" s="37">
        <v>0</v>
      </c>
      <c r="E10" s="31">
        <v>16765</v>
      </c>
      <c r="F10" s="31">
        <v>541</v>
      </c>
      <c r="G10" s="31">
        <v>17306</v>
      </c>
      <c r="H10" s="56">
        <v>3.13</v>
      </c>
      <c r="I10" s="37">
        <v>0</v>
      </c>
      <c r="J10" s="37">
        <v>0</v>
      </c>
      <c r="K10" s="51">
        <v>0</v>
      </c>
      <c r="L10" s="31">
        <f t="shared" si="0"/>
        <v>17306</v>
      </c>
      <c r="M10" s="20" t="s">
        <v>72</v>
      </c>
      <c r="N10" s="21" t="s">
        <v>74</v>
      </c>
    </row>
    <row r="11" spans="1:14" x14ac:dyDescent="0.2">
      <c r="A11" s="19" t="s">
        <v>4</v>
      </c>
      <c r="B11" s="41">
        <v>12263</v>
      </c>
      <c r="C11" s="46">
        <v>0</v>
      </c>
      <c r="D11" s="37">
        <v>0</v>
      </c>
      <c r="E11" s="31">
        <v>12263</v>
      </c>
      <c r="F11" s="31">
        <v>411</v>
      </c>
      <c r="G11" s="31">
        <v>12674</v>
      </c>
      <c r="H11" s="56">
        <v>3.24</v>
      </c>
      <c r="I11" s="37">
        <v>0</v>
      </c>
      <c r="J11" s="37">
        <v>0</v>
      </c>
      <c r="K11" s="51">
        <v>0</v>
      </c>
      <c r="L11" s="31">
        <f t="shared" si="0"/>
        <v>12674</v>
      </c>
      <c r="M11" s="20" t="s">
        <v>68</v>
      </c>
      <c r="N11" s="21" t="s">
        <v>75</v>
      </c>
    </row>
    <row r="12" spans="1:14" x14ac:dyDescent="0.2">
      <c r="A12" s="19" t="s">
        <v>5</v>
      </c>
      <c r="B12" s="41">
        <v>14439</v>
      </c>
      <c r="C12" s="46">
        <v>0</v>
      </c>
      <c r="D12" s="37">
        <v>0</v>
      </c>
      <c r="E12" s="31">
        <v>14439</v>
      </c>
      <c r="F12" s="31">
        <v>409</v>
      </c>
      <c r="G12" s="31">
        <v>14848</v>
      </c>
      <c r="H12" s="56">
        <v>2.75</v>
      </c>
      <c r="I12" s="37">
        <v>0</v>
      </c>
      <c r="J12" s="37">
        <v>0</v>
      </c>
      <c r="K12" s="51">
        <v>0</v>
      </c>
      <c r="L12" s="31">
        <f t="shared" si="0"/>
        <v>14848</v>
      </c>
      <c r="M12" s="20" t="s">
        <v>72</v>
      </c>
      <c r="N12" s="21" t="s">
        <v>76</v>
      </c>
    </row>
    <row r="13" spans="1:14" x14ac:dyDescent="0.2">
      <c r="A13" s="19" t="s">
        <v>6</v>
      </c>
      <c r="B13" s="41">
        <v>34740</v>
      </c>
      <c r="C13" s="46">
        <v>0</v>
      </c>
      <c r="D13" s="37">
        <v>0</v>
      </c>
      <c r="E13" s="31">
        <v>34740</v>
      </c>
      <c r="F13" s="31">
        <v>876</v>
      </c>
      <c r="G13" s="31">
        <v>35616</v>
      </c>
      <c r="H13" s="56">
        <v>2.46</v>
      </c>
      <c r="I13" s="37">
        <v>0</v>
      </c>
      <c r="J13" s="37">
        <v>0</v>
      </c>
      <c r="K13" s="51">
        <v>0</v>
      </c>
      <c r="L13" s="31">
        <f t="shared" si="0"/>
        <v>35616</v>
      </c>
      <c r="M13" s="20" t="s">
        <v>72</v>
      </c>
      <c r="N13" s="21" t="s">
        <v>77</v>
      </c>
    </row>
    <row r="14" spans="1:14" x14ac:dyDescent="0.2">
      <c r="A14" s="19" t="s">
        <v>7</v>
      </c>
      <c r="B14" s="41">
        <v>25769</v>
      </c>
      <c r="C14" s="46">
        <v>0</v>
      </c>
      <c r="D14" s="37">
        <v>0</v>
      </c>
      <c r="E14" s="31">
        <v>25769</v>
      </c>
      <c r="F14" s="31">
        <v>656</v>
      </c>
      <c r="G14" s="31">
        <v>26425</v>
      </c>
      <c r="H14" s="56">
        <v>2.48</v>
      </c>
      <c r="I14" s="37">
        <v>0</v>
      </c>
      <c r="J14" s="37">
        <v>0</v>
      </c>
      <c r="K14" s="51">
        <v>-2</v>
      </c>
      <c r="L14" s="31">
        <f t="shared" si="0"/>
        <v>26423</v>
      </c>
      <c r="M14" s="20" t="s">
        <v>70</v>
      </c>
      <c r="N14" s="21" t="s">
        <v>71</v>
      </c>
    </row>
    <row r="15" spans="1:14" x14ac:dyDescent="0.2">
      <c r="A15" s="19" t="s">
        <v>8</v>
      </c>
      <c r="B15" s="41">
        <v>36145</v>
      </c>
      <c r="C15" s="46">
        <v>0</v>
      </c>
      <c r="D15" s="37">
        <v>0</v>
      </c>
      <c r="E15" s="31">
        <v>36145</v>
      </c>
      <c r="F15" s="31">
        <v>946</v>
      </c>
      <c r="G15" s="31">
        <v>37091</v>
      </c>
      <c r="H15" s="56">
        <v>2.5499999999999998</v>
      </c>
      <c r="I15" s="37">
        <v>0</v>
      </c>
      <c r="J15" s="37">
        <v>6</v>
      </c>
      <c r="K15" s="51">
        <v>0</v>
      </c>
      <c r="L15" s="31">
        <f t="shared" si="0"/>
        <v>37097</v>
      </c>
      <c r="M15" s="20" t="s">
        <v>72</v>
      </c>
      <c r="N15" s="21" t="s">
        <v>78</v>
      </c>
    </row>
    <row r="16" spans="1:14" x14ac:dyDescent="0.55000000000000004">
      <c r="A16" s="22" t="s">
        <v>9</v>
      </c>
      <c r="B16" s="41">
        <v>30716</v>
      </c>
      <c r="C16" s="46">
        <v>0</v>
      </c>
      <c r="D16" s="37">
        <v>0</v>
      </c>
      <c r="E16" s="31">
        <v>30716</v>
      </c>
      <c r="F16" s="31">
        <v>936</v>
      </c>
      <c r="G16" s="31">
        <v>31652</v>
      </c>
      <c r="H16" s="56">
        <v>2.96</v>
      </c>
      <c r="I16" s="37">
        <v>0</v>
      </c>
      <c r="J16" s="37">
        <v>0</v>
      </c>
      <c r="K16" s="51">
        <v>0</v>
      </c>
      <c r="L16" s="31">
        <f t="shared" si="0"/>
        <v>31652</v>
      </c>
      <c r="M16" s="20" t="s">
        <v>72</v>
      </c>
      <c r="N16" s="21" t="s">
        <v>79</v>
      </c>
    </row>
    <row r="17" spans="1:14" x14ac:dyDescent="0.55000000000000004">
      <c r="A17" s="22" t="s">
        <v>10</v>
      </c>
      <c r="B17" s="41">
        <v>11499</v>
      </c>
      <c r="C17" s="46">
        <v>0</v>
      </c>
      <c r="D17" s="37">
        <v>0</v>
      </c>
      <c r="E17" s="31">
        <v>11499</v>
      </c>
      <c r="F17" s="31">
        <v>339</v>
      </c>
      <c r="G17" s="31">
        <v>11838</v>
      </c>
      <c r="H17" s="56">
        <v>2.86</v>
      </c>
      <c r="I17" s="37">
        <v>0</v>
      </c>
      <c r="J17" s="37">
        <v>0</v>
      </c>
      <c r="K17" s="51">
        <v>0</v>
      </c>
      <c r="L17" s="31">
        <f t="shared" si="0"/>
        <v>11838</v>
      </c>
      <c r="M17" s="20" t="s">
        <v>72</v>
      </c>
      <c r="N17" s="21" t="s">
        <v>74</v>
      </c>
    </row>
    <row r="18" spans="1:14" x14ac:dyDescent="0.55000000000000004">
      <c r="A18" s="22" t="s">
        <v>11</v>
      </c>
      <c r="B18" s="41">
        <v>15225</v>
      </c>
      <c r="C18" s="46">
        <v>0</v>
      </c>
      <c r="D18" s="37">
        <v>0</v>
      </c>
      <c r="E18" s="31">
        <v>15225</v>
      </c>
      <c r="F18" s="31">
        <v>456</v>
      </c>
      <c r="G18" s="31">
        <v>15681</v>
      </c>
      <c r="H18" s="56">
        <v>2.91</v>
      </c>
      <c r="I18" s="37">
        <v>0</v>
      </c>
      <c r="J18" s="37">
        <v>0</v>
      </c>
      <c r="K18" s="51">
        <v>0</v>
      </c>
      <c r="L18" s="31">
        <f t="shared" si="0"/>
        <v>15681</v>
      </c>
      <c r="M18" s="20" t="s">
        <v>68</v>
      </c>
      <c r="N18" s="21" t="s">
        <v>71</v>
      </c>
    </row>
    <row r="19" spans="1:14" x14ac:dyDescent="0.55000000000000004">
      <c r="A19" s="23" t="s">
        <v>12</v>
      </c>
      <c r="B19" s="42">
        <v>14682</v>
      </c>
      <c r="C19" s="47">
        <v>0</v>
      </c>
      <c r="D19" s="38">
        <v>0</v>
      </c>
      <c r="E19" s="32">
        <v>14682</v>
      </c>
      <c r="F19" s="32">
        <v>384</v>
      </c>
      <c r="G19" s="32">
        <v>15066</v>
      </c>
      <c r="H19" s="57">
        <v>2.5499999999999998</v>
      </c>
      <c r="I19" s="38">
        <v>0</v>
      </c>
      <c r="J19" s="38">
        <v>0</v>
      </c>
      <c r="K19" s="52">
        <v>0</v>
      </c>
      <c r="L19" s="32">
        <f t="shared" si="0"/>
        <v>15066</v>
      </c>
      <c r="M19" s="24" t="s">
        <v>72</v>
      </c>
      <c r="N19" s="25" t="s">
        <v>80</v>
      </c>
    </row>
    <row r="20" spans="1:14" x14ac:dyDescent="0.55000000000000004">
      <c r="A20" s="16" t="s">
        <v>13</v>
      </c>
      <c r="B20" s="40">
        <v>7846</v>
      </c>
      <c r="C20" s="45">
        <v>0</v>
      </c>
      <c r="D20" s="36">
        <v>0</v>
      </c>
      <c r="E20" s="30">
        <v>7846</v>
      </c>
      <c r="F20" s="30">
        <v>208</v>
      </c>
      <c r="G20" s="30">
        <v>8054</v>
      </c>
      <c r="H20" s="55">
        <v>2.58</v>
      </c>
      <c r="I20" s="36">
        <v>0</v>
      </c>
      <c r="J20" s="36">
        <v>0</v>
      </c>
      <c r="K20" s="50">
        <v>0</v>
      </c>
      <c r="L20" s="30">
        <f t="shared" si="0"/>
        <v>8054</v>
      </c>
      <c r="M20" s="17" t="s">
        <v>72</v>
      </c>
      <c r="N20" s="18" t="s">
        <v>81</v>
      </c>
    </row>
    <row r="21" spans="1:14" x14ac:dyDescent="0.55000000000000004">
      <c r="A21" s="26" t="s">
        <v>14</v>
      </c>
      <c r="B21" s="43">
        <f>B20</f>
        <v>7846</v>
      </c>
      <c r="C21" s="48">
        <f>C20</f>
        <v>0</v>
      </c>
      <c r="D21" s="35">
        <f>D20</f>
        <v>0</v>
      </c>
      <c r="E21" s="33">
        <f t="shared" ref="E21:G21" si="1">E20</f>
        <v>7846</v>
      </c>
      <c r="F21" s="33">
        <f t="shared" si="1"/>
        <v>208</v>
      </c>
      <c r="G21" s="33">
        <f t="shared" si="1"/>
        <v>8054</v>
      </c>
      <c r="H21" s="58">
        <f>IF(F21=0,0,ROUND(F21/G21*100,2))</f>
        <v>2.58</v>
      </c>
      <c r="I21" s="35">
        <f>I20</f>
        <v>0</v>
      </c>
      <c r="J21" s="35">
        <f>J20</f>
        <v>0</v>
      </c>
      <c r="K21" s="53">
        <f>K20</f>
        <v>0</v>
      </c>
      <c r="L21" s="33">
        <f t="shared" si="0"/>
        <v>8054</v>
      </c>
      <c r="M21" s="27" t="s">
        <v>72</v>
      </c>
      <c r="N21" s="28" t="s">
        <v>81</v>
      </c>
    </row>
    <row r="22" spans="1:14" x14ac:dyDescent="0.55000000000000004">
      <c r="A22" s="22" t="s">
        <v>15</v>
      </c>
      <c r="B22" s="41">
        <v>538</v>
      </c>
      <c r="C22" s="46">
        <v>0</v>
      </c>
      <c r="D22" s="37">
        <v>0</v>
      </c>
      <c r="E22" s="31">
        <v>538</v>
      </c>
      <c r="F22" s="31">
        <v>18</v>
      </c>
      <c r="G22" s="31">
        <v>556</v>
      </c>
      <c r="H22" s="56">
        <v>3.24</v>
      </c>
      <c r="I22" s="37">
        <v>0</v>
      </c>
      <c r="J22" s="37">
        <v>0</v>
      </c>
      <c r="K22" s="51">
        <v>0</v>
      </c>
      <c r="L22" s="31">
        <f t="shared" si="0"/>
        <v>556</v>
      </c>
      <c r="M22" s="20" t="s">
        <v>82</v>
      </c>
      <c r="N22" s="21" t="s">
        <v>83</v>
      </c>
    </row>
    <row r="23" spans="1:14" x14ac:dyDescent="0.55000000000000004">
      <c r="A23" s="22" t="s">
        <v>16</v>
      </c>
      <c r="B23" s="41">
        <v>5534</v>
      </c>
      <c r="C23" s="46">
        <v>0</v>
      </c>
      <c r="D23" s="37">
        <v>0</v>
      </c>
      <c r="E23" s="31">
        <v>5534</v>
      </c>
      <c r="F23" s="31">
        <v>138</v>
      </c>
      <c r="G23" s="31">
        <v>5672</v>
      </c>
      <c r="H23" s="56">
        <v>2.4300000000000002</v>
      </c>
      <c r="I23" s="37">
        <v>0</v>
      </c>
      <c r="J23" s="37">
        <v>0</v>
      </c>
      <c r="K23" s="51">
        <v>0</v>
      </c>
      <c r="L23" s="31">
        <f t="shared" si="0"/>
        <v>5672</v>
      </c>
      <c r="M23" s="20" t="s">
        <v>72</v>
      </c>
      <c r="N23" s="21" t="s">
        <v>84</v>
      </c>
    </row>
    <row r="24" spans="1:14" x14ac:dyDescent="0.55000000000000004">
      <c r="A24" s="23" t="s">
        <v>17</v>
      </c>
      <c r="B24" s="41">
        <v>4114</v>
      </c>
      <c r="C24" s="46">
        <v>0</v>
      </c>
      <c r="D24" s="37">
        <v>0</v>
      </c>
      <c r="E24" s="31">
        <v>4114</v>
      </c>
      <c r="F24" s="31">
        <v>115</v>
      </c>
      <c r="G24" s="31">
        <v>4229</v>
      </c>
      <c r="H24" s="56">
        <v>2.72</v>
      </c>
      <c r="I24" s="37">
        <v>0</v>
      </c>
      <c r="J24" s="37">
        <v>0</v>
      </c>
      <c r="K24" s="51">
        <v>0</v>
      </c>
      <c r="L24" s="31">
        <f t="shared" si="0"/>
        <v>4229</v>
      </c>
      <c r="M24" s="20" t="s">
        <v>72</v>
      </c>
      <c r="N24" s="21" t="s">
        <v>85</v>
      </c>
    </row>
    <row r="25" spans="1:14" x14ac:dyDescent="0.55000000000000004">
      <c r="A25" s="23" t="s">
        <v>18</v>
      </c>
      <c r="B25" s="41">
        <v>7642</v>
      </c>
      <c r="C25" s="46">
        <v>0</v>
      </c>
      <c r="D25" s="37">
        <v>0</v>
      </c>
      <c r="E25" s="31">
        <v>7642</v>
      </c>
      <c r="F25" s="31">
        <v>211</v>
      </c>
      <c r="G25" s="31">
        <v>7853</v>
      </c>
      <c r="H25" s="56">
        <v>2.69</v>
      </c>
      <c r="I25" s="37">
        <v>0</v>
      </c>
      <c r="J25" s="37">
        <v>0</v>
      </c>
      <c r="K25" s="51">
        <v>0</v>
      </c>
      <c r="L25" s="31">
        <f t="shared" si="0"/>
        <v>7853</v>
      </c>
      <c r="M25" s="20" t="s">
        <v>86</v>
      </c>
      <c r="N25" s="21" t="s">
        <v>87</v>
      </c>
    </row>
    <row r="26" spans="1:14" x14ac:dyDescent="0.55000000000000004">
      <c r="A26" s="26" t="s">
        <v>19</v>
      </c>
      <c r="B26" s="43">
        <f>SUM(B22:B25)</f>
        <v>17828</v>
      </c>
      <c r="C26" s="48">
        <f>SUM(C22:C25)</f>
        <v>0</v>
      </c>
      <c r="D26" s="35">
        <f>SUM(D22:D25)</f>
        <v>0</v>
      </c>
      <c r="E26" s="33">
        <f t="shared" ref="E26:G26" si="2">SUM(E22:E25)</f>
        <v>17828</v>
      </c>
      <c r="F26" s="33">
        <f t="shared" si="2"/>
        <v>482</v>
      </c>
      <c r="G26" s="33">
        <f t="shared" si="2"/>
        <v>18310</v>
      </c>
      <c r="H26" s="58">
        <f>IF(F26=0,0,ROUND(F26/G26*100,2))</f>
        <v>2.63</v>
      </c>
      <c r="I26" s="35">
        <f>SUM(I22:I25)</f>
        <v>0</v>
      </c>
      <c r="J26" s="35">
        <f>SUM(J22:J25)</f>
        <v>0</v>
      </c>
      <c r="K26" s="53">
        <f>SUM(K22:K25)</f>
        <v>0</v>
      </c>
      <c r="L26" s="33">
        <f t="shared" si="0"/>
        <v>18310</v>
      </c>
      <c r="M26" s="27" t="s">
        <v>72</v>
      </c>
      <c r="N26" s="28" t="s">
        <v>84</v>
      </c>
    </row>
    <row r="27" spans="1:14" x14ac:dyDescent="0.55000000000000004">
      <c r="A27" s="16" t="s">
        <v>20</v>
      </c>
      <c r="B27" s="40">
        <v>9850</v>
      </c>
      <c r="C27" s="45">
        <v>0</v>
      </c>
      <c r="D27" s="36">
        <v>0</v>
      </c>
      <c r="E27" s="30">
        <v>9850</v>
      </c>
      <c r="F27" s="30">
        <v>221</v>
      </c>
      <c r="G27" s="30">
        <v>10071</v>
      </c>
      <c r="H27" s="55">
        <v>2.19</v>
      </c>
      <c r="I27" s="36">
        <v>0</v>
      </c>
      <c r="J27" s="36">
        <v>0</v>
      </c>
      <c r="K27" s="50">
        <v>0</v>
      </c>
      <c r="L27" s="30">
        <f t="shared" si="0"/>
        <v>10071</v>
      </c>
      <c r="M27" s="17" t="s">
        <v>72</v>
      </c>
      <c r="N27" s="18" t="s">
        <v>88</v>
      </c>
    </row>
    <row r="28" spans="1:14" x14ac:dyDescent="0.55000000000000004">
      <c r="A28" s="26" t="s">
        <v>21</v>
      </c>
      <c r="B28" s="43">
        <f>B27</f>
        <v>9850</v>
      </c>
      <c r="C28" s="48">
        <f>C27</f>
        <v>0</v>
      </c>
      <c r="D28" s="35">
        <f>D27</f>
        <v>0</v>
      </c>
      <c r="E28" s="33">
        <f t="shared" ref="E28" si="3">E27</f>
        <v>9850</v>
      </c>
      <c r="F28" s="33">
        <f t="shared" ref="F28" si="4">F27</f>
        <v>221</v>
      </c>
      <c r="G28" s="33">
        <f t="shared" ref="G28" si="5">G27</f>
        <v>10071</v>
      </c>
      <c r="H28" s="58">
        <f>IF(F28=0,0,ROUND(F28/G28*100,2))</f>
        <v>2.19</v>
      </c>
      <c r="I28" s="35">
        <f>I27</f>
        <v>0</v>
      </c>
      <c r="J28" s="35">
        <f>J27</f>
        <v>0</v>
      </c>
      <c r="K28" s="53">
        <f>K27</f>
        <v>0</v>
      </c>
      <c r="L28" s="33">
        <f t="shared" si="0"/>
        <v>10071</v>
      </c>
      <c r="M28" s="27" t="s">
        <v>72</v>
      </c>
      <c r="N28" s="28" t="s">
        <v>88</v>
      </c>
    </row>
    <row r="29" spans="1:14" x14ac:dyDescent="0.55000000000000004">
      <c r="A29" s="22" t="s">
        <v>22</v>
      </c>
      <c r="B29" s="41">
        <v>997</v>
      </c>
      <c r="C29" s="46">
        <v>0</v>
      </c>
      <c r="D29" s="37">
        <v>0</v>
      </c>
      <c r="E29" s="31">
        <v>997</v>
      </c>
      <c r="F29" s="31">
        <v>28</v>
      </c>
      <c r="G29" s="31">
        <v>1025</v>
      </c>
      <c r="H29" s="56">
        <v>2.73</v>
      </c>
      <c r="I29" s="37">
        <v>0</v>
      </c>
      <c r="J29" s="37">
        <v>0</v>
      </c>
      <c r="K29" s="51">
        <v>0</v>
      </c>
      <c r="L29" s="31">
        <f t="shared" si="0"/>
        <v>1025</v>
      </c>
      <c r="M29" s="20" t="s">
        <v>86</v>
      </c>
      <c r="N29" s="21" t="s">
        <v>89</v>
      </c>
    </row>
    <row r="30" spans="1:14" x14ac:dyDescent="0.55000000000000004">
      <c r="A30" s="22" t="s">
        <v>23</v>
      </c>
      <c r="B30" s="41">
        <v>2309</v>
      </c>
      <c r="C30" s="46">
        <v>0</v>
      </c>
      <c r="D30" s="37">
        <v>0</v>
      </c>
      <c r="E30" s="31">
        <v>2309</v>
      </c>
      <c r="F30" s="31">
        <v>68</v>
      </c>
      <c r="G30" s="31">
        <v>2377</v>
      </c>
      <c r="H30" s="56">
        <v>2.86</v>
      </c>
      <c r="I30" s="37">
        <v>0</v>
      </c>
      <c r="J30" s="37">
        <v>0</v>
      </c>
      <c r="K30" s="51">
        <v>0</v>
      </c>
      <c r="L30" s="31">
        <f t="shared" si="0"/>
        <v>2377</v>
      </c>
      <c r="M30" s="20" t="s">
        <v>86</v>
      </c>
      <c r="N30" s="21" t="s">
        <v>72</v>
      </c>
    </row>
    <row r="31" spans="1:14" x14ac:dyDescent="0.55000000000000004">
      <c r="A31" s="22" t="s">
        <v>24</v>
      </c>
      <c r="B31" s="41">
        <v>4750</v>
      </c>
      <c r="C31" s="46">
        <v>0</v>
      </c>
      <c r="D31" s="37">
        <v>0</v>
      </c>
      <c r="E31" s="31">
        <v>4750</v>
      </c>
      <c r="F31" s="31">
        <v>157</v>
      </c>
      <c r="G31" s="31">
        <v>4907</v>
      </c>
      <c r="H31" s="56">
        <v>3.2</v>
      </c>
      <c r="I31" s="37">
        <v>0</v>
      </c>
      <c r="J31" s="37">
        <v>0</v>
      </c>
      <c r="K31" s="51">
        <v>0</v>
      </c>
      <c r="L31" s="31">
        <f t="shared" si="0"/>
        <v>4907</v>
      </c>
      <c r="M31" s="20" t="s">
        <v>72</v>
      </c>
      <c r="N31" s="21" t="s">
        <v>90</v>
      </c>
    </row>
    <row r="32" spans="1:14" x14ac:dyDescent="0.55000000000000004">
      <c r="A32" s="22" t="s">
        <v>25</v>
      </c>
      <c r="B32" s="41">
        <v>3058</v>
      </c>
      <c r="C32" s="46">
        <v>0</v>
      </c>
      <c r="D32" s="37">
        <v>0</v>
      </c>
      <c r="E32" s="31">
        <v>3058</v>
      </c>
      <c r="F32" s="31">
        <v>113</v>
      </c>
      <c r="G32" s="31">
        <v>3171</v>
      </c>
      <c r="H32" s="56">
        <v>3.56</v>
      </c>
      <c r="I32" s="37">
        <v>0</v>
      </c>
      <c r="J32" s="37">
        <v>0</v>
      </c>
      <c r="K32" s="51">
        <v>0</v>
      </c>
      <c r="L32" s="31">
        <f t="shared" si="0"/>
        <v>3171</v>
      </c>
      <c r="M32" s="20" t="s">
        <v>72</v>
      </c>
      <c r="N32" s="21" t="s">
        <v>82</v>
      </c>
    </row>
    <row r="33" spans="1:14" x14ac:dyDescent="0.55000000000000004">
      <c r="A33" s="22" t="s">
        <v>26</v>
      </c>
      <c r="B33" s="41">
        <v>1689</v>
      </c>
      <c r="C33" s="46">
        <v>0</v>
      </c>
      <c r="D33" s="37">
        <v>0</v>
      </c>
      <c r="E33" s="31">
        <v>1689</v>
      </c>
      <c r="F33" s="31">
        <v>62</v>
      </c>
      <c r="G33" s="31">
        <v>1751</v>
      </c>
      <c r="H33" s="56">
        <v>3.54</v>
      </c>
      <c r="I33" s="37">
        <v>0</v>
      </c>
      <c r="J33" s="37">
        <v>0</v>
      </c>
      <c r="K33" s="51">
        <v>0</v>
      </c>
      <c r="L33" s="31">
        <f t="shared" si="0"/>
        <v>1751</v>
      </c>
      <c r="M33" s="20" t="s">
        <v>68</v>
      </c>
      <c r="N33" s="21" t="s">
        <v>91</v>
      </c>
    </row>
    <row r="34" spans="1:14" x14ac:dyDescent="0.55000000000000004">
      <c r="A34" s="22" t="s">
        <v>27</v>
      </c>
      <c r="B34" s="41">
        <v>13272</v>
      </c>
      <c r="C34" s="46">
        <v>0</v>
      </c>
      <c r="D34" s="37">
        <v>0</v>
      </c>
      <c r="E34" s="31">
        <v>13272</v>
      </c>
      <c r="F34" s="31">
        <v>407</v>
      </c>
      <c r="G34" s="31">
        <v>13679</v>
      </c>
      <c r="H34" s="56">
        <v>2.98</v>
      </c>
      <c r="I34" s="37">
        <v>0</v>
      </c>
      <c r="J34" s="37">
        <v>0</v>
      </c>
      <c r="K34" s="51">
        <v>0</v>
      </c>
      <c r="L34" s="31">
        <f t="shared" si="0"/>
        <v>13679</v>
      </c>
      <c r="M34" s="20" t="s">
        <v>72</v>
      </c>
      <c r="N34" s="21" t="s">
        <v>76</v>
      </c>
    </row>
    <row r="35" spans="1:14" x14ac:dyDescent="0.55000000000000004">
      <c r="A35" s="26" t="s">
        <v>28</v>
      </c>
      <c r="B35" s="43">
        <f t="shared" ref="B35:G35" si="6">SUM(B29:B34)</f>
        <v>26075</v>
      </c>
      <c r="C35" s="48">
        <f>SUM(C29:C34)</f>
        <v>0</v>
      </c>
      <c r="D35" s="35">
        <f>SUM(D29:D34)</f>
        <v>0</v>
      </c>
      <c r="E35" s="33">
        <f t="shared" si="6"/>
        <v>26075</v>
      </c>
      <c r="F35" s="33">
        <f t="shared" si="6"/>
        <v>835</v>
      </c>
      <c r="G35" s="33">
        <f t="shared" si="6"/>
        <v>26910</v>
      </c>
      <c r="H35" s="58">
        <f>IF(F35=0,0,ROUND(F35/G35*100,2))</f>
        <v>3.1</v>
      </c>
      <c r="I35" s="35">
        <f>SUM(I29:I34)</f>
        <v>0</v>
      </c>
      <c r="J35" s="35">
        <f>SUM(J29:J34)</f>
        <v>0</v>
      </c>
      <c r="K35" s="53">
        <f>SUM(K29:K34)</f>
        <v>0</v>
      </c>
      <c r="L35" s="33">
        <f t="shared" si="0"/>
        <v>26910</v>
      </c>
      <c r="M35" s="27" t="s">
        <v>68</v>
      </c>
      <c r="N35" s="28" t="s">
        <v>91</v>
      </c>
    </row>
    <row r="36" spans="1:14" x14ac:dyDescent="0.55000000000000004">
      <c r="A36" s="22" t="s">
        <v>29</v>
      </c>
      <c r="B36" s="41">
        <v>460</v>
      </c>
      <c r="C36" s="46">
        <v>0</v>
      </c>
      <c r="D36" s="37">
        <v>0</v>
      </c>
      <c r="E36" s="31">
        <v>460</v>
      </c>
      <c r="F36" s="31">
        <v>6</v>
      </c>
      <c r="G36" s="31">
        <v>466</v>
      </c>
      <c r="H36" s="56">
        <v>1.29</v>
      </c>
      <c r="I36" s="37">
        <v>0</v>
      </c>
      <c r="J36" s="37">
        <v>0</v>
      </c>
      <c r="K36" s="51">
        <v>0</v>
      </c>
      <c r="L36" s="31">
        <f t="shared" si="0"/>
        <v>466</v>
      </c>
      <c r="M36" s="20" t="s">
        <v>82</v>
      </c>
      <c r="N36" s="21" t="s">
        <v>92</v>
      </c>
    </row>
    <row r="37" spans="1:14" x14ac:dyDescent="0.55000000000000004">
      <c r="A37" s="22" t="s">
        <v>30</v>
      </c>
      <c r="B37" s="41">
        <v>348</v>
      </c>
      <c r="C37" s="46">
        <v>0</v>
      </c>
      <c r="D37" s="37">
        <v>0</v>
      </c>
      <c r="E37" s="31">
        <v>348</v>
      </c>
      <c r="F37" s="31">
        <v>14</v>
      </c>
      <c r="G37" s="31">
        <v>362</v>
      </c>
      <c r="H37" s="56">
        <v>3.87</v>
      </c>
      <c r="I37" s="37">
        <v>0</v>
      </c>
      <c r="J37" s="37">
        <v>0</v>
      </c>
      <c r="K37" s="51">
        <v>0</v>
      </c>
      <c r="L37" s="31">
        <f t="shared" si="0"/>
        <v>362</v>
      </c>
      <c r="M37" s="20" t="s">
        <v>82</v>
      </c>
      <c r="N37" s="21" t="s">
        <v>74</v>
      </c>
    </row>
    <row r="38" spans="1:14" x14ac:dyDescent="0.55000000000000004">
      <c r="A38" s="26" t="s">
        <v>31</v>
      </c>
      <c r="B38" s="43">
        <f>SUM(B36:B37)</f>
        <v>808</v>
      </c>
      <c r="C38" s="48">
        <f>SUM(C36:C37)</f>
        <v>0</v>
      </c>
      <c r="D38" s="35">
        <f>SUM(D36:D37)</f>
        <v>0</v>
      </c>
      <c r="E38" s="33">
        <f t="shared" ref="E38:G38" si="7">SUM(E36:E37)</f>
        <v>808</v>
      </c>
      <c r="F38" s="33">
        <f t="shared" si="7"/>
        <v>20</v>
      </c>
      <c r="G38" s="33">
        <f t="shared" si="7"/>
        <v>828</v>
      </c>
      <c r="H38" s="58">
        <f>IF(F38=0,0,ROUND(F38/G38*100,2))</f>
        <v>2.42</v>
      </c>
      <c r="I38" s="35">
        <f>SUM(I36:I37)</f>
        <v>0</v>
      </c>
      <c r="J38" s="35">
        <f>SUM(J36:J37)</f>
        <v>0</v>
      </c>
      <c r="K38" s="53">
        <f>SUM(K36:K37)</f>
        <v>0</v>
      </c>
      <c r="L38" s="33">
        <f t="shared" si="0"/>
        <v>828</v>
      </c>
      <c r="M38" s="27" t="s">
        <v>82</v>
      </c>
      <c r="N38" s="28" t="s">
        <v>74</v>
      </c>
    </row>
    <row r="39" spans="1:14" x14ac:dyDescent="0.55000000000000004">
      <c r="A39" s="29" t="s">
        <v>32</v>
      </c>
      <c r="B39" s="44">
        <f>SUM(B7:B19)</f>
        <v>337430</v>
      </c>
      <c r="C39" s="49">
        <f>SUM(C7:C19)</f>
        <v>0</v>
      </c>
      <c r="D39" s="39">
        <f>SUM(D7:D19)</f>
        <v>0</v>
      </c>
      <c r="E39" s="34">
        <f t="shared" ref="E39:G39" si="8">SUM(E7:E19)</f>
        <v>337430</v>
      </c>
      <c r="F39" s="34">
        <f t="shared" si="8"/>
        <v>9708</v>
      </c>
      <c r="G39" s="34">
        <f t="shared" si="8"/>
        <v>347138</v>
      </c>
      <c r="H39" s="59">
        <f t="shared" ref="H39:H41" si="9">IF(F39=0,0,ROUND(F39/G39*100,2))</f>
        <v>2.8</v>
      </c>
      <c r="I39" s="39">
        <f>SUM(I7:I19)</f>
        <v>0</v>
      </c>
      <c r="J39" s="39">
        <f>SUM(J7:J19)</f>
        <v>6</v>
      </c>
      <c r="K39" s="54">
        <f>SUM(K7:K19)</f>
        <v>-2</v>
      </c>
      <c r="L39" s="34">
        <f t="shared" si="0"/>
        <v>347142</v>
      </c>
      <c r="M39" s="1" t="s">
        <v>70</v>
      </c>
      <c r="N39" s="2" t="s">
        <v>71</v>
      </c>
    </row>
    <row r="40" spans="1:14" x14ac:dyDescent="0.55000000000000004">
      <c r="A40" s="29" t="s">
        <v>33</v>
      </c>
      <c r="B40" s="44">
        <f>SUM(B21,B26,B28,B35,B38)</f>
        <v>62407</v>
      </c>
      <c r="C40" s="49">
        <f>SUM(C21,C26,C28,C35,C38)</f>
        <v>0</v>
      </c>
      <c r="D40" s="39">
        <f>SUM(D21,D26,D28,D35,D38)</f>
        <v>0</v>
      </c>
      <c r="E40" s="34">
        <f t="shared" ref="E40:G40" si="10">SUM(E21,E26,E28,E35,E38)</f>
        <v>62407</v>
      </c>
      <c r="F40" s="34">
        <f t="shared" si="10"/>
        <v>1766</v>
      </c>
      <c r="G40" s="34">
        <f t="shared" si="10"/>
        <v>64173</v>
      </c>
      <c r="H40" s="59">
        <f t="shared" si="9"/>
        <v>2.75</v>
      </c>
      <c r="I40" s="39">
        <f>SUM(I21,I26,I28,I35,I38)</f>
        <v>0</v>
      </c>
      <c r="J40" s="39">
        <f>SUM(J21,J26,J28,J35,J38)</f>
        <v>0</v>
      </c>
      <c r="K40" s="54">
        <f>SUM(K21,K26,K28,K35,K38)</f>
        <v>0</v>
      </c>
      <c r="L40" s="34">
        <f t="shared" si="0"/>
        <v>64173</v>
      </c>
      <c r="M40" s="1" t="s">
        <v>68</v>
      </c>
      <c r="N40" s="2" t="s">
        <v>91</v>
      </c>
    </row>
    <row r="41" spans="1:14" x14ac:dyDescent="0.55000000000000004">
      <c r="A41" s="29" t="s">
        <v>34</v>
      </c>
      <c r="B41" s="44">
        <f>SUM(B39:B40)</f>
        <v>399837</v>
      </c>
      <c r="C41" s="49">
        <f>SUM(C39:C40)</f>
        <v>0</v>
      </c>
      <c r="D41" s="39">
        <f>SUM(D39:D40)</f>
        <v>0</v>
      </c>
      <c r="E41" s="34">
        <f t="shared" ref="E41:G41" si="11">SUM(E39:E40)</f>
        <v>399837</v>
      </c>
      <c r="F41" s="34">
        <f t="shared" si="11"/>
        <v>11474</v>
      </c>
      <c r="G41" s="34">
        <f t="shared" si="11"/>
        <v>411311</v>
      </c>
      <c r="H41" s="59">
        <f t="shared" si="9"/>
        <v>2.79</v>
      </c>
      <c r="I41" s="39">
        <f>SUM(I39:I40)</f>
        <v>0</v>
      </c>
      <c r="J41" s="39">
        <f>SUM(J39:J40)</f>
        <v>6</v>
      </c>
      <c r="K41" s="54">
        <f>SUM(K39:K40)</f>
        <v>-2</v>
      </c>
      <c r="L41" s="34">
        <f t="shared" si="0"/>
        <v>411315</v>
      </c>
      <c r="M41" s="1" t="s">
        <v>70</v>
      </c>
      <c r="N41" s="2" t="s">
        <v>71</v>
      </c>
    </row>
  </sheetData>
  <mergeCells count="5">
    <mergeCell ref="B1:K1"/>
    <mergeCell ref="C2:H2"/>
    <mergeCell ref="J2:N2"/>
    <mergeCell ref="J3:N3"/>
    <mergeCell ref="M5:N5"/>
  </mergeCells>
  <phoneticPr fontId="1"/>
  <printOptions horizontalCentered="1"/>
  <pageMargins left="0.31496062992126" right="0.31496062992126" top="0.62992125984252001" bottom="0.39370078740157499" header="0.31496062992126" footer="0.31496062992126"/>
  <pageSetup paperSize="9" scale="67" orientation="landscape" r:id="rId1"/>
  <ignoredErrors>
    <ignoredError sqref="H26 H21 H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開票確定選２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開票確定速報_選挙区１_山梨県</dc:title>
  <dc:creator>omi</dc:creator>
  <cp:lastModifiedBy>山梨県</cp:lastModifiedBy>
  <cp:lastPrinted>2022-05-05T14:31:49Z</cp:lastPrinted>
  <dcterms:created xsi:type="dcterms:W3CDTF">2022-04-19T05:19:40Z</dcterms:created>
  <dcterms:modified xsi:type="dcterms:W3CDTF">2025-07-28T02:43:13Z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