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5決算\02_財政状況資料集の作成について\04_最新データ\"/>
    </mc:Choice>
  </mc:AlternateContent>
  <xr:revisionPtr revIDLastSave="0" documentId="13_ncr:1_{AA70C1E0-25DB-48F3-A1B8-CCA88BFD5624}"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7" i="12" l="1"/>
  <c r="AA33" i="12" l="1"/>
  <c r="AA32"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<sst xmlns="http://schemas.openxmlformats.org/spreadsheetml/2006/main" count="1115" uniqueCount="565">
  <si>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</si>
  <si>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</si>
  <si>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</si>
  <si>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</si>
  <si>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</si>
  <si>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</si>
  <si>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</si>
  <si>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</si>
  <si>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</si>
  <si>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</si>
  <si>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</si>
  <si>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</si>
  <si>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</si>
  <si>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</si>
  <si>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</si>
  <si>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</si>
  <si>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</si>
  <si>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</si>
  <si>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</si>
  <si>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</si>
  <si>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</si>
  <si>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</si>
  <si>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</si>
  <si>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</si>
  <si>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</si>
  <si>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</si>
  <si>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</si>
  <si>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</si>
  <si>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</si>
  <si>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</si>
  <si>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</si>
  <si>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</si>
  <si>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</si>
  <si>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</si>
  <si>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</si>
  <si>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</si>
  <si>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</si>
  <si>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</si>
  <si>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</si>
  <si>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</si>
  <si>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</si>
  <si>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</si>
  <si>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</si>
  <si>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</si>
  <si>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</si>
  <si>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</si>
  <si>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</si>
  <si>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</si>
  <si>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</si>
  <si>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</si>
  <si>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</si>
  <si>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</si>
  <si>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</si>
  <si>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</si>
  <si>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</si>
  <si>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</si>
  <si>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</si>
  <si>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</si>
  <si>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</si>
  <si>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</si>
  <si>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</si>
  <si>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</si>
  <si>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</si>
  <si>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</si>
  <si>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</si>
  <si>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</si>
  <si>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</si>
  <si>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</si>
  <si>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</si>
  <si>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</si>
  <si>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</si>
  <si>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</si>
  <si>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</si>
  <si>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</si>
  <si>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</si>
  <si>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</si>
  <si>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</si>
  <si>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</si>
  <si>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</si>
  <si>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</si>
  <si>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</si>
  <si>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</si>
  <si>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</si>
  <si>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</si>
  <si>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</si>
  <si>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</si>
  <si>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</si>
  <si>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</si>
  <si>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</si>
  <si>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</si>
  <si>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</si>
  <si>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</si>
  <si>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</si>
  <si>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</si>
  <si>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大月市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</si>
  <si>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</si>
  <si>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</si>
  <si>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</si>
  <si>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</si>
  <si>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</si>
  <si>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</si>
  <si>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</si>
  <si>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</si>
  <si>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</si>
  <si>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</si>
  <si>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</si>
  <si>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</si>
  <si>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</si>
  <si>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</si>
  <si>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</si>
  <si>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</si>
  <si>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</si>
  <si>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</si>
  <si>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</si>
  <si>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</si>
  <si>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</si>
  <si>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</si>
  <si>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</si>
  <si>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</si>
  <si>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</si>
  <si>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</si>
  <si>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</si>
  <si>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</si>
  <si>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</si>
  <si>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</si>
  <si>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</si>
  <si>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</si>
  <si>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</si>
  <si>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</si>
  <si>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</si>
  <si>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</si>
  <si>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</si>
  <si>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</si>
  <si>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</si>
  <si>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</si>
  <si>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</si>
  <si>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</si>
  <si>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</si>
  <si>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</si>
  <si>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</si>
  <si>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</si>
  <si>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</si>
  <si>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</si>
  <si>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</si>
  <si>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</si>
  <si>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</si>
  <si>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</si>
  <si>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</si>
  <si>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</si>
  <si>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</si>
  <si>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</si>
  <si>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</si>
  <si>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</si>
  <si>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</si>
  <si>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</si>
  <si>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</si>
  <si>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</si>
  <si>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</si>
  <si>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</si>
  <si>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</si>
  <si>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</si>
  <si>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</si>
  <si>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</si>
  <si>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</si>
  <si>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</si>
  <si>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</si>
  <si>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</si>
  <si>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</si>
  <si>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</si>
  <si>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</si>
  <si>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</si>
  <si>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</si>
  <si>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</si>
  <si>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</si>
  <si>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</si>
  <si>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</si>
  <si>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</si>
  <si>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</si>
  <si>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</si>
  <si>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</si>
  <si>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</si>
  <si>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</si>
  <si>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</si>
  <si>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</si>
  <si>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</si>
  <si>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</si>
  <si>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</si>
  <si>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</si>
  <si>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</si>
  <si>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</si>
  <si>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</si>
  <si>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</si>
  <si>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</si>
  <si>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</si>
  <si>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</si>
  <si>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</si>
  <si>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</si>
  <si>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</si>
  <si>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</si>
  <si>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</si>
  <si>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</si>
  <si>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</si>
  <si>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</si>
  <si>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山梨県大月市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</si>
  <si>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</si>
  <si>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</si>
  <si>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</si>
  <si>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</si>
  <si>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</si>
  <si>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</si>
  <si>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</si>
  <si>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</si>
  <si>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</si>
  <si>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</si>
  <si>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</si>
  <si>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</si>
  <si>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</si>
  <si>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</si>
  <si>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</si>
  <si>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</si>
  <si>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</si>
  <si>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</si>
  <si>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</si>
  <si>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</si>
  <si>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</si>
  <si>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</si>
  <si>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</si>
  <si>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</si>
  <si>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</si>
  <si>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</si>
  <si>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</si>
  <si>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</si>
  <si>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</si>
  <si>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</si>
  <si>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</si>
  <si>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</si>
  <si>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</si>
  <si>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</si>
  <si>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</si>
  <si>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</si>
  <si>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</si>
  <si>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</si>
  <si>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</si>
  <si>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</si>
  <si>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</si>
  <si>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</si>
  <si>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</si>
  <si>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</si>
  <si>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</si>
  <si>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</si>
  <si>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</si>
  <si>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</si>
  <si>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</si>
  <si>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</si>
  <si>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</si>
  <si>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</si>
  <si>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</si>
  <si>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</si>
  <si>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</si>
  <si>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</si>
  <si>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</si>
  <si>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</si>
  <si>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</si>
  <si>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</si>
  <si>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</si>
  <si>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</si>
  <si>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</si>
  <si>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</si>
  <si>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</si>
  <si>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</si>
  <si>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</si>
  <si>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</si>
  <si>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</si>
  <si>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</si>
  <si>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</si>
  <si>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</si>
  <si>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</si>
  <si>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</si>
  <si>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</si>
  <si>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</si>
  <si>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</si>
  <si>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</si>
  <si>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</si>
  <si>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</si>
  <si>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</si>
  <si>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</si>
  <si>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</si>
  <si>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</si>
  <si>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</si>
  <si>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</si>
  <si>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</si>
  <si>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</si>
  <si>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</si>
  <si>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</si>
  <si>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</si>
  <si>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</si>
  <si>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</si>
  <si>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</si>
  <si>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</si>
  <si>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</si>
  <si>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</si>
  <si>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</si>
  <si>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</si>
  <si>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</si>
  <si>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</si>
  <si>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</si>
  <si>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</si>
  <si>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</si>
  <si>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</si>
  <si>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</si>
  <si>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</si>
  <si>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</si>
  <si>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</si>
  <si>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</si>
  <si>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</si>
  <si>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</si>
  <si>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</si>
  <si>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</si>
  <si>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</si>
  <si>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</si>
  <si>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</si>
  <si>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</si>
  <si>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</si>
  <si>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</si>
  <si>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</si>
  <si>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</si>
  <si>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</si>
  <si>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</si>
  <si>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</si>
  <si>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</si>
  <si>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</si>
  <si>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</si>
  <si>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</si>
  <si>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</si>
  <si>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</si>
  <si>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</si>
  <si>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</si>
  <si>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</si>
  <si>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</si>
  <si>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</si>
  <si>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</si>
  <si>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</si>
  <si>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</si>
  <si>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</si>
  <si>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</si>
  <si>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</si>
  <si>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</si>
  <si>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</si>
  <si>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</si>
  <si>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</si>
  <si>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</si>
  <si>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</si>
  <si>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</si>
  <si>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</si>
  <si>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山梨県大月市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</si>
  <si>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</si>
  <si>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</si>
  <si>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</si>
  <si>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</si>
  <si>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</si>
  <si>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</si>
  <si>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</si>
  <si>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</si>
  <si>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</si>
  <si>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</si>
  <si>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</si>
  <si>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</si>
  <si>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</si>
  <si>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</si>
  <si>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</si>
  <si>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</si>
  <si>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</si>
  <si>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</si>
  <si>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</si>
  <si>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</si>
  <si>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大月短期大学特別会計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</si>
  <si>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</si>
  <si>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</si>
  <si>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</si>
  <si>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</si>
  <si>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</si>
  <si>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</si>
  <si>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</si>
  <si>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</si>
  <si>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</si>
  <si>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</si>
  <si>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</si>
  <si>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</si>
  <si>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</si>
  <si>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</si>
  <si>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</si>
  <si>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</si>
  <si>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</si>
  <si>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</si>
  <si>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</si>
  <si>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</si>
  <si>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</si>
  <si>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</si>
  <si>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</si>
  <si>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</si>
  <si>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</si>
  <si>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</si>
  <si>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</si>
  <si>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</si>
  <si>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</si>
  <si>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</si>
  <si>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</si>
  <si>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</si>
  <si>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</si>
  <si>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</si>
  <si>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</si>
  <si>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</si>
  <si>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</si>
  <si>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</si>
  <si>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</si>
  <si>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</si>
  <si>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</si>
  <si>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</si>
  <si>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</si>
  <si>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</si>
  <si>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</si>
  <si>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</si>
  <si>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</si>
  <si>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</si>
  <si>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</si>
  <si>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</si>
  <si>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</si>
  <si>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</si>
  <si>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</si>
  <si>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</si>
  <si>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</si>
  <si>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</si>
  <si>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</si>
  <si>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</si>
  <si>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</si>
  <si>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</si>
  <si>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</si>
  <si>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</si>
  <si>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</si>
  <si>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</si>
  <si>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</si>
  <si>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</si>
  <si>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</si>
  <si>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</si>
  <si>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</si>
  <si>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</si>
  <si>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</si>
  <si>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</si>
  <si>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</si>
  <si>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</si>
  <si>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</si>
  <si>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</si>
  <si>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</si>
  <si>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</si>
  <si>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</si>
  <si>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</si>
  <si>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</si>
  <si>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</si>
  <si>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</si>
  <si>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</si>
  <si>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</si>
  <si>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</si>
  <si>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</si>
  <si>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</si>
  <si>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</si>
  <si>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</si>
  <si>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</si>
  <si>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</si>
  <si>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</si>
  <si>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</si>
  <si>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</si>
  <si>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</si>
  <si>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</si>
  <si>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</si>
  <si>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</si>
  <si>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</si>
  <si>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</si>
  <si>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</si>
  <si>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</si>
  <si>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</si>
  <si>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</si>
  <si>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</si>
  <si>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</si>
  <si>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</si>
  <si>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</si>
  <si>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</si>
  <si>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</si>
  <si>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</si>
  <si>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</si>
  <si>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</si>
  <si>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</si>
  <si>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</si>
  <si>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</si>
  <si>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</si>
  <si>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</si>
  <si>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</si>
  <si>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</si>
  <si>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</si>
  <si>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</si>
  <si>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</si>
  <si>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</si>
  <si>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</si>
  <si>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</si>
  <si>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</si>
  <si>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</si>
  <si>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</si>
  <si>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</si>
  <si>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</si>
  <si>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</si>
  <si>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</si>
  <si>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</si>
  <si>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</si>
  <si>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</si>
  <si>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</si>
  <si>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</si>
  <si>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</si>
  <si>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</si>
  <si>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</si>
  <si>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</si>
  <si>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</si>
  <si>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</si>
  <si>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</si>
  <si>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</si>
  <si>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</si>
  <si>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</si>
  <si>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</si>
  <si>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</si>
  <si>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</si>
  <si>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</si>
  <si>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</si>
  <si>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</si>
  <si>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2.82</t>
  </si>
  <si>
    <t>一般会計</t>
  </si>
  <si>
    <t>簡易水道特別会計</t>
  </si>
  <si>
    <t>介護保険特別会計</t>
  </si>
  <si>
    <t>大月短期大学特別会計</t>
  </si>
  <si>
    <t>下水道特別会計</t>
  </si>
  <si>
    <t>国民健康保険特別会計</t>
  </si>
  <si>
    <t>介護サービス特別会計</t>
  </si>
  <si>
    <t>後期高齢者医療特別会計</t>
  </si>
  <si>
    <t>その他会計（赤字）</t>
  </si>
  <si>
    <t>その他会計（黒字）</t>
  </si>
  <si>
    <t>R01</t>
    <phoneticPr fontId="5"/>
  </si>
  <si>
    <t>R02</t>
    <phoneticPr fontId="5"/>
  </si>
  <si>
    <t>R03</t>
    <phoneticPr fontId="5"/>
  </si>
  <si>
    <t>R04</t>
    <phoneticPr fontId="5"/>
  </si>
  <si>
    <t>R05</t>
    <phoneticPr fontId="5"/>
  </si>
  <si>
    <t xml:space="preserve">ふるさと大月応援基金  
</t>
  </si>
  <si>
    <t xml:space="preserve">公共施設整備基金  
</t>
  </si>
  <si>
    <t xml:space="preserve">地域振興基金  
</t>
  </si>
  <si>
    <t xml:space="preserve">短大教育施設整備基金  
</t>
  </si>
  <si>
    <t xml:space="preserve">退職手当支給準備基金  
</t>
  </si>
  <si>
    <t>-</t>
    <phoneticPr fontId="2"/>
  </si>
  <si>
    <t>大月都留広域事務組合（一般会計）</t>
    <rPh sb="0" eb="2">
      <t>オオツキ</t>
    </rPh>
    <rPh sb="2" eb="4">
      <t>ツル</t>
    </rPh>
    <rPh sb="4" eb="6">
      <t>コウイキ</t>
    </rPh>
    <rPh sb="6" eb="8">
      <t>ジム</t>
    </rPh>
    <rPh sb="8" eb="10">
      <t>クミアイ</t>
    </rPh>
    <rPh sb="11" eb="13">
      <t>イッパン</t>
    </rPh>
    <rPh sb="13" eb="15">
      <t>カイケイ</t>
    </rPh>
    <phoneticPr fontId="2"/>
  </si>
  <si>
    <t>東部地域広域水道企業団（水道事業会計）</t>
    <rPh sb="0" eb="2">
      <t>トウブ</t>
    </rPh>
    <rPh sb="2" eb="4">
      <t>チイキ</t>
    </rPh>
    <rPh sb="4" eb="6">
      <t>コウイキ</t>
    </rPh>
    <rPh sb="6" eb="8">
      <t>スイドウ</t>
    </rPh>
    <rPh sb="8" eb="10">
      <t>キギョウ</t>
    </rPh>
    <rPh sb="10" eb="11">
      <t>ダン</t>
    </rPh>
    <rPh sb="12" eb="14">
      <t>スイドウ</t>
    </rPh>
    <rPh sb="14" eb="16">
      <t>ジギョウ</t>
    </rPh>
    <rPh sb="16" eb="18">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</si>
  <si>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</si>
  <si>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</si>
  <si>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</si>
  <si>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</si>
  <si>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</si>
  <si>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</si>
  <si>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</si>
  <si>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富士・東部広域環境事務組合（一般会計）</t>
    <rPh sb="0" eb="2">
      <t>フジ</t>
    </rPh>
    <rPh sb="3" eb="5">
      <t>トウブ</t>
    </rPh>
    <rPh sb="5" eb="7">
      <t>コウイキ</t>
    </rPh>
    <rPh sb="7" eb="9">
      <t>カンキョウ</t>
    </rPh>
    <rPh sb="9" eb="11">
      <t>ジム</t>
    </rPh>
    <rPh sb="11" eb="13">
      <t>クミアイ</t>
    </rPh>
    <rPh sb="14" eb="16">
      <t>イッパン</t>
    </rPh>
    <rPh sb="16" eb="18">
      <t>カイケイ</t>
    </rPh>
    <phoneticPr fontId="2"/>
  </si>
  <si>
    <t>-</t>
    <phoneticPr fontId="2"/>
  </si>
  <si>
    <t>（地独）大月市立中央病院</t>
    <rPh sb="1" eb="2">
      <t>チ</t>
    </rPh>
    <rPh sb="2" eb="3">
      <t>ドク</t>
    </rPh>
    <rPh sb="4" eb="8">
      <t>オオツキシリツ</t>
    </rPh>
    <rPh sb="8" eb="10">
      <t>チュウオウ</t>
    </rPh>
    <rPh sb="10" eb="12">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</si>
</sst>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47" xfId="3" quotePrefix="1"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CD15-4127-BDF3-3EF9F1C8E7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11035</c:v>
                </c:pt>
                <c:pt idx="1">
                  <c:v>47667</c:v>
                </c:pt>
                <c:pt idx="2">
                  <c:v>38282</c:v>
                </c:pt>
                <c:pt idx="3">
                  <c:v>53068</c:v>
                </c:pt>
                <c:pt idx="4">
                  <c:v>57935</c:v>
                </c:pt>
              </c:numCache>
            </c:numRef>
          </c:val>
          <c:smooth val="0"/>
          <c:extLst>
            <c:ext xmlns:c16="http://schemas.microsoft.com/office/drawing/2014/chart" uri="{C3380CC4-5D6E-409C-BE32-E72D297353CC}">
              <c16:uniqueId val="{00000001-CD15-4127-BDF3-3EF9F1C8E7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c:v>
                </c:pt>
                <c:pt idx="1">
                  <c:v>4.82</c:v>
                </c:pt>
                <c:pt idx="2">
                  <c:v>5.85</c:v>
                </c:pt>
                <c:pt idx="3">
                  <c:v>7.74</c:v>
                </c:pt>
                <c:pt idx="4">
                  <c:v>9.1199999999999992</c:v>
                </c:pt>
              </c:numCache>
            </c:numRef>
          </c:val>
          <c:extLst>
            <c:ext xmlns:c16="http://schemas.microsoft.com/office/drawing/2014/chart" uri="{C3380CC4-5D6E-409C-BE32-E72D297353CC}">
              <c16:uniqueId val="{00000000-8209-4BE4-9BBA-900AFA0472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6.25</c:v>
                </c:pt>
                <c:pt idx="1">
                  <c:v>9.8699999999999992</c:v>
                </c:pt>
                <c:pt idx="2">
                  <c:v>15.23</c:v>
                </c:pt>
                <c:pt idx="3">
                  <c:v>19.78</c:v>
                </c:pt>
                <c:pt idx="4">
                  <c:v>15.62</c:v>
                </c:pt>
              </c:numCache>
            </c:numRef>
          </c:val>
          <c:extLst>
            <c:ext xmlns:c16="http://schemas.microsoft.com/office/drawing/2014/chart" uri="{C3380CC4-5D6E-409C-BE32-E72D297353CC}">
              <c16:uniqueId val="{00000001-8209-4BE4-9BBA-900AFA0472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2.82</c:v>
                </c:pt>
                <c:pt idx="1">
                  <c:v>4.8</c:v>
                </c:pt>
                <c:pt idx="2">
                  <c:v>7</c:v>
                </c:pt>
                <c:pt idx="3">
                  <c:v>5.15</c:v>
                </c:pt>
                <c:pt idx="4">
                  <c:v>-2.82</c:v>
                </c:pt>
              </c:numCache>
            </c:numRef>
          </c:val>
          <c:smooth val="0"/>
          <c:extLst>
            <c:ext xmlns:c16="http://schemas.microsoft.com/office/drawing/2014/chart" uri="{C3380CC4-5D6E-409C-BE32-E72D297353CC}">
              <c16:uniqueId val="{00000002-8209-4BE4-9BBA-900AFA0472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526-4884-A0B1-E40DD52CF9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26-4884-A0B1-E40DD52CF9E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9526-4884-A0B1-E40DD52CF9E0}"/>
            </c:ext>
          </c:extLst>
        </c:ser>
        <c:ser>
          <c:idx val="3"/>
          <c:order val="3"/>
          <c:tx>
            <c:strRef>
              <c:f>データシート!$A$30</c:f>
              <c:strCache>
                <c:ptCount val="1"/>
                <c:pt idx="0">
                  <c:v>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9526-4884-A0B1-E40DD52CF9E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0.44</c:v>
                </c:pt>
                <c:pt idx="4">
                  <c:v>#N/A</c:v>
                </c:pt>
                <c:pt idx="5">
                  <c:v>1.17</c:v>
                </c:pt>
                <c:pt idx="6">
                  <c:v>#N/A</c:v>
                </c:pt>
                <c:pt idx="7">
                  <c:v>0.55000000000000004</c:v>
                </c:pt>
                <c:pt idx="8">
                  <c:v>#N/A</c:v>
                </c:pt>
                <c:pt idx="9">
                  <c:v>0.03</c:v>
                </c:pt>
              </c:numCache>
            </c:numRef>
          </c:val>
          <c:extLst>
            <c:ext xmlns:c16="http://schemas.microsoft.com/office/drawing/2014/chart" uri="{C3380CC4-5D6E-409C-BE32-E72D297353CC}">
              <c16:uniqueId val="{00000004-9526-4884-A0B1-E40DD52CF9E0}"/>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0.05</c:v>
                </c:pt>
                <c:pt idx="8">
                  <c:v>#N/A</c:v>
                </c:pt>
                <c:pt idx="9">
                  <c:v>0.14000000000000001</c:v>
                </c:pt>
              </c:numCache>
            </c:numRef>
          </c:val>
          <c:extLst>
            <c:ext xmlns:c16="http://schemas.microsoft.com/office/drawing/2014/chart" uri="{C3380CC4-5D6E-409C-BE32-E72D297353CC}">
              <c16:uniqueId val="{00000005-9526-4884-A0B1-E40DD52CF9E0}"/>
            </c:ext>
          </c:extLst>
        </c:ser>
        <c:ser>
          <c:idx val="6"/>
          <c:order val="6"/>
          <c:tx>
            <c:strRef>
              <c:f>データシート!$A$33</c:f>
              <c:strCache>
                <c:ptCount val="1"/>
                <c:pt idx="0">
                  <c:v>大月短期大学特別会計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0.09</c:v>
                </c:pt>
                <c:pt idx="2">
                  <c:v>#N/A</c:v>
                </c:pt>
                <c:pt idx="3">
                  <c:v>0.08</c:v>
                </c:pt>
                <c:pt idx="4">
                  <c:v>#N/A</c:v>
                </c:pt>
                <c:pt idx="5">
                  <c:v>0.16</c:v>
                </c:pt>
                <c:pt idx="6">
                  <c:v>#N/A</c:v>
                </c:pt>
                <c:pt idx="7">
                  <c:v>0.11</c:v>
                </c:pt>
                <c:pt idx="8">
                  <c:v>#N/A</c:v>
                </c:pt>
                <c:pt idx="9">
                  <c:v>0.19</c:v>
                </c:pt>
              </c:numCache>
            </c:numRef>
          </c:val>
          <c:extLst>
            <c:ext xmlns:c16="http://schemas.microsoft.com/office/drawing/2014/chart" uri="{C3380CC4-5D6E-409C-BE32-E72D297353CC}">
              <c16:uniqueId val="{00000006-9526-4884-A0B1-E40DD52CF9E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0.71</c:v>
                </c:pt>
                <c:pt idx="2">
                  <c:v>#N/A</c:v>
                </c:pt>
                <c:pt idx="3">
                  <c:v>0.8</c:v>
                </c:pt>
                <c:pt idx="4">
                  <c:v>#N/A</c:v>
                </c:pt>
                <c:pt idx="5">
                  <c:v>1.36</c:v>
                </c:pt>
                <c:pt idx="6">
                  <c:v>#N/A</c:v>
                </c:pt>
                <c:pt idx="7">
                  <c:v>1.81</c:v>
                </c:pt>
                <c:pt idx="8">
                  <c:v>#N/A</c:v>
                </c:pt>
                <c:pt idx="9">
                  <c:v>0.27</c:v>
                </c:pt>
              </c:numCache>
            </c:numRef>
          </c:val>
          <c:extLst>
            <c:ext xmlns:c16="http://schemas.microsoft.com/office/drawing/2014/chart" uri="{C3380CC4-5D6E-409C-BE32-E72D297353CC}">
              <c16:uniqueId val="{00000007-9526-4884-A0B1-E40DD52CF9E0}"/>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0.01</c:v>
                </c:pt>
                <c:pt idx="2">
                  <c:v>#N/A</c:v>
                </c:pt>
                <c:pt idx="3">
                  <c:v>0.13</c:v>
                </c:pt>
                <c:pt idx="4">
                  <c:v>#N/A</c:v>
                </c:pt>
                <c:pt idx="5">
                  <c:v>0.1</c:v>
                </c:pt>
                <c:pt idx="6">
                  <c:v>#N/A</c:v>
                </c:pt>
                <c:pt idx="7">
                  <c:v>7.0000000000000007E-2</c:v>
                </c:pt>
                <c:pt idx="8">
                  <c:v>#N/A</c:v>
                </c:pt>
                <c:pt idx="9">
                  <c:v>0.47</c:v>
                </c:pt>
              </c:numCache>
            </c:numRef>
          </c:val>
          <c:extLst>
            <c:ext xmlns:c16="http://schemas.microsoft.com/office/drawing/2014/chart" uri="{C3380CC4-5D6E-409C-BE32-E72D297353CC}">
              <c16:uniqueId val="{00000008-9526-4884-A0B1-E40DD52CF9E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3.9</c:v>
                </c:pt>
                <c:pt idx="2">
                  <c:v>#N/A</c:v>
                </c:pt>
                <c:pt idx="3">
                  <c:v>4.7300000000000004</c:v>
                </c:pt>
                <c:pt idx="4">
                  <c:v>#N/A</c:v>
                </c:pt>
                <c:pt idx="5">
                  <c:v>5.68</c:v>
                </c:pt>
                <c:pt idx="6">
                  <c:v>#N/A</c:v>
                </c:pt>
                <c:pt idx="7">
                  <c:v>7.63</c:v>
                </c:pt>
                <c:pt idx="8">
                  <c:v>#N/A</c:v>
                </c:pt>
                <c:pt idx="9">
                  <c:v>8.93</c:v>
                </c:pt>
              </c:numCache>
            </c:numRef>
          </c:val>
          <c:extLst>
            <c:ext xmlns:c16="http://schemas.microsoft.com/office/drawing/2014/chart" uri="{C3380CC4-5D6E-409C-BE32-E72D297353CC}">
              <c16:uniqueId val="{00000009-9526-4884-A0B1-E40DD52CF9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1288</c:v>
                </c:pt>
                <c:pt idx="5">
                  <c:v>1274</c:v>
                </c:pt>
                <c:pt idx="8">
                  <c:v>1261</c:v>
                </c:pt>
                <c:pt idx="11">
                  <c:v>1194</c:v>
                </c:pt>
                <c:pt idx="14">
                  <c:v>1192</c:v>
                </c:pt>
              </c:numCache>
            </c:numRef>
          </c:val>
          <c:extLst>
            <c:ext xmlns:c16="http://schemas.microsoft.com/office/drawing/2014/chart" uri="{C3380CC4-5D6E-409C-BE32-E72D297353CC}">
              <c16:uniqueId val="{00000000-15A6-43BE-A579-D61536D690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A6-43BE-A579-D61536D690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5A6-43BE-A579-D61536D690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191</c:v>
                </c:pt>
                <c:pt idx="3">
                  <c:v>223</c:v>
                </c:pt>
                <c:pt idx="6">
                  <c:v>215</c:v>
                </c:pt>
                <c:pt idx="9">
                  <c:v>206</c:v>
                </c:pt>
                <c:pt idx="12">
                  <c:v>227</c:v>
                </c:pt>
              </c:numCache>
            </c:numRef>
          </c:val>
          <c:extLst>
            <c:ext xmlns:c16="http://schemas.microsoft.com/office/drawing/2014/chart" uri="{C3380CC4-5D6E-409C-BE32-E72D297353CC}">
              <c16:uniqueId val="{00000003-15A6-43BE-A579-D61536D690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319</c:v>
                </c:pt>
                <c:pt idx="3">
                  <c:v>308</c:v>
                </c:pt>
                <c:pt idx="6">
                  <c:v>329</c:v>
                </c:pt>
                <c:pt idx="9">
                  <c:v>321</c:v>
                </c:pt>
                <c:pt idx="12">
                  <c:v>333</c:v>
                </c:pt>
              </c:numCache>
            </c:numRef>
          </c:val>
          <c:extLst>
            <c:ext xmlns:c16="http://schemas.microsoft.com/office/drawing/2014/chart" uri="{C3380CC4-5D6E-409C-BE32-E72D297353CC}">
              <c16:uniqueId val="{00000004-15A6-43BE-A579-D61536D690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A6-43BE-A579-D61536D690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A6-43BE-A579-D61536D690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1786</c:v>
                </c:pt>
                <c:pt idx="3">
                  <c:v>1735</c:v>
                </c:pt>
                <c:pt idx="6">
                  <c:v>1690</c:v>
                </c:pt>
                <c:pt idx="9">
                  <c:v>1675</c:v>
                </c:pt>
                <c:pt idx="12">
                  <c:v>1700</c:v>
                </c:pt>
              </c:numCache>
            </c:numRef>
          </c:val>
          <c:extLst>
            <c:ext xmlns:c16="http://schemas.microsoft.com/office/drawing/2014/chart" uri="{C3380CC4-5D6E-409C-BE32-E72D297353CC}">
              <c16:uniqueId val="{00000007-15A6-43BE-A579-D61536D690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1008</c:v>
                </c:pt>
                <c:pt idx="2">
                  <c:v>#N/A</c:v>
                </c:pt>
                <c:pt idx="3">
                  <c:v>#N/A</c:v>
                </c:pt>
                <c:pt idx="4">
                  <c:v>992</c:v>
                </c:pt>
                <c:pt idx="5">
                  <c:v>#N/A</c:v>
                </c:pt>
                <c:pt idx="6">
                  <c:v>#N/A</c:v>
                </c:pt>
                <c:pt idx="7">
                  <c:v>973</c:v>
                </c:pt>
                <c:pt idx="8">
                  <c:v>#N/A</c:v>
                </c:pt>
                <c:pt idx="9">
                  <c:v>#N/A</c:v>
                </c:pt>
                <c:pt idx="10">
                  <c:v>1008</c:v>
                </c:pt>
                <c:pt idx="11">
                  <c:v>#N/A</c:v>
                </c:pt>
                <c:pt idx="12">
                  <c:v>#N/A</c:v>
                </c:pt>
                <c:pt idx="13">
                  <c:v>1068</c:v>
                </c:pt>
                <c:pt idx="14">
                  <c:v>#N/A</c:v>
                </c:pt>
              </c:numCache>
            </c:numRef>
          </c:val>
          <c:smooth val="0"/>
          <c:extLst>
            <c:ext xmlns:c16="http://schemas.microsoft.com/office/drawing/2014/chart" uri="{C3380CC4-5D6E-409C-BE32-E72D297353CC}">
              <c16:uniqueId val="{00000008-15A6-43BE-A579-D61536D690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13432</c:v>
                </c:pt>
                <c:pt idx="5">
                  <c:v>13375</c:v>
                </c:pt>
                <c:pt idx="8">
                  <c:v>12804</c:v>
                </c:pt>
                <c:pt idx="11">
                  <c:v>12109</c:v>
                </c:pt>
                <c:pt idx="14">
                  <c:v>11322</c:v>
                </c:pt>
              </c:numCache>
            </c:numRef>
          </c:val>
          <c:extLst>
            <c:ext xmlns:c16="http://schemas.microsoft.com/office/drawing/2014/chart" uri="{C3380CC4-5D6E-409C-BE32-E72D297353CC}">
              <c16:uniqueId val="{00000000-2711-4DCE-B8BA-820F5E0F03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731</c:v>
                </c:pt>
                <c:pt idx="5">
                  <c:v>660</c:v>
                </c:pt>
                <c:pt idx="8">
                  <c:v>626</c:v>
                </c:pt>
                <c:pt idx="11">
                  <c:v>653</c:v>
                </c:pt>
                <c:pt idx="14">
                  <c:v>1663</c:v>
                </c:pt>
              </c:numCache>
            </c:numRef>
          </c:val>
          <c:extLst>
            <c:ext xmlns:c16="http://schemas.microsoft.com/office/drawing/2014/chart" uri="{C3380CC4-5D6E-409C-BE32-E72D297353CC}">
              <c16:uniqueId val="{00000001-2711-4DCE-B8BA-820F5E0F03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3058</c:v>
                </c:pt>
                <c:pt idx="5">
                  <c:v>4110</c:v>
                </c:pt>
                <c:pt idx="8">
                  <c:v>5039</c:v>
                </c:pt>
                <c:pt idx="11">
                  <c:v>5431</c:v>
                </c:pt>
                <c:pt idx="14">
                  <c:v>5716</c:v>
                </c:pt>
              </c:numCache>
            </c:numRef>
          </c:val>
          <c:extLst>
            <c:ext xmlns:c16="http://schemas.microsoft.com/office/drawing/2014/chart" uri="{C3380CC4-5D6E-409C-BE32-E72D297353CC}">
              <c16:uniqueId val="{00000002-2711-4DCE-B8BA-820F5E0F03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11-4DCE-B8BA-820F5E0F03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11-4DCE-B8BA-820F5E0F03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11-4DCE-B8BA-820F5E0F03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2073</c:v>
                </c:pt>
                <c:pt idx="3">
                  <c:v>2100</c:v>
                </c:pt>
                <c:pt idx="6">
                  <c:v>2075</c:v>
                </c:pt>
                <c:pt idx="9">
                  <c:v>2098</c:v>
                </c:pt>
                <c:pt idx="12">
                  <c:v>2042</c:v>
                </c:pt>
              </c:numCache>
            </c:numRef>
          </c:val>
          <c:extLst>
            <c:ext xmlns:c16="http://schemas.microsoft.com/office/drawing/2014/chart" uri="{C3380CC4-5D6E-409C-BE32-E72D297353CC}">
              <c16:uniqueId val="{00000006-2711-4DCE-B8BA-820F5E0F03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2234</c:v>
                </c:pt>
                <c:pt idx="3">
                  <c:v>2188</c:v>
                </c:pt>
                <c:pt idx="6">
                  <c:v>2184</c:v>
                </c:pt>
                <c:pt idx="9">
                  <c:v>2173</c:v>
                </c:pt>
                <c:pt idx="12">
                  <c:v>2018</c:v>
                </c:pt>
              </c:numCache>
            </c:numRef>
          </c:val>
          <c:extLst>
            <c:ext xmlns:c16="http://schemas.microsoft.com/office/drawing/2014/chart" uri="{C3380CC4-5D6E-409C-BE32-E72D297353CC}">
              <c16:uniqueId val="{00000007-2711-4DCE-B8BA-820F5E0F03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3580</c:v>
                </c:pt>
                <c:pt idx="3">
                  <c:v>3353</c:v>
                </c:pt>
                <c:pt idx="6">
                  <c:v>3567</c:v>
                </c:pt>
                <c:pt idx="9">
                  <c:v>3476</c:v>
                </c:pt>
                <c:pt idx="12">
                  <c:v>3384</c:v>
                </c:pt>
              </c:numCache>
            </c:numRef>
          </c:val>
          <c:extLst>
            <c:ext xmlns:c16="http://schemas.microsoft.com/office/drawing/2014/chart" uri="{C3380CC4-5D6E-409C-BE32-E72D297353CC}">
              <c16:uniqueId val="{00000008-2711-4DCE-B8BA-820F5E0F03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1016</c:v>
                </c:pt>
              </c:numCache>
            </c:numRef>
          </c:val>
          <c:extLst>
            <c:ext xmlns:c16="http://schemas.microsoft.com/office/drawing/2014/chart" uri="{C3380CC4-5D6E-409C-BE32-E72D297353CC}">
              <c16:uniqueId val="{00000009-2711-4DCE-B8BA-820F5E0F03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17839</c:v>
                </c:pt>
                <c:pt idx="3">
                  <c:v>17600</c:v>
                </c:pt>
                <c:pt idx="6">
                  <c:v>16873</c:v>
                </c:pt>
                <c:pt idx="9">
                  <c:v>16205</c:v>
                </c:pt>
                <c:pt idx="12">
                  <c:v>15135</c:v>
                </c:pt>
              </c:numCache>
            </c:numRef>
          </c:val>
          <c:extLst>
            <c:ext xmlns:c16="http://schemas.microsoft.com/office/drawing/2014/chart" uri="{C3380CC4-5D6E-409C-BE32-E72D297353CC}">
              <c16:uniqueId val="{0000000A-2711-4DCE-B8BA-820F5E0F03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8505</c:v>
                </c:pt>
                <c:pt idx="2">
                  <c:v>#N/A</c:v>
                </c:pt>
                <c:pt idx="3">
                  <c:v>#N/A</c:v>
                </c:pt>
                <c:pt idx="4">
                  <c:v>7096</c:v>
                </c:pt>
                <c:pt idx="5">
                  <c:v>#N/A</c:v>
                </c:pt>
                <c:pt idx="6">
                  <c:v>#N/A</c:v>
                </c:pt>
                <c:pt idx="7">
                  <c:v>6230</c:v>
                </c:pt>
                <c:pt idx="8">
                  <c:v>#N/A</c:v>
                </c:pt>
                <c:pt idx="9">
                  <c:v>#N/A</c:v>
                </c:pt>
                <c:pt idx="10">
                  <c:v>5759</c:v>
                </c:pt>
                <c:pt idx="11">
                  <c:v>#N/A</c:v>
                </c:pt>
                <c:pt idx="12">
                  <c:v>#N/A</c:v>
                </c:pt>
                <c:pt idx="13">
                  <c:v>4895</c:v>
                </c:pt>
                <c:pt idx="14">
                  <c:v>#N/A</c:v>
                </c:pt>
              </c:numCache>
            </c:numRef>
          </c:val>
          <c:smooth val="0"/>
          <c:extLst>
            <c:ext xmlns:c16="http://schemas.microsoft.com/office/drawing/2014/chart" uri="{C3380CC4-5D6E-409C-BE32-E72D297353CC}">
              <c16:uniqueId val="{0000000B-2711-4DCE-B8BA-820F5E0F03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1273</c:v>
                </c:pt>
                <c:pt idx="1">
                  <c:v>1558</c:v>
                </c:pt>
                <c:pt idx="2">
                  <c:v>1228</c:v>
                </c:pt>
              </c:numCache>
            </c:numRef>
          </c:val>
          <c:extLst>
            <c:ext xmlns:c16="http://schemas.microsoft.com/office/drawing/2014/chart" uri="{C3380CC4-5D6E-409C-BE32-E72D297353CC}">
              <c16:uniqueId val="{00000000-5C87-47EA-9076-CFA5D8E902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253</c:v>
                </c:pt>
                <c:pt idx="1">
                  <c:v>273</c:v>
                </c:pt>
                <c:pt idx="2">
                  <c:v>328</c:v>
                </c:pt>
              </c:numCache>
            </c:numRef>
          </c:val>
          <c:extLst>
            <c:ext xmlns:c16="http://schemas.microsoft.com/office/drawing/2014/chart" uri="{C3380CC4-5D6E-409C-BE32-E72D297353CC}">
              <c16:uniqueId val="{00000001-5C87-47EA-9076-CFA5D8E902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2874</c:v>
                </c:pt>
                <c:pt idx="1">
                  <c:v>2796</c:v>
                </c:pt>
                <c:pt idx="2">
                  <c:v>3288</c:v>
                </c:pt>
              </c:numCache>
            </c:numRef>
          </c:val>
          <c:extLst>
            <c:ext xmlns:c16="http://schemas.microsoft.com/office/drawing/2014/chart" uri="{C3380CC4-5D6E-409C-BE32-E72D297353CC}">
              <c16:uniqueId val="{00000002-5C87-47EA-9076-CFA5D8E902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21,742
21,410
280.25
14,626,678
13,860,651
717,627
7,865,187
13,918,203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2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2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2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前年度と比較すると、０．０</a:t>
          </a:r>
          <a:r>
            <a:rPr lang="ja-JP" altLang="en-US" sz="1000" b="0" i="0" baseline="0">
              <a:solidFill>
                <a:schemeClr val="dk1"/>
              </a:solidFill>
              <a:effectLst/>
              <a:latin typeface="+mn-lt"/>
              <a:ea typeface="+mn-ea"/>
              <a:cs typeface="+mn-cs"/>
            </a:rPr>
            <a:t>１</a:t>
          </a:r>
          <a:r>
            <a:rPr lang="ja-JP" altLang="ja-JP" sz="1000" b="0" i="0" baseline="0">
              <a:solidFill>
                <a:schemeClr val="dk1"/>
              </a:solidFill>
              <a:effectLst/>
              <a:latin typeface="+mn-lt"/>
              <a:ea typeface="+mn-ea"/>
              <a:cs typeface="+mn-cs"/>
            </a:rPr>
            <a:t>ポイント数値が減少している。５年間を通してみても同数値程度の</a:t>
          </a:r>
          <a:r>
            <a:rPr lang="ja-JP" altLang="en-US" sz="1000" b="0" i="0" baseline="0">
              <a:solidFill>
                <a:schemeClr val="dk1"/>
              </a:solidFill>
              <a:effectLst/>
              <a:latin typeface="+mn-lt"/>
              <a:ea typeface="+mn-ea"/>
              <a:cs typeface="+mn-cs"/>
            </a:rPr>
            <a:t>下降傾向</a:t>
          </a:r>
          <a:r>
            <a:rPr lang="ja-JP" altLang="ja-JP" sz="1000" b="0" i="0" baseline="0">
              <a:solidFill>
                <a:schemeClr val="dk1"/>
              </a:solidFill>
              <a:effectLst/>
              <a:latin typeface="+mn-lt"/>
              <a:ea typeface="+mn-ea"/>
              <a:cs typeface="+mn-cs"/>
            </a:rPr>
            <a:t>となっており、大きな変化はない。また、</a:t>
          </a:r>
          <a:r>
            <a:rPr lang="ja-JP" altLang="en-US" sz="1000" b="0" i="0" baseline="0">
              <a:solidFill>
                <a:schemeClr val="dk1"/>
              </a:solidFill>
              <a:effectLst/>
              <a:latin typeface="+mn-lt"/>
              <a:ea typeface="+mn-ea"/>
              <a:cs typeface="+mn-cs"/>
            </a:rPr>
            <a:t>過去５年を通して</a:t>
          </a:r>
          <a:r>
            <a:rPr lang="ja-JP" altLang="ja-JP" sz="1000" b="0" i="0" baseline="0">
              <a:solidFill>
                <a:schemeClr val="dk1"/>
              </a:solidFill>
              <a:effectLst/>
              <a:latin typeface="+mn-lt"/>
              <a:ea typeface="+mn-ea"/>
              <a:cs typeface="+mn-cs"/>
            </a:rPr>
            <a:t>類似団体内平均値</a:t>
          </a:r>
          <a:r>
            <a:rPr lang="ja-JP" altLang="en-US" sz="1000" b="0" i="0" baseline="0">
              <a:solidFill>
                <a:schemeClr val="dk1"/>
              </a:solidFill>
              <a:effectLst/>
              <a:latin typeface="+mn-lt"/>
              <a:ea typeface="+mn-ea"/>
              <a:cs typeface="+mn-cs"/>
            </a:rPr>
            <a:t>及び山梨県平均を</a:t>
          </a:r>
          <a:r>
            <a:rPr lang="ja-JP" altLang="ja-JP" sz="1000" b="0" i="0" baseline="0">
              <a:solidFill>
                <a:schemeClr val="dk1"/>
              </a:solidFill>
              <a:effectLst/>
              <a:latin typeface="+mn-lt"/>
              <a:ea typeface="+mn-ea"/>
              <a:cs typeface="+mn-cs"/>
            </a:rPr>
            <a:t>上回っている状況である。</a:t>
          </a:r>
          <a:endParaRPr lang="ja-JP" altLang="ja-JP" sz="1000">
            <a:effectLst/>
          </a:endParaRPr>
        </a:p>
        <a:p>
          <a:pPr rtl="0"/>
          <a:r>
            <a:rPr lang="ja-JP" altLang="ja-JP" sz="1000" b="0" i="0" baseline="0">
              <a:solidFill>
                <a:schemeClr val="dk1"/>
              </a:solidFill>
              <a:effectLst/>
              <a:latin typeface="+mn-lt"/>
              <a:ea typeface="+mn-ea"/>
              <a:cs typeface="+mn-cs"/>
            </a:rPr>
            <a:t>　当市の特徴として、</a:t>
          </a:r>
          <a:r>
            <a:rPr lang="ja-JP" altLang="en-US" sz="1000" b="0" i="0" baseline="0">
              <a:solidFill>
                <a:schemeClr val="dk1"/>
              </a:solidFill>
              <a:effectLst/>
              <a:latin typeface="+mn-lt"/>
              <a:ea typeface="+mn-ea"/>
              <a:cs typeface="+mn-cs"/>
            </a:rPr>
            <a:t>大規模な</a:t>
          </a:r>
          <a:r>
            <a:rPr lang="ja-JP" altLang="ja-JP" sz="1000" b="0" i="0" baseline="0">
              <a:solidFill>
                <a:schemeClr val="dk1"/>
              </a:solidFill>
              <a:effectLst/>
              <a:latin typeface="+mn-lt"/>
              <a:ea typeface="+mn-ea"/>
              <a:cs typeface="+mn-cs"/>
            </a:rPr>
            <a:t>機械があることで市税の多くを固定資産税の償却資産が占めており、市税の収入額が類似団体に比べて多い。</a:t>
          </a:r>
          <a:endParaRPr lang="ja-JP" altLang="ja-JP" sz="1000">
            <a:effectLst/>
          </a:endParaRPr>
        </a:p>
        <a:p>
          <a:pPr rtl="0"/>
          <a:r>
            <a:rPr lang="ja-JP" altLang="ja-JP" sz="1000" b="0" i="0" baseline="0">
              <a:solidFill>
                <a:schemeClr val="dk1"/>
              </a:solidFill>
              <a:effectLst/>
              <a:latin typeface="+mn-lt"/>
              <a:ea typeface="+mn-ea"/>
              <a:cs typeface="+mn-cs"/>
            </a:rPr>
            <a:t>　償却資産のため市税の減少は毎年見込まれている</a:t>
          </a:r>
          <a:r>
            <a:rPr lang="ja-JP" altLang="en-US" sz="1000" b="0" i="0" baseline="0">
              <a:solidFill>
                <a:schemeClr val="dk1"/>
              </a:solidFill>
              <a:effectLst/>
              <a:latin typeface="+mn-lt"/>
              <a:ea typeface="+mn-ea"/>
              <a:cs typeface="+mn-cs"/>
            </a:rPr>
            <a:t>一方で</a:t>
          </a:r>
          <a:r>
            <a:rPr lang="ja-JP" altLang="ja-JP" sz="1000" b="0" i="0" baseline="0">
              <a:solidFill>
                <a:schemeClr val="dk1"/>
              </a:solidFill>
              <a:effectLst/>
              <a:latin typeface="+mn-lt"/>
              <a:ea typeface="+mn-ea"/>
              <a:cs typeface="+mn-cs"/>
            </a:rPr>
            <a:t>、物件費や扶助費</a:t>
          </a:r>
          <a:r>
            <a:rPr lang="ja-JP" altLang="en-US" sz="1000" b="0" i="0" baseline="0">
              <a:solidFill>
                <a:schemeClr val="dk1"/>
              </a:solidFill>
              <a:effectLst/>
              <a:latin typeface="+mn-lt"/>
              <a:ea typeface="+mn-ea"/>
              <a:cs typeface="+mn-cs"/>
            </a:rPr>
            <a:t>等の歳出は</a:t>
          </a:r>
          <a:r>
            <a:rPr lang="ja-JP" altLang="ja-JP" sz="1000" b="0" i="0" baseline="0">
              <a:solidFill>
                <a:schemeClr val="dk1"/>
              </a:solidFill>
              <a:effectLst/>
              <a:latin typeface="+mn-lt"/>
              <a:ea typeface="+mn-ea"/>
              <a:cs typeface="+mn-cs"/>
            </a:rPr>
            <a:t>増加の傾向にあるため、</a:t>
          </a:r>
          <a:r>
            <a:rPr lang="ja-JP" altLang="en-US" sz="1000" b="0" i="0" baseline="0">
              <a:solidFill>
                <a:schemeClr val="dk1"/>
              </a:solidFill>
              <a:effectLst/>
              <a:latin typeface="+mn-lt"/>
              <a:ea typeface="+mn-ea"/>
              <a:cs typeface="+mn-cs"/>
            </a:rPr>
            <a:t>今まで以上に事業の見直しを実施すると</a:t>
          </a:r>
          <a:r>
            <a:rPr lang="ja-JP" altLang="ja-JP" sz="1000" b="0" i="0" baseline="0">
              <a:solidFill>
                <a:schemeClr val="dk1"/>
              </a:solidFill>
              <a:effectLst/>
              <a:latin typeface="+mn-lt"/>
              <a:ea typeface="+mn-ea"/>
              <a:cs typeface="+mn-cs"/>
            </a:rPr>
            <a:t>ともに、市税の徴収率向上</a:t>
          </a:r>
          <a:r>
            <a:rPr lang="ja-JP" altLang="en-US" sz="1000" b="0" i="0" baseline="0">
              <a:solidFill>
                <a:schemeClr val="dk1"/>
              </a:solidFill>
              <a:effectLst/>
              <a:latin typeface="+mn-lt"/>
              <a:ea typeface="+mn-ea"/>
              <a:cs typeface="+mn-cs"/>
            </a:rPr>
            <a:t>を引き続き継続することで財政</a:t>
          </a:r>
          <a:r>
            <a:rPr lang="ja-JP" altLang="ja-JP" sz="1000" b="0" i="0" baseline="0">
              <a:solidFill>
                <a:schemeClr val="dk1"/>
              </a:solidFill>
              <a:effectLst/>
              <a:latin typeface="+mn-lt"/>
              <a:ea typeface="+mn-ea"/>
              <a:cs typeface="+mn-cs"/>
            </a:rPr>
            <a:t>の</a:t>
          </a:r>
          <a:r>
            <a:rPr lang="ja-JP" altLang="en-US" sz="1000" b="0" i="0" baseline="0">
              <a:solidFill>
                <a:schemeClr val="dk1"/>
              </a:solidFill>
              <a:effectLst/>
              <a:latin typeface="+mn-lt"/>
              <a:ea typeface="+mn-ea"/>
              <a:cs typeface="+mn-cs"/>
            </a:rPr>
            <a:t>健全化</a:t>
          </a:r>
          <a:r>
            <a:rPr lang="ja-JP" altLang="ja-JP" sz="1000" b="0" i="0" baseline="0">
              <a:solidFill>
                <a:schemeClr val="dk1"/>
              </a:solidFill>
              <a:effectLst/>
              <a:latin typeface="+mn-lt"/>
              <a:ea typeface="+mn-ea"/>
              <a:cs typeface="+mn-cs"/>
            </a:rPr>
            <a:t>に努めていく。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2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2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2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2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4114800" y="69648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2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2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106892</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3225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2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66675</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2336800" y="68643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2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1447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2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2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前年度と比較すると、</a:t>
          </a:r>
          <a:r>
            <a:rPr lang="ja-JP" altLang="en-US" sz="1000" b="0" i="0" baseline="0">
              <a:solidFill>
                <a:schemeClr val="dk1"/>
              </a:solidFill>
              <a:effectLst/>
              <a:latin typeface="+mn-lt"/>
              <a:ea typeface="+mn-ea"/>
              <a:cs typeface="+mn-cs"/>
            </a:rPr>
            <a:t>２．５</a:t>
          </a:r>
          <a:r>
            <a:rPr lang="ja-JP" altLang="ja-JP" sz="1000" b="0" i="0" baseline="0">
              <a:solidFill>
                <a:schemeClr val="dk1"/>
              </a:solidFill>
              <a:effectLst/>
              <a:latin typeface="+mn-lt"/>
              <a:ea typeface="+mn-ea"/>
              <a:cs typeface="+mn-cs"/>
            </a:rPr>
            <a:t>ポイント増加し、類似団体内平均を</a:t>
          </a:r>
          <a:r>
            <a:rPr lang="ja-JP" altLang="en-US" sz="1000" b="0" i="0" baseline="0">
              <a:solidFill>
                <a:schemeClr val="dk1"/>
              </a:solidFill>
              <a:effectLst/>
              <a:latin typeface="+mn-lt"/>
              <a:ea typeface="+mn-ea"/>
              <a:cs typeface="+mn-cs"/>
            </a:rPr>
            <a:t>０</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１</a:t>
          </a:r>
          <a:r>
            <a:rPr lang="ja-JP" altLang="ja-JP" sz="1000" b="0" i="0" baseline="0">
              <a:solidFill>
                <a:schemeClr val="dk1"/>
              </a:solidFill>
              <a:effectLst/>
              <a:latin typeface="+mn-lt"/>
              <a:ea typeface="+mn-ea"/>
              <a:cs typeface="+mn-cs"/>
            </a:rPr>
            <a:t>ポイント</a:t>
          </a:r>
          <a:r>
            <a:rPr lang="ja-JP" altLang="en-US" sz="1000" b="0" i="0" baseline="0">
              <a:solidFill>
                <a:schemeClr val="dk1"/>
              </a:solidFill>
              <a:effectLst/>
              <a:latin typeface="+mn-lt"/>
              <a:ea typeface="+mn-ea"/>
              <a:cs typeface="+mn-cs"/>
            </a:rPr>
            <a:t>上</a:t>
          </a:r>
          <a:r>
            <a:rPr lang="ja-JP" altLang="ja-JP" sz="1000" b="0" i="0" baseline="0">
              <a:solidFill>
                <a:schemeClr val="dk1"/>
              </a:solidFill>
              <a:effectLst/>
              <a:latin typeface="+mn-lt"/>
              <a:ea typeface="+mn-ea"/>
              <a:cs typeface="+mn-cs"/>
            </a:rPr>
            <a:t>回</a:t>
          </a:r>
          <a:r>
            <a:rPr lang="ja-JP" altLang="en-US" sz="1000" b="0" i="0" baseline="0">
              <a:solidFill>
                <a:schemeClr val="dk1"/>
              </a:solidFill>
              <a:effectLst/>
              <a:latin typeface="+mn-lt"/>
              <a:ea typeface="+mn-ea"/>
              <a:cs typeface="+mn-cs"/>
            </a:rPr>
            <a:t>る</a:t>
          </a:r>
          <a:r>
            <a:rPr lang="ja-JP" altLang="ja-JP" sz="1000" b="0" i="0" baseline="0">
              <a:solidFill>
                <a:schemeClr val="dk1"/>
              </a:solidFill>
              <a:effectLst/>
              <a:latin typeface="+mn-lt"/>
              <a:ea typeface="+mn-ea"/>
              <a:cs typeface="+mn-cs"/>
            </a:rPr>
            <a:t>状況</a:t>
          </a:r>
          <a:r>
            <a:rPr lang="ja-JP" altLang="en-US" sz="1000" b="0" i="0" baseline="0">
              <a:solidFill>
                <a:schemeClr val="dk1"/>
              </a:solidFill>
              <a:effectLst/>
              <a:latin typeface="+mn-lt"/>
              <a:ea typeface="+mn-ea"/>
              <a:cs typeface="+mn-cs"/>
            </a:rPr>
            <a:t>となった</a:t>
          </a:r>
          <a:r>
            <a:rPr lang="ja-JP" altLang="ja-JP" sz="1000" b="0" i="0" baseline="0">
              <a:solidFill>
                <a:schemeClr val="dk1"/>
              </a:solidFill>
              <a:effectLst/>
              <a:latin typeface="+mn-lt"/>
              <a:ea typeface="+mn-ea"/>
              <a:cs typeface="+mn-cs"/>
            </a:rPr>
            <a:t>。</a:t>
          </a:r>
          <a:endParaRPr lang="ja-JP" altLang="ja-JP" sz="1000">
            <a:effectLst/>
          </a:endParaRPr>
        </a:p>
        <a:p>
          <a:pPr rtl="0"/>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歳入面では昨年度に引き続き</a:t>
          </a:r>
          <a:r>
            <a:rPr lang="ja-JP" altLang="ja-JP" sz="1000" b="0" i="0" baseline="0">
              <a:solidFill>
                <a:schemeClr val="dk1"/>
              </a:solidFill>
              <a:effectLst/>
              <a:latin typeface="+mn-lt"/>
              <a:ea typeface="+mn-ea"/>
              <a:cs typeface="+mn-cs"/>
            </a:rPr>
            <a:t>臨時財政対策債の大幅な減少</a:t>
          </a:r>
          <a:r>
            <a:rPr lang="ja-JP" altLang="en-US" sz="1000" b="0" i="0" baseline="0">
              <a:solidFill>
                <a:schemeClr val="dk1"/>
              </a:solidFill>
              <a:effectLst/>
              <a:latin typeface="+mn-lt"/>
              <a:ea typeface="+mn-ea"/>
              <a:cs typeface="+mn-cs"/>
            </a:rPr>
            <a:t>により</a:t>
          </a:r>
          <a:r>
            <a:rPr lang="ja-JP" altLang="ja-JP" sz="1000" b="0" i="0" baseline="0">
              <a:solidFill>
                <a:schemeClr val="dk1"/>
              </a:solidFill>
              <a:effectLst/>
              <a:latin typeface="+mn-lt"/>
              <a:ea typeface="+mn-ea"/>
              <a:cs typeface="+mn-cs"/>
            </a:rPr>
            <a:t>経常一般財源収入額が減ったことが</a:t>
          </a:r>
          <a:r>
            <a:rPr lang="ja-JP" altLang="en-US" sz="1000" b="0" i="0" baseline="0">
              <a:solidFill>
                <a:schemeClr val="dk1"/>
              </a:solidFill>
              <a:effectLst/>
              <a:latin typeface="+mn-lt"/>
              <a:ea typeface="+mn-ea"/>
              <a:cs typeface="+mn-cs"/>
            </a:rPr>
            <a:t>数値増加の大きな</a:t>
          </a:r>
          <a:r>
            <a:rPr lang="ja-JP" altLang="ja-JP" sz="1000" b="0" i="0" baseline="0">
              <a:solidFill>
                <a:schemeClr val="dk1"/>
              </a:solidFill>
              <a:effectLst/>
              <a:latin typeface="+mn-lt"/>
              <a:ea typeface="+mn-ea"/>
              <a:cs typeface="+mn-cs"/>
            </a:rPr>
            <a:t>要因である。</a:t>
          </a:r>
          <a:r>
            <a:rPr lang="ja-JP" altLang="en-US" sz="1000" b="0" i="0" baseline="0">
              <a:solidFill>
                <a:schemeClr val="dk1"/>
              </a:solidFill>
              <a:effectLst/>
              <a:latin typeface="+mn-lt"/>
              <a:ea typeface="+mn-ea"/>
              <a:cs typeface="+mn-cs"/>
            </a:rPr>
            <a:t>また、</a:t>
          </a:r>
          <a:r>
            <a:rPr lang="ja-JP" altLang="ja-JP" sz="1000" b="0" i="0" baseline="0">
              <a:solidFill>
                <a:schemeClr val="dk1"/>
              </a:solidFill>
              <a:effectLst/>
              <a:latin typeface="+mn-lt"/>
              <a:ea typeface="+mn-ea"/>
              <a:cs typeface="+mn-cs"/>
            </a:rPr>
            <a:t>支出</a:t>
          </a:r>
          <a:r>
            <a:rPr lang="ja-JP" altLang="en-US" sz="1000" b="0" i="0" baseline="0">
              <a:solidFill>
                <a:schemeClr val="dk1"/>
              </a:solidFill>
              <a:effectLst/>
              <a:latin typeface="+mn-lt"/>
              <a:ea typeface="+mn-ea"/>
              <a:cs typeface="+mn-cs"/>
            </a:rPr>
            <a:t>面</a:t>
          </a:r>
          <a:r>
            <a:rPr lang="ja-JP" altLang="ja-JP" sz="1000" b="0" i="0" baseline="0">
              <a:solidFill>
                <a:schemeClr val="dk1"/>
              </a:solidFill>
              <a:effectLst/>
              <a:latin typeface="+mn-lt"/>
              <a:ea typeface="+mn-ea"/>
              <a:cs typeface="+mn-cs"/>
            </a:rPr>
            <a:t>については</a:t>
          </a:r>
          <a:r>
            <a:rPr lang="ja-JP" altLang="en-US" sz="1000" b="0" i="0" baseline="0">
              <a:solidFill>
                <a:schemeClr val="dk1"/>
              </a:solidFill>
              <a:effectLst/>
              <a:latin typeface="+mn-lt"/>
              <a:ea typeface="+mn-ea"/>
              <a:cs typeface="+mn-cs"/>
            </a:rPr>
            <a:t>、昨年度と比較し、扶助費・物件費の増加が大きな要因となっている。人件費は退職手当の減により、全体では減少になっているが、給与改定により職員給は増加となっている。これらの経費</a:t>
          </a:r>
          <a:r>
            <a:rPr lang="ja-JP" altLang="ja-JP" sz="1000" b="0" i="0" baseline="0">
              <a:solidFill>
                <a:schemeClr val="dk1"/>
              </a:solidFill>
              <a:effectLst/>
              <a:latin typeface="+mn-lt"/>
              <a:ea typeface="+mn-ea"/>
              <a:cs typeface="+mn-cs"/>
            </a:rPr>
            <a:t>につい</a:t>
          </a:r>
          <a:r>
            <a:rPr lang="ja-JP" altLang="en-US" sz="1000" b="0" i="0" baseline="0">
              <a:solidFill>
                <a:schemeClr val="dk1"/>
              </a:solidFill>
              <a:effectLst/>
              <a:latin typeface="+mn-lt"/>
              <a:ea typeface="+mn-ea"/>
              <a:cs typeface="+mn-cs"/>
            </a:rPr>
            <a:t>て</a:t>
          </a:r>
          <a:r>
            <a:rPr lang="ja-JP" altLang="ja-JP" sz="1000" b="0" i="0" baseline="0">
              <a:solidFill>
                <a:schemeClr val="dk1"/>
              </a:solidFill>
              <a:effectLst/>
              <a:latin typeface="+mn-lt"/>
              <a:ea typeface="+mn-ea"/>
              <a:cs typeface="+mn-cs"/>
            </a:rPr>
            <a:t>は、</a:t>
          </a:r>
          <a:r>
            <a:rPr lang="ja-JP" altLang="en-US" sz="1000" b="0" i="0" baseline="0">
              <a:solidFill>
                <a:schemeClr val="dk1"/>
              </a:solidFill>
              <a:effectLst/>
              <a:latin typeface="+mn-lt"/>
              <a:ea typeface="+mn-ea"/>
              <a:cs typeface="+mn-cs"/>
            </a:rPr>
            <a:t>今後も</a:t>
          </a:r>
          <a:r>
            <a:rPr lang="ja-JP" altLang="ja-JP" sz="1000" b="0" i="0" baseline="0">
              <a:solidFill>
                <a:schemeClr val="dk1"/>
              </a:solidFill>
              <a:effectLst/>
              <a:latin typeface="+mn-lt"/>
              <a:ea typeface="+mn-ea"/>
              <a:cs typeface="+mn-cs"/>
            </a:rPr>
            <a:t>増加傾向が見込</a:t>
          </a:r>
          <a:r>
            <a:rPr lang="ja-JP" altLang="en-US" sz="1000" b="0" i="0" baseline="0">
              <a:solidFill>
                <a:schemeClr val="dk1"/>
              </a:solidFill>
              <a:effectLst/>
              <a:latin typeface="+mn-lt"/>
              <a:ea typeface="+mn-ea"/>
              <a:cs typeface="+mn-cs"/>
            </a:rPr>
            <a:t>まれる</a:t>
          </a:r>
          <a:r>
            <a:rPr lang="ja-JP" altLang="ja-JP" sz="1000" b="0" i="0" baseline="0">
              <a:solidFill>
                <a:schemeClr val="dk1"/>
              </a:solidFill>
              <a:effectLst/>
              <a:latin typeface="+mn-lt"/>
              <a:ea typeface="+mn-ea"/>
              <a:cs typeface="+mn-cs"/>
            </a:rPr>
            <a:t>ため、引</a:t>
          </a:r>
          <a:r>
            <a:rPr lang="ja-JP" altLang="en-US" sz="1000" b="0" i="0" baseline="0">
              <a:solidFill>
                <a:schemeClr val="dk1"/>
              </a:solidFill>
              <a:effectLst/>
              <a:latin typeface="+mn-lt"/>
              <a:ea typeface="+mn-ea"/>
              <a:cs typeface="+mn-cs"/>
            </a:rPr>
            <a:t>き</a:t>
          </a:r>
          <a:r>
            <a:rPr lang="ja-JP" altLang="ja-JP" sz="1000" b="0" i="0" baseline="0">
              <a:solidFill>
                <a:schemeClr val="dk1"/>
              </a:solidFill>
              <a:effectLst/>
              <a:latin typeface="+mn-lt"/>
              <a:ea typeface="+mn-ea"/>
              <a:cs typeface="+mn-cs"/>
            </a:rPr>
            <a:t>続き事業の</a:t>
          </a:r>
          <a:r>
            <a:rPr lang="ja-JP" altLang="en-US" sz="1000" b="0" i="0" baseline="0">
              <a:solidFill>
                <a:schemeClr val="dk1"/>
              </a:solidFill>
              <a:effectLst/>
              <a:latin typeface="+mn-lt"/>
              <a:ea typeface="+mn-ea"/>
              <a:cs typeface="+mn-cs"/>
            </a:rPr>
            <a:t>精査、職員の適正配置により</a:t>
          </a:r>
          <a:r>
            <a:rPr lang="ja-JP" altLang="ja-JP" sz="1000" b="0" i="0" baseline="0">
              <a:solidFill>
                <a:schemeClr val="dk1"/>
              </a:solidFill>
              <a:effectLst/>
              <a:latin typeface="+mn-lt"/>
              <a:ea typeface="+mn-ea"/>
              <a:cs typeface="+mn-cs"/>
            </a:rPr>
            <a:t>、経常経費を削減し、健全な財政運営に努めていく。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2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2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2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63</xdr:row>
      <xdr:rowOff>162560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4114800" y="1076282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2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62</xdr:row>
      <xdr:rowOff>132927</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3225800" y="10384790"/>
          <a:ext cx="8890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60</xdr:row>
      <xdr:rowOff>129963</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2336800" y="103847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129963</xdr:rowOff>
    </xdr:from>
    <xdr:to>
      <xdr:col>11</xdr:col>
      <xdr:colOff>31750</xdr:colOff>
      <xdr:row>62</xdr:row>
      <xdr:rowOff>20320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flipV="1">
          <a:off x="1447800" y="10416963"/>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2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2" name="財政構造の弾力性該当値テキスト">
          <a:extLst>
            <a:ext uri="{FF2B5EF4-FFF2-40B4-BE49-F238E27FC236}">
              <a16:creationId xmlns:a16="http://schemas.microsoft.com/office/drawing/2014/main" id="{00000000-0008-0000-0200-000098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22454</xdr:rowOff>
    </xdr:from>
    <xdr:ext cx="736600"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158767</xdr:rowOff>
    </xdr:from>
    <xdr:ext cx="762000"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79163</xdr:rowOff>
    </xdr:from>
    <xdr:to>
      <xdr:col>11</xdr:col>
      <xdr:colOff>82550</xdr:colOff>
      <xdr:row>61</xdr:row>
      <xdr:rowOff>9313</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2286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19490</xdr:rowOff>
    </xdr:from>
    <xdr:ext cx="762000"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1955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9" name="楕円 158">
          <a:extLst>
            <a:ext uri="{FF2B5EF4-FFF2-40B4-BE49-F238E27FC236}">
              <a16:creationId xmlns:a16="http://schemas.microsoft.com/office/drawing/2014/main" id="{00000000-0008-0000-0200-00009F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前年度より人口一人当たり７５６円増加し、類似団体内平均と比較して高い状況が続いている。これは、大月短期大学や消防本部の設置による人件費負担が大きいことなどが要因である。また、保有する公共施設も多いことからその維持管理に費用を要している。</a:t>
          </a:r>
        </a:p>
        <a:p>
          <a:pPr rtl="0"/>
          <a:r>
            <a:rPr lang="ja-JP" altLang="en-US" sz="1000" b="0" i="0" baseline="0">
              <a:solidFill>
                <a:schemeClr val="dk1"/>
              </a:solidFill>
              <a:effectLst/>
              <a:latin typeface="+mn-lt"/>
              <a:ea typeface="+mn-ea"/>
              <a:cs typeface="+mn-cs"/>
            </a:rPr>
            <a:t>　人</a:t>
          </a:r>
          <a:r>
            <a:rPr lang="ja-JP" altLang="ja-JP" sz="1000" b="0" i="0" baseline="0">
              <a:solidFill>
                <a:schemeClr val="dk1"/>
              </a:solidFill>
              <a:effectLst/>
              <a:latin typeface="+mn-lt"/>
              <a:ea typeface="+mn-ea"/>
              <a:cs typeface="+mn-cs"/>
            </a:rPr>
            <a:t>件費は、</a:t>
          </a:r>
          <a:r>
            <a:rPr lang="ja-JP" altLang="en-US" sz="1000" b="0" i="0" baseline="0">
              <a:solidFill>
                <a:schemeClr val="dk1"/>
              </a:solidFill>
              <a:effectLst/>
              <a:latin typeface="+mn-lt"/>
              <a:ea typeface="+mn-ea"/>
              <a:cs typeface="+mn-cs"/>
            </a:rPr>
            <a:t>給与改定に伴い増加となっており、</a:t>
          </a:r>
          <a:r>
            <a:rPr lang="ja-JP" altLang="ja-JP" sz="1000" b="0" i="0" baseline="0">
              <a:solidFill>
                <a:schemeClr val="dk1"/>
              </a:solidFill>
              <a:effectLst/>
              <a:latin typeface="+mn-lt"/>
              <a:ea typeface="+mn-ea"/>
              <a:cs typeface="+mn-cs"/>
            </a:rPr>
            <a:t>物件費</a:t>
          </a:r>
          <a:r>
            <a:rPr lang="ja-JP" altLang="en-US" sz="1000" b="0" i="0" baseline="0">
              <a:solidFill>
                <a:schemeClr val="dk1"/>
              </a:solidFill>
              <a:effectLst/>
              <a:latin typeface="+mn-lt"/>
              <a:ea typeface="+mn-ea"/>
              <a:cs typeface="+mn-cs"/>
            </a:rPr>
            <a:t>は前年度実施した地方創生臨時交付金事業やシステム関連経費が減額したことにより減少している。</a:t>
          </a:r>
          <a:r>
            <a:rPr lang="ja-JP" altLang="ja-JP" sz="1000" b="0" i="0" baseline="0">
              <a:solidFill>
                <a:schemeClr val="dk1"/>
              </a:solidFill>
              <a:effectLst/>
              <a:latin typeface="+mn-lt"/>
              <a:ea typeface="+mn-ea"/>
              <a:cs typeface="+mn-cs"/>
            </a:rPr>
            <a:t>　</a:t>
          </a:r>
          <a:endParaRPr lang="en-US" altLang="ja-JP" sz="1000" b="0" i="0" baseline="0">
            <a:solidFill>
              <a:schemeClr val="dk1"/>
            </a:solidFill>
            <a:effectLst/>
            <a:latin typeface="+mn-lt"/>
            <a:ea typeface="+mn-ea"/>
            <a:cs typeface="+mn-cs"/>
          </a:endParaRPr>
        </a:p>
        <a:p>
          <a:pPr rtl="0"/>
          <a:r>
            <a:rPr kumimoji="1" lang="ja-JP" altLang="en-US" sz="1000" b="0" i="0" baseline="0">
              <a:solidFill>
                <a:schemeClr val="dk1"/>
              </a:solidFill>
              <a:effectLst/>
              <a:latin typeface="+mn-lt"/>
              <a:ea typeface="+mn-ea"/>
              <a:cs typeface="+mn-cs"/>
            </a:rPr>
            <a:t>　今後は人件費や物価等の高騰に伴い、本年度以上の経費負担が見込まれることから、各事業優先度を定め、より低コストで最大限の効果が得られるよう方法を検討するなど歳出の削減に努める。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2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2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2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6184</xdr:rowOff>
    </xdr:from>
    <xdr:to>
      <xdr:col>23</xdr:col>
      <xdr:colOff>133350</xdr:colOff>
      <xdr:row>85</xdr:row>
      <xdr:rowOff>10745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4114800" y="14579434"/>
          <a:ext cx="838200" cy="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2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127637</xdr:rowOff>
    </xdr:from>
    <xdr:to>
      <xdr:col>19</xdr:col>
      <xdr:colOff>133350</xdr:colOff>
      <xdr:row>85</xdr:row>
      <xdr:rowOff>6184</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3225800" y="14529437"/>
          <a:ext cx="889000" cy="4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61159</xdr:rowOff>
    </xdr:from>
    <xdr:to>
      <xdr:col>15</xdr:col>
      <xdr:colOff>82550</xdr:colOff>
      <xdr:row>84</xdr:row>
      <xdr:rowOff>127637</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336800" y="14462959"/>
          <a:ext cx="889000" cy="6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146996</xdr:rowOff>
    </xdr:from>
    <xdr:to>
      <xdr:col>11</xdr:col>
      <xdr:colOff>31750</xdr:colOff>
      <xdr:row>84</xdr:row>
      <xdr:rowOff>61159</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1447800" y="14377346"/>
          <a:ext cx="889000" cy="8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2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131395</xdr:rowOff>
    </xdr:from>
    <xdr:to>
      <xdr:col>23</xdr:col>
      <xdr:colOff>184150</xdr:colOff>
      <xdr:row>85</xdr:row>
      <xdr:rowOff>61545</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4902200" y="145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103472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200-0000D3000000}"/>
            </a:ext>
          </a:extLst>
        </xdr:cNvPr>
        <xdr:cNvSpPr txBox="1"/>
      </xdr:nvSpPr>
      <xdr:spPr>
        <a:xfrm>
          <a:off x="5041900" y="1450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126834</xdr:rowOff>
    </xdr:from>
    <xdr:to>
      <xdr:col>19</xdr:col>
      <xdr:colOff>184150</xdr:colOff>
      <xdr:row>85</xdr:row>
      <xdr:rowOff>56984</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4064000" y="145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41761</xdr:rowOff>
    </xdr:from>
    <xdr:ext cx="736600"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3733800" y="1461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76837</xdr:rowOff>
    </xdr:from>
    <xdr:to>
      <xdr:col>15</xdr:col>
      <xdr:colOff>133350</xdr:colOff>
      <xdr:row>85</xdr:row>
      <xdr:rowOff>6987</xdr:rowOff>
    </xdr:to>
    <xdr:sp macro="" textlink="">
      <xdr:nvSpPr>
        <xdr:cNvPr id="214" name="楕円 213">
          <a:extLst>
            <a:ext uri="{FF2B5EF4-FFF2-40B4-BE49-F238E27FC236}">
              <a16:creationId xmlns:a16="http://schemas.microsoft.com/office/drawing/2014/main" id="{00000000-0008-0000-0200-0000D6000000}"/>
            </a:ext>
          </a:extLst>
        </xdr:cNvPr>
        <xdr:cNvSpPr/>
      </xdr:nvSpPr>
      <xdr:spPr>
        <a:xfrm>
          <a:off x="3175000" y="144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163214</xdr:rowOff>
    </xdr:from>
    <xdr:ext cx="762000"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2844800" y="145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10359</xdr:rowOff>
    </xdr:from>
    <xdr:to>
      <xdr:col>11</xdr:col>
      <xdr:colOff>82550</xdr:colOff>
      <xdr:row>84</xdr:row>
      <xdr:rowOff>111959</xdr:rowOff>
    </xdr:to>
    <xdr:sp macro="" textlink="">
      <xdr:nvSpPr>
        <xdr:cNvPr id="216" name="楕円 215">
          <a:extLst>
            <a:ext uri="{FF2B5EF4-FFF2-40B4-BE49-F238E27FC236}">
              <a16:creationId xmlns:a16="http://schemas.microsoft.com/office/drawing/2014/main" id="{00000000-0008-0000-0200-0000D8000000}"/>
            </a:ext>
          </a:extLst>
        </xdr:cNvPr>
        <xdr:cNvSpPr/>
      </xdr:nvSpPr>
      <xdr:spPr>
        <a:xfrm>
          <a:off x="2286000" y="144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96736</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1955800" y="1449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96196</xdr:rowOff>
    </xdr:from>
    <xdr:to>
      <xdr:col>7</xdr:col>
      <xdr:colOff>31750</xdr:colOff>
      <xdr:row>84</xdr:row>
      <xdr:rowOff>26346</xdr:rowOff>
    </xdr:to>
    <xdr:sp macro="" textlink="">
      <xdr:nvSpPr>
        <xdr:cNvPr id="218" name="楕円 217">
          <a:extLst>
            <a:ext uri="{FF2B5EF4-FFF2-40B4-BE49-F238E27FC236}">
              <a16:creationId xmlns:a16="http://schemas.microsoft.com/office/drawing/2014/main" id="{00000000-0008-0000-0200-0000DA000000}"/>
            </a:ext>
          </a:extLst>
        </xdr:cNvPr>
        <xdr:cNvSpPr/>
      </xdr:nvSpPr>
      <xdr:spPr>
        <a:xfrm>
          <a:off x="1397000" y="143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11123</xdr:rowOff>
    </xdr:from>
    <xdr:ext cx="762000"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1066800" y="1441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前年度</a:t>
          </a:r>
          <a:r>
            <a:rPr lang="ja-JP" altLang="en-US" sz="1050" b="0" i="0" baseline="0">
              <a:solidFill>
                <a:schemeClr val="dk1"/>
              </a:solidFill>
              <a:effectLst/>
              <a:latin typeface="+mn-lt"/>
              <a:ea typeface="+mn-ea"/>
              <a:cs typeface="+mn-cs"/>
            </a:rPr>
            <a:t>から変わらず９５．７となっている</a:t>
          </a:r>
          <a:r>
            <a:rPr lang="ja-JP" altLang="ja-JP" sz="1050" b="0" i="0" baseline="0">
              <a:solidFill>
                <a:schemeClr val="dk1"/>
              </a:solidFill>
              <a:effectLst/>
              <a:latin typeface="+mn-lt"/>
              <a:ea typeface="+mn-ea"/>
              <a:cs typeface="+mn-cs"/>
            </a:rPr>
            <a:t>。</a:t>
          </a:r>
          <a:endParaRPr lang="ja-JP" altLang="ja-JP" sz="1200">
            <a:effectLst/>
          </a:endParaRPr>
        </a:p>
        <a:p>
          <a:pPr rtl="0" eaLnBrk="1" fontAlgn="auto" latinLnBrk="0" hangingPunct="1"/>
          <a:r>
            <a:rPr lang="ja-JP" altLang="en-US" sz="1050" b="0" i="0" baseline="0">
              <a:solidFill>
                <a:schemeClr val="dk1"/>
              </a:solidFill>
              <a:effectLst/>
              <a:latin typeface="+mn-lt"/>
              <a:ea typeface="+mn-ea"/>
              <a:cs typeface="+mn-cs"/>
            </a:rPr>
            <a:t>過去５年間を通して</a:t>
          </a:r>
          <a:r>
            <a:rPr lang="ja-JP" altLang="ja-JP" sz="1050" b="0" i="0" baseline="0">
              <a:solidFill>
                <a:schemeClr val="dk1"/>
              </a:solidFill>
              <a:effectLst/>
              <a:latin typeface="+mn-lt"/>
              <a:ea typeface="+mn-ea"/>
              <a:cs typeface="+mn-cs"/>
            </a:rPr>
            <a:t>類似団体</a:t>
          </a:r>
          <a:r>
            <a:rPr lang="ja-JP" altLang="en-US" sz="1050" b="0" i="0" baseline="0">
              <a:solidFill>
                <a:schemeClr val="dk1"/>
              </a:solidFill>
              <a:effectLst/>
              <a:latin typeface="+mn-lt"/>
              <a:ea typeface="+mn-ea"/>
              <a:cs typeface="+mn-cs"/>
            </a:rPr>
            <a:t>平均や</a:t>
          </a:r>
          <a:r>
            <a:rPr lang="ja-JP" altLang="ja-JP" sz="1050" b="0" i="0" baseline="0">
              <a:solidFill>
                <a:schemeClr val="dk1"/>
              </a:solidFill>
              <a:effectLst/>
              <a:latin typeface="+mn-lt"/>
              <a:ea typeface="+mn-ea"/>
              <a:cs typeface="+mn-cs"/>
            </a:rPr>
            <a:t>全国平均を下回って</a:t>
          </a:r>
          <a:r>
            <a:rPr lang="ja-JP" altLang="en-US" sz="1050" b="0" i="0" baseline="0">
              <a:solidFill>
                <a:schemeClr val="dk1"/>
              </a:solidFill>
              <a:effectLst/>
              <a:latin typeface="+mn-lt"/>
              <a:ea typeface="+mn-ea"/>
              <a:cs typeface="+mn-cs"/>
            </a:rPr>
            <a:t>おり、変化もほぼ横ばいな状態が続いている。</a:t>
          </a:r>
          <a:r>
            <a:rPr lang="ja-JP" altLang="ja-JP" sz="1050" b="0" i="0" baseline="0">
              <a:solidFill>
                <a:schemeClr val="dk1"/>
              </a:solidFill>
              <a:effectLst/>
              <a:latin typeface="+mn-lt"/>
              <a:ea typeface="+mn-ea"/>
              <a:cs typeface="+mn-cs"/>
            </a:rPr>
            <a:t>引き続き適正な定員管理と給与の適正化に努めていく。</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2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2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2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27781</xdr:rowOff>
    </xdr:from>
    <xdr:to>
      <xdr:col>81</xdr:col>
      <xdr:colOff>44450</xdr:colOff>
      <xdr:row>83</xdr:row>
      <xdr:rowOff>27781</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16179800" y="142581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a:extLst>
            <a:ext uri="{FF2B5EF4-FFF2-40B4-BE49-F238E27FC236}">
              <a16:creationId xmlns:a16="http://schemas.microsoft.com/office/drawing/2014/main" id="{00000000-0008-0000-0200-000002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2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27781</xdr:rowOff>
    </xdr:from>
    <xdr:to>
      <xdr:col>77</xdr:col>
      <xdr:colOff>44450</xdr:colOff>
      <xdr:row>83</xdr:row>
      <xdr:rowOff>42863</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flipV="1">
          <a:off x="15290800" y="14258131"/>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2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42863</xdr:rowOff>
    </xdr:from>
    <xdr:to>
      <xdr:col>72</xdr:col>
      <xdr:colOff>203200</xdr:colOff>
      <xdr:row>83</xdr:row>
      <xdr:rowOff>103188</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14401800" y="142732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2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103188</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13512800" y="1424305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2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148431</xdr:rowOff>
    </xdr:from>
    <xdr:to>
      <xdr:col>81</xdr:col>
      <xdr:colOff>95250</xdr:colOff>
      <xdr:row>83</xdr:row>
      <xdr:rowOff>78581</xdr:rowOff>
    </xdr:to>
    <xdr:sp macro="" textlink="">
      <xdr:nvSpPr>
        <xdr:cNvPr id="276" name="楕円 275">
          <a:extLst>
            <a:ext uri="{FF2B5EF4-FFF2-40B4-BE49-F238E27FC236}">
              <a16:creationId xmlns:a16="http://schemas.microsoft.com/office/drawing/2014/main" id="{00000000-0008-0000-0200-000014010000}"/>
            </a:ext>
          </a:extLst>
        </xdr:cNvPr>
        <xdr:cNvSpPr/>
      </xdr:nvSpPr>
      <xdr:spPr>
        <a:xfrm>
          <a:off x="16967200" y="142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164958</xdr:rowOff>
    </xdr:from>
    <xdr:ext cx="762000" cy="259045"/>
    <xdr:sp macro="" textlink="">
      <xdr:nvSpPr>
        <xdr:cNvPr id="277" name="給与水準   （国との比較）該当値テキスト">
          <a:extLst>
            <a:ext uri="{FF2B5EF4-FFF2-40B4-BE49-F238E27FC236}">
              <a16:creationId xmlns:a16="http://schemas.microsoft.com/office/drawing/2014/main" id="{00000000-0008-0000-0200-000015010000}"/>
            </a:ext>
          </a:extLst>
        </xdr:cNvPr>
        <xdr:cNvSpPr txBox="1"/>
      </xdr:nvSpPr>
      <xdr:spPr>
        <a:xfrm>
          <a:off x="17106900" y="1405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148431</xdr:rowOff>
    </xdr:from>
    <xdr:to>
      <xdr:col>77</xdr:col>
      <xdr:colOff>95250</xdr:colOff>
      <xdr:row>83</xdr:row>
      <xdr:rowOff>78581</xdr:rowOff>
    </xdr:to>
    <xdr:sp macro="" textlink="">
      <xdr:nvSpPr>
        <xdr:cNvPr id="278" name="楕円 277">
          <a:extLst>
            <a:ext uri="{FF2B5EF4-FFF2-40B4-BE49-F238E27FC236}">
              <a16:creationId xmlns:a16="http://schemas.microsoft.com/office/drawing/2014/main" id="{00000000-0008-0000-0200-000016010000}"/>
            </a:ext>
          </a:extLst>
        </xdr:cNvPr>
        <xdr:cNvSpPr/>
      </xdr:nvSpPr>
      <xdr:spPr>
        <a:xfrm>
          <a:off x="16129000" y="142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88758</xdr:rowOff>
    </xdr:from>
    <xdr:ext cx="7366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15798800" y="13976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163513</xdr:rowOff>
    </xdr:from>
    <xdr:to>
      <xdr:col>73</xdr:col>
      <xdr:colOff>44450</xdr:colOff>
      <xdr:row>83</xdr:row>
      <xdr:rowOff>93663</xdr:rowOff>
    </xdr:to>
    <xdr:sp macro="" textlink="">
      <xdr:nvSpPr>
        <xdr:cNvPr id="280" name="楕円 279">
          <a:extLst>
            <a:ext uri="{FF2B5EF4-FFF2-40B4-BE49-F238E27FC236}">
              <a16:creationId xmlns:a16="http://schemas.microsoft.com/office/drawing/2014/main" id="{00000000-0008-0000-0200-000018010000}"/>
            </a:ext>
          </a:extLst>
        </xdr:cNvPr>
        <xdr:cNvSpPr/>
      </xdr:nvSpPr>
      <xdr:spPr>
        <a:xfrm>
          <a:off x="15240000" y="14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103840</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14909800" y="1399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52388</xdr:rowOff>
    </xdr:from>
    <xdr:to>
      <xdr:col>68</xdr:col>
      <xdr:colOff>203200</xdr:colOff>
      <xdr:row>83</xdr:row>
      <xdr:rowOff>153988</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14351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164165</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14020800" y="140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前年度より０．</a:t>
          </a:r>
          <a:r>
            <a:rPr lang="ja-JP" altLang="en-US" sz="1000" b="0" i="0" baseline="0">
              <a:solidFill>
                <a:schemeClr val="dk1"/>
              </a:solidFill>
              <a:effectLst/>
              <a:latin typeface="+mn-lt"/>
              <a:ea typeface="+mn-ea"/>
              <a:cs typeface="+mn-cs"/>
            </a:rPr>
            <a:t>２２人</a:t>
          </a:r>
          <a:r>
            <a:rPr lang="ja-JP" altLang="ja-JP" sz="1000" b="0" i="0" baseline="0">
              <a:solidFill>
                <a:schemeClr val="dk1"/>
              </a:solidFill>
              <a:effectLst/>
              <a:latin typeface="+mn-lt"/>
              <a:ea typeface="+mn-ea"/>
              <a:cs typeface="+mn-cs"/>
            </a:rPr>
            <a:t>増加し、類似団体</a:t>
          </a:r>
          <a:r>
            <a:rPr lang="ja-JP" altLang="en-US" sz="1000" b="0" i="0" baseline="0">
              <a:solidFill>
                <a:schemeClr val="dk1"/>
              </a:solidFill>
              <a:effectLst/>
              <a:latin typeface="+mn-lt"/>
              <a:ea typeface="+mn-ea"/>
              <a:cs typeface="+mn-cs"/>
            </a:rPr>
            <a:t>内</a:t>
          </a:r>
          <a:r>
            <a:rPr lang="ja-JP" altLang="ja-JP" sz="1000" b="0" i="0" baseline="0">
              <a:solidFill>
                <a:schemeClr val="dk1"/>
              </a:solidFill>
              <a:effectLst/>
              <a:latin typeface="+mn-lt"/>
              <a:ea typeface="+mn-ea"/>
              <a:cs typeface="+mn-cs"/>
            </a:rPr>
            <a:t>平均も上回っている状況である。</a:t>
          </a:r>
          <a:endParaRPr lang="en-US" altLang="ja-JP" sz="1000" b="0" i="0" baseline="0">
            <a:solidFill>
              <a:schemeClr val="dk1"/>
            </a:solidFill>
            <a:effectLst/>
            <a:latin typeface="+mn-lt"/>
            <a:ea typeface="+mn-ea"/>
            <a:cs typeface="+mn-cs"/>
          </a:endParaRPr>
        </a:p>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職員数については、</a:t>
          </a:r>
          <a:r>
            <a:rPr lang="ja-JP" altLang="en-US" sz="1000" b="0" i="0" baseline="0">
              <a:solidFill>
                <a:schemeClr val="dk1"/>
              </a:solidFill>
              <a:effectLst/>
              <a:latin typeface="+mn-lt"/>
              <a:ea typeface="+mn-ea"/>
              <a:cs typeface="+mn-cs"/>
            </a:rPr>
            <a:t>前年度と比較して減となっているが、</a:t>
          </a:r>
          <a:r>
            <a:rPr lang="ja-JP" altLang="ja-JP" sz="1000" b="0" i="0" baseline="0">
              <a:solidFill>
                <a:schemeClr val="dk1"/>
              </a:solidFill>
              <a:effectLst/>
              <a:latin typeface="+mn-lt"/>
              <a:ea typeface="+mn-ea"/>
              <a:cs typeface="+mn-cs"/>
            </a:rPr>
            <a:t>人口数</a:t>
          </a:r>
          <a:r>
            <a:rPr lang="ja-JP" altLang="en-US" sz="1000" b="0" i="0" baseline="0">
              <a:solidFill>
                <a:schemeClr val="dk1"/>
              </a:solidFill>
              <a:effectLst/>
              <a:latin typeface="+mn-lt"/>
              <a:ea typeface="+mn-ea"/>
              <a:cs typeface="+mn-cs"/>
            </a:rPr>
            <a:t>の</a:t>
          </a:r>
          <a:r>
            <a:rPr lang="ja-JP" altLang="ja-JP" sz="1000" b="0" i="0" baseline="0">
              <a:solidFill>
                <a:schemeClr val="dk1"/>
              </a:solidFill>
              <a:effectLst/>
              <a:latin typeface="+mn-lt"/>
              <a:ea typeface="+mn-ea"/>
              <a:cs typeface="+mn-cs"/>
            </a:rPr>
            <a:t>減少</a:t>
          </a:r>
          <a:r>
            <a:rPr lang="ja-JP" altLang="en-US" sz="1000" b="0" i="0" baseline="0">
              <a:solidFill>
                <a:schemeClr val="dk1"/>
              </a:solidFill>
              <a:effectLst/>
              <a:latin typeface="+mn-lt"/>
              <a:ea typeface="+mn-ea"/>
              <a:cs typeface="+mn-cs"/>
            </a:rPr>
            <a:t>幅が大きいことで数値が上がっている。</a:t>
          </a:r>
          <a:r>
            <a:rPr lang="ja-JP" altLang="ja-JP" sz="1000" b="0" i="0" baseline="0">
              <a:solidFill>
                <a:schemeClr val="dk1"/>
              </a:solidFill>
              <a:effectLst/>
              <a:latin typeface="+mn-lt"/>
              <a:ea typeface="+mn-ea"/>
              <a:cs typeface="+mn-cs"/>
            </a:rPr>
            <a:t>また、類似団体</a:t>
          </a:r>
          <a:r>
            <a:rPr lang="ja-JP" altLang="en-US" sz="1000" b="0" i="0" baseline="0">
              <a:solidFill>
                <a:schemeClr val="dk1"/>
              </a:solidFill>
              <a:effectLst/>
              <a:latin typeface="+mn-lt"/>
              <a:ea typeface="+mn-ea"/>
              <a:cs typeface="+mn-cs"/>
            </a:rPr>
            <a:t>内</a:t>
          </a:r>
          <a:r>
            <a:rPr lang="ja-JP" altLang="ja-JP" sz="1000" b="0" i="0" baseline="0">
              <a:solidFill>
                <a:schemeClr val="dk1"/>
              </a:solidFill>
              <a:effectLst/>
              <a:latin typeface="+mn-lt"/>
              <a:ea typeface="+mn-ea"/>
              <a:cs typeface="+mn-cs"/>
            </a:rPr>
            <a:t>平均を上回っている</a:t>
          </a:r>
          <a:r>
            <a:rPr lang="ja-JP" altLang="en-US" sz="1000" b="0" i="0" baseline="0">
              <a:solidFill>
                <a:schemeClr val="dk1"/>
              </a:solidFill>
              <a:effectLst/>
              <a:latin typeface="+mn-lt"/>
              <a:ea typeface="+mn-ea"/>
              <a:cs typeface="+mn-cs"/>
            </a:rPr>
            <a:t>要因としては</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大月</a:t>
          </a:r>
          <a:r>
            <a:rPr lang="ja-JP" altLang="ja-JP" sz="1000" b="0" i="0" baseline="0">
              <a:solidFill>
                <a:schemeClr val="dk1"/>
              </a:solidFill>
              <a:effectLst/>
              <a:latin typeface="+mn-lt"/>
              <a:ea typeface="+mn-ea"/>
              <a:cs typeface="+mn-cs"/>
            </a:rPr>
            <a:t>短期大学及び消防本部を単独設置していることが</a:t>
          </a:r>
          <a:r>
            <a:rPr lang="ja-JP" altLang="en-US" sz="1000" b="0" i="0" baseline="0">
              <a:solidFill>
                <a:schemeClr val="dk1"/>
              </a:solidFill>
              <a:effectLst/>
              <a:latin typeface="+mn-lt"/>
              <a:ea typeface="+mn-ea"/>
              <a:cs typeface="+mn-cs"/>
            </a:rPr>
            <a:t>挙げられる</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a:t>
          </a:r>
          <a:endParaRPr lang="ja-JP" altLang="ja-JP" sz="1000">
            <a:effectLst/>
          </a:endParaRPr>
        </a:p>
        <a:p>
          <a:pPr rtl="0"/>
          <a:r>
            <a:rPr lang="ja-JP" altLang="ja-JP" sz="1000" b="0" i="0" baseline="0">
              <a:solidFill>
                <a:schemeClr val="dk1"/>
              </a:solidFill>
              <a:effectLst/>
              <a:latin typeface="+mn-lt"/>
              <a:ea typeface="+mn-ea"/>
              <a:cs typeface="+mn-cs"/>
            </a:rPr>
            <a:t>　平成１９年３月に定員適正化計画を策定したことを契機に、退職者に対する新採用の抑制を進めてきたが、今後は再任用制度により職員数は横ばい状態が見込まれる。</a:t>
          </a:r>
          <a:endParaRPr lang="ja-JP" altLang="ja-JP" sz="1000">
            <a:effectLst/>
          </a:endParaRPr>
        </a:p>
        <a:p>
          <a:pPr rtl="0"/>
          <a:r>
            <a:rPr lang="ja-JP" altLang="ja-JP" sz="1000" b="0" i="0" baseline="0">
              <a:solidFill>
                <a:schemeClr val="dk1"/>
              </a:solidFill>
              <a:effectLst/>
              <a:latin typeface="+mn-lt"/>
              <a:ea typeface="+mn-ea"/>
              <a:cs typeface="+mn-cs"/>
            </a:rPr>
            <a:t>　さらに適正な定員管理を推進して、人件費の削減に努める。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2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2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2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7196</xdr:rowOff>
    </xdr:from>
    <xdr:to>
      <xdr:col>81</xdr:col>
      <xdr:colOff>44450</xdr:colOff>
      <xdr:row>64</xdr:row>
      <xdr:rowOff>32476</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6179800" y="10979996"/>
          <a:ext cx="8382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2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137281</xdr:rowOff>
    </xdr:from>
    <xdr:to>
      <xdr:col>77</xdr:col>
      <xdr:colOff>44450</xdr:colOff>
      <xdr:row>64</xdr:row>
      <xdr:rowOff>7196</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5290800" y="10938631"/>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105108</xdr:rowOff>
    </xdr:from>
    <xdr:to>
      <xdr:col>72</xdr:col>
      <xdr:colOff>203200</xdr:colOff>
      <xdr:row>63</xdr:row>
      <xdr:rowOff>137281</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4401800" y="1090645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74083</xdr:rowOff>
    </xdr:from>
    <xdr:to>
      <xdr:col>68</xdr:col>
      <xdr:colOff>152400</xdr:colOff>
      <xdr:row>63</xdr:row>
      <xdr:rowOff>105108</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3512800" y="1087543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153126</xdr:rowOff>
    </xdr:from>
    <xdr:to>
      <xdr:col>81</xdr:col>
      <xdr:colOff>95250</xdr:colOff>
      <xdr:row>64</xdr:row>
      <xdr:rowOff>83276</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6967200" y="10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125203</xdr:rowOff>
    </xdr:from>
    <xdr:ext cx="762000" cy="259045"/>
    <xdr:sp macro="" textlink="">
      <xdr:nvSpPr>
        <xdr:cNvPr id="342" name="定員管理の状況該当値テキスト">
          <a:extLst>
            <a:ext uri="{FF2B5EF4-FFF2-40B4-BE49-F238E27FC236}">
              <a16:creationId xmlns:a16="http://schemas.microsoft.com/office/drawing/2014/main" id="{00000000-0008-0000-0200-000056010000}"/>
            </a:ext>
          </a:extLst>
        </xdr:cNvPr>
        <xdr:cNvSpPr txBox="1"/>
      </xdr:nvSpPr>
      <xdr:spPr>
        <a:xfrm>
          <a:off x="17106900" y="1092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127846</xdr:rowOff>
    </xdr:from>
    <xdr:to>
      <xdr:col>77</xdr:col>
      <xdr:colOff>95250</xdr:colOff>
      <xdr:row>64</xdr:row>
      <xdr:rowOff>57996</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6129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42773</xdr:rowOff>
    </xdr:from>
    <xdr:ext cx="7366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5798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86481</xdr:rowOff>
    </xdr:from>
    <xdr:to>
      <xdr:col>73</xdr:col>
      <xdr:colOff>44450</xdr:colOff>
      <xdr:row>64</xdr:row>
      <xdr:rowOff>16631</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15240000" y="108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1408</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4909800" y="1097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54308</xdr:rowOff>
    </xdr:from>
    <xdr:to>
      <xdr:col>68</xdr:col>
      <xdr:colOff>203200</xdr:colOff>
      <xdr:row>63</xdr:row>
      <xdr:rowOff>155908</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14351000" y="108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140685</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4020800" y="1094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49" name="楕円 348">
          <a:extLst>
            <a:ext uri="{FF2B5EF4-FFF2-40B4-BE49-F238E27FC236}">
              <a16:creationId xmlns:a16="http://schemas.microsoft.com/office/drawing/2014/main" id="{00000000-0008-0000-0200-00005D010000}"/>
            </a:ext>
          </a:extLst>
        </xdr:cNvPr>
        <xdr:cNvSpPr/>
      </xdr:nvSpPr>
      <xdr:spPr>
        <a:xfrm>
          <a:off x="13462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109660</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3131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前年度と比較して０．４ポイントの上昇となった。借入の抑制により</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過去４年間数値を改善させていたが、今年度、借入額の大きい地方債の償還が始まったことや一</a:t>
          </a:r>
          <a:r>
            <a:rPr lang="ja-JP" altLang="ja-JP" sz="1000" b="0" i="0" baseline="0">
              <a:solidFill>
                <a:schemeClr val="dk1"/>
              </a:solidFill>
              <a:effectLst/>
              <a:latin typeface="+mn-lt"/>
              <a:ea typeface="+mn-ea"/>
              <a:cs typeface="+mn-cs"/>
            </a:rPr>
            <a:t>部事務組合へ</a:t>
          </a:r>
          <a:r>
            <a:rPr lang="ja-JP" altLang="en-US" sz="1000" b="0" i="0" baseline="0">
              <a:solidFill>
                <a:schemeClr val="dk1"/>
              </a:solidFill>
              <a:effectLst/>
              <a:latin typeface="+mn-lt"/>
              <a:ea typeface="+mn-ea"/>
              <a:cs typeface="+mn-cs"/>
            </a:rPr>
            <a:t>の</a:t>
          </a:r>
          <a:r>
            <a:rPr lang="ja-JP" altLang="ja-JP" sz="1000" b="0" i="0" baseline="0">
              <a:solidFill>
                <a:schemeClr val="dk1"/>
              </a:solidFill>
              <a:effectLst/>
              <a:latin typeface="+mn-lt"/>
              <a:ea typeface="+mn-ea"/>
              <a:cs typeface="+mn-cs"/>
            </a:rPr>
            <a:t>公債費負担額</a:t>
          </a:r>
          <a:r>
            <a:rPr lang="ja-JP" altLang="en-US" sz="1000" b="0" i="0" baseline="0">
              <a:solidFill>
                <a:schemeClr val="dk1"/>
              </a:solidFill>
              <a:effectLst/>
              <a:latin typeface="+mn-lt"/>
              <a:ea typeface="+mn-ea"/>
              <a:cs typeface="+mn-cs"/>
            </a:rPr>
            <a:t>が前</a:t>
          </a:r>
          <a:r>
            <a:rPr lang="ja-JP" altLang="ja-JP" sz="1000" b="0" i="0" baseline="0">
              <a:solidFill>
                <a:schemeClr val="dk1"/>
              </a:solidFill>
              <a:effectLst/>
              <a:latin typeface="+mn-lt"/>
              <a:ea typeface="+mn-ea"/>
              <a:cs typeface="+mn-cs"/>
            </a:rPr>
            <a:t>年度より増加し</a:t>
          </a:r>
          <a:r>
            <a:rPr lang="ja-JP" altLang="en-US" sz="1000" b="0" i="0" baseline="0">
              <a:solidFill>
                <a:schemeClr val="dk1"/>
              </a:solidFill>
              <a:effectLst/>
              <a:latin typeface="+mn-lt"/>
              <a:ea typeface="+mn-ea"/>
              <a:cs typeface="+mn-cs"/>
            </a:rPr>
            <a:t>たことで比率上昇への要因となっている</a:t>
          </a:r>
          <a:r>
            <a:rPr lang="ja-JP" altLang="ja-JP" sz="1000" b="0" i="0" baseline="0">
              <a:solidFill>
                <a:schemeClr val="dk1"/>
              </a:solidFill>
              <a:effectLst/>
              <a:latin typeface="+mn-lt"/>
              <a:ea typeface="+mn-ea"/>
              <a:cs typeface="+mn-cs"/>
            </a:rPr>
            <a:t>。</a:t>
          </a:r>
          <a:endParaRPr lang="ja-JP" altLang="ja-JP" sz="1000">
            <a:effectLst/>
          </a:endParaRPr>
        </a:p>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今後も</a:t>
          </a:r>
          <a:r>
            <a:rPr lang="ja-JP" altLang="en-US" sz="1000" b="0" i="0" baseline="0">
              <a:solidFill>
                <a:schemeClr val="dk1"/>
              </a:solidFill>
              <a:effectLst/>
              <a:latin typeface="+mn-lt"/>
              <a:ea typeface="+mn-ea"/>
              <a:cs typeface="+mn-cs"/>
            </a:rPr>
            <a:t>新</a:t>
          </a:r>
          <a:r>
            <a:rPr lang="ja-JP" altLang="ja-JP" sz="1000" b="0" i="0" baseline="0">
              <a:solidFill>
                <a:schemeClr val="dk1"/>
              </a:solidFill>
              <a:effectLst/>
              <a:latin typeface="+mn-lt"/>
              <a:ea typeface="+mn-ea"/>
              <a:cs typeface="+mn-cs"/>
            </a:rPr>
            <a:t>庁舎建設</a:t>
          </a:r>
          <a:r>
            <a:rPr lang="ja-JP" altLang="en-US" sz="1000" b="0" i="0" baseline="0">
              <a:solidFill>
                <a:schemeClr val="dk1"/>
              </a:solidFill>
              <a:effectLst/>
              <a:latin typeface="+mn-lt"/>
              <a:ea typeface="+mn-ea"/>
              <a:cs typeface="+mn-cs"/>
            </a:rPr>
            <a:t>事業</a:t>
          </a:r>
          <a:r>
            <a:rPr lang="ja-JP" altLang="ja-JP" sz="1000" b="0" i="0" baseline="0">
              <a:solidFill>
                <a:schemeClr val="dk1"/>
              </a:solidFill>
              <a:effectLst/>
              <a:latin typeface="+mn-lt"/>
              <a:ea typeface="+mn-ea"/>
              <a:cs typeface="+mn-cs"/>
            </a:rPr>
            <a:t>や大月・猿橋駅周辺整備事業など</a:t>
          </a:r>
          <a:r>
            <a:rPr lang="ja-JP" altLang="en-US" sz="1000" b="0" i="0" baseline="0">
              <a:solidFill>
                <a:schemeClr val="dk1"/>
              </a:solidFill>
              <a:effectLst/>
              <a:latin typeface="+mn-lt"/>
              <a:ea typeface="+mn-ea"/>
              <a:cs typeface="+mn-cs"/>
            </a:rPr>
            <a:t>の大規模事業により地方</a:t>
          </a:r>
          <a:r>
            <a:rPr lang="ja-JP" altLang="ja-JP" sz="1000" b="0" i="0" baseline="0">
              <a:solidFill>
                <a:schemeClr val="dk1"/>
              </a:solidFill>
              <a:effectLst/>
              <a:latin typeface="+mn-lt"/>
              <a:ea typeface="+mn-ea"/>
              <a:cs typeface="+mn-cs"/>
            </a:rPr>
            <a:t>債の増加が見込まれる。</a:t>
          </a:r>
          <a:r>
            <a:rPr lang="ja-JP" altLang="en-US" sz="1000" b="0" i="0" baseline="0">
              <a:solidFill>
                <a:schemeClr val="dk1"/>
              </a:solidFill>
              <a:effectLst/>
              <a:latin typeface="+mn-lt"/>
              <a:ea typeface="+mn-ea"/>
              <a:cs typeface="+mn-cs"/>
            </a:rPr>
            <a:t>引き続き平成</a:t>
          </a:r>
          <a:r>
            <a:rPr lang="ja-JP" altLang="ja-JP" sz="1000" b="0" i="0" baseline="0">
              <a:solidFill>
                <a:schemeClr val="dk1"/>
              </a:solidFill>
              <a:effectLst/>
              <a:latin typeface="+mn-lt"/>
              <a:ea typeface="+mn-ea"/>
              <a:cs typeface="+mn-cs"/>
            </a:rPr>
            <a:t>３０</a:t>
          </a:r>
          <a:r>
            <a:rPr lang="ja-JP" altLang="en-US" sz="1000" b="0" i="0" baseline="0">
              <a:solidFill>
                <a:schemeClr val="dk1"/>
              </a:solidFill>
              <a:effectLst/>
              <a:latin typeface="+mn-lt"/>
              <a:ea typeface="+mn-ea"/>
              <a:cs typeface="+mn-cs"/>
            </a:rPr>
            <a:t>年</a:t>
          </a:r>
          <a:r>
            <a:rPr lang="ja-JP" altLang="ja-JP" sz="1000" b="0" i="0" baseline="0">
              <a:solidFill>
                <a:schemeClr val="dk1"/>
              </a:solidFill>
              <a:effectLst/>
              <a:latin typeface="+mn-lt"/>
              <a:ea typeface="+mn-ea"/>
              <a:cs typeface="+mn-cs"/>
            </a:rPr>
            <a:t>に策定した公債費負担適正化計画の趣旨に基づき事業の優先順位づけを行いながら、地方債の新規発行を抑制し、公債費負担の軽減に努めていく。</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2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42</xdr:row>
      <xdr:rowOff>162137</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17018000" y="6261100"/>
          <a:ext cx="0" cy="11019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134214</xdr:rowOff>
    </xdr:from>
    <xdr:ext cx="762000" cy="259045"/>
    <xdr:sp macro="" textlink="">
      <xdr:nvSpPr>
        <xdr:cNvPr id="380" name="公債費負担の状況最小値テキスト">
          <a:extLst>
            <a:ext uri="{FF2B5EF4-FFF2-40B4-BE49-F238E27FC236}">
              <a16:creationId xmlns:a16="http://schemas.microsoft.com/office/drawing/2014/main" id="{00000000-0008-0000-0200-00007C010000}"/>
            </a:ext>
          </a:extLst>
        </xdr:cNvPr>
        <xdr:cNvSpPr txBox="1"/>
      </xdr:nvSpPr>
      <xdr:spPr>
        <a:xfrm>
          <a:off x="17106900" y="733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162137</xdr:rowOff>
    </xdr:from>
    <xdr:to>
      <xdr:col>81</xdr:col>
      <xdr:colOff>133350</xdr:colOff>
      <xdr:row>42</xdr:row>
      <xdr:rowOff>162137</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6929100" y="7363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2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42</xdr:row>
      <xdr:rowOff>162137</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6179800" y="73308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5" name="公債費負担の状況平均値テキスト">
          <a:extLst>
            <a:ext uri="{FF2B5EF4-FFF2-40B4-BE49-F238E27FC236}">
              <a16:creationId xmlns:a16="http://schemas.microsoft.com/office/drawing/2014/main" id="{00000000-0008-0000-0200-000081010000}"/>
            </a:ext>
          </a:extLst>
        </xdr:cNvPr>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146050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flipV="1">
          <a:off x="15290800" y="733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38946</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flipV="1">
          <a:off x="14401800" y="73469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110913</xdr:rowOff>
    </xdr:from>
    <xdr:to>
      <xdr:col>73</xdr:col>
      <xdr:colOff>44450</xdr:colOff>
      <xdr:row>40</xdr:row>
      <xdr:rowOff>41063</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51240</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38946</xdr:rowOff>
    </xdr:from>
    <xdr:to>
      <xdr:col>68</xdr:col>
      <xdr:colOff>152400</xdr:colOff>
      <xdr:row>43</xdr:row>
      <xdr:rowOff>151554</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flipV="1">
          <a:off x="13512800" y="74112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13462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7214</xdr:rowOff>
    </xdr:from>
    <xdr:ext cx="762000" cy="259045"/>
    <xdr:sp macro="" textlink="">
      <xdr:nvSpPr>
        <xdr:cNvPr id="404" name="公債費負担の状況該当値テキスト">
          <a:extLst>
            <a:ext uri="{FF2B5EF4-FFF2-40B4-BE49-F238E27FC236}">
              <a16:creationId xmlns:a16="http://schemas.microsoft.com/office/drawing/2014/main" id="{00000000-0008-0000-0200-000094010000}"/>
            </a:ext>
          </a:extLst>
        </xdr:cNvPr>
        <xdr:cNvSpPr txBox="1"/>
      </xdr:nvSpPr>
      <xdr:spPr>
        <a:xfrm>
          <a:off x="17106900" y="720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159596</xdr:rowOff>
    </xdr:from>
    <xdr:to>
      <xdr:col>68</xdr:col>
      <xdr:colOff>203200</xdr:colOff>
      <xdr:row>43</xdr:row>
      <xdr:rowOff>89746</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74523</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100754</xdr:rowOff>
    </xdr:from>
    <xdr:to>
      <xdr:col>64</xdr:col>
      <xdr:colOff>152400</xdr:colOff>
      <xdr:row>44</xdr:row>
      <xdr:rowOff>30904</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15681</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地方債残高の減少と、控除財源である基金残高が増加したため、前年度より１</a:t>
          </a:r>
          <a:r>
            <a:rPr lang="ja-JP" altLang="en-US" sz="1000" b="0" i="0" baseline="0">
              <a:solidFill>
                <a:schemeClr val="dk1"/>
              </a:solidFill>
              <a:effectLst/>
              <a:latin typeface="+mn-lt"/>
              <a:ea typeface="+mn-ea"/>
              <a:cs typeface="+mn-cs"/>
            </a:rPr>
            <a:t>２</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９ポ</a:t>
          </a:r>
          <a:r>
            <a:rPr lang="ja-JP" altLang="ja-JP" sz="1000" b="0" i="0" baseline="0">
              <a:solidFill>
                <a:schemeClr val="dk1"/>
              </a:solidFill>
              <a:effectLst/>
              <a:latin typeface="+mn-lt"/>
              <a:ea typeface="+mn-ea"/>
              <a:cs typeface="+mn-cs"/>
            </a:rPr>
            <a:t>イント改善することができた。これは、</a:t>
          </a:r>
          <a:r>
            <a:rPr lang="ja-JP" altLang="en-US" sz="1000" b="0" i="0" baseline="0">
              <a:solidFill>
                <a:schemeClr val="dk1"/>
              </a:solidFill>
              <a:effectLst/>
              <a:latin typeface="+mn-lt"/>
              <a:ea typeface="+mn-ea"/>
              <a:cs typeface="+mn-cs"/>
            </a:rPr>
            <a:t>借入額の抑制と</a:t>
          </a:r>
          <a:r>
            <a:rPr lang="ja-JP" altLang="ja-JP" sz="1000" b="0" i="0" baseline="0">
              <a:solidFill>
                <a:schemeClr val="dk1"/>
              </a:solidFill>
              <a:effectLst/>
              <a:latin typeface="+mn-lt"/>
              <a:ea typeface="+mn-ea"/>
              <a:cs typeface="+mn-cs"/>
            </a:rPr>
            <a:t>ふるさと大月応援基金の増加が大きな要因である。</a:t>
          </a:r>
          <a:endParaRPr lang="ja-JP" altLang="ja-JP" sz="1000">
            <a:effectLst/>
          </a:endParaRPr>
        </a:p>
        <a:p>
          <a:pPr rtl="0"/>
          <a:r>
            <a:rPr lang="ja-JP" altLang="ja-JP" sz="1000" b="0" i="0" baseline="0">
              <a:solidFill>
                <a:schemeClr val="dk1"/>
              </a:solidFill>
              <a:effectLst/>
              <a:latin typeface="+mn-lt"/>
              <a:ea typeface="+mn-ea"/>
              <a:cs typeface="+mn-cs"/>
            </a:rPr>
            <a:t>　しかし、</a:t>
          </a:r>
          <a:r>
            <a:rPr lang="ja-JP" altLang="en-US" sz="1000" b="0" i="0" baseline="0">
              <a:solidFill>
                <a:schemeClr val="dk1"/>
              </a:solidFill>
              <a:effectLst/>
              <a:latin typeface="+mn-lt"/>
              <a:ea typeface="+mn-ea"/>
              <a:cs typeface="+mn-cs"/>
            </a:rPr>
            <a:t>新</a:t>
          </a:r>
          <a:r>
            <a:rPr lang="ja-JP" altLang="ja-JP" sz="1000" b="0" i="0" baseline="0">
              <a:solidFill>
                <a:schemeClr val="dk1"/>
              </a:solidFill>
              <a:effectLst/>
              <a:latin typeface="+mn-lt"/>
              <a:ea typeface="+mn-ea"/>
              <a:cs typeface="+mn-cs"/>
            </a:rPr>
            <a:t>庁舎建設</a:t>
          </a:r>
          <a:r>
            <a:rPr lang="ja-JP" altLang="en-US" sz="1000" b="0" i="0" baseline="0">
              <a:solidFill>
                <a:schemeClr val="dk1"/>
              </a:solidFill>
              <a:effectLst/>
              <a:latin typeface="+mn-lt"/>
              <a:ea typeface="+mn-ea"/>
              <a:cs typeface="+mn-cs"/>
            </a:rPr>
            <a:t>事業</a:t>
          </a:r>
          <a:r>
            <a:rPr lang="ja-JP" altLang="ja-JP" sz="1000" b="0" i="0" baseline="0">
              <a:solidFill>
                <a:schemeClr val="dk1"/>
              </a:solidFill>
              <a:effectLst/>
              <a:latin typeface="+mn-lt"/>
              <a:ea typeface="+mn-ea"/>
              <a:cs typeface="+mn-cs"/>
            </a:rPr>
            <a:t>や大月駅・猿橋駅周辺整備事業などの</a:t>
          </a:r>
          <a:r>
            <a:rPr lang="ja-JP" altLang="en-US" sz="1000" b="0" i="0" baseline="0">
              <a:solidFill>
                <a:schemeClr val="dk1"/>
              </a:solidFill>
              <a:effectLst/>
              <a:latin typeface="+mn-lt"/>
              <a:ea typeface="+mn-ea"/>
              <a:cs typeface="+mn-cs"/>
            </a:rPr>
            <a:t>大規模な</a:t>
          </a:r>
          <a:r>
            <a:rPr lang="ja-JP" altLang="ja-JP" sz="1000" b="0" i="0" baseline="0">
              <a:solidFill>
                <a:schemeClr val="dk1"/>
              </a:solidFill>
              <a:effectLst/>
              <a:latin typeface="+mn-lt"/>
              <a:ea typeface="+mn-ea"/>
              <a:cs typeface="+mn-cs"/>
            </a:rPr>
            <a:t>事業が控えてい</a:t>
          </a:r>
          <a:r>
            <a:rPr lang="ja-JP" altLang="en-US" sz="1000" b="0" i="0" baseline="0">
              <a:solidFill>
                <a:schemeClr val="dk1"/>
              </a:solidFill>
              <a:effectLst/>
              <a:latin typeface="+mn-lt"/>
              <a:ea typeface="+mn-ea"/>
              <a:cs typeface="+mn-cs"/>
            </a:rPr>
            <a:t>おり</a:t>
          </a:r>
          <a:r>
            <a:rPr lang="ja-JP" altLang="ja-JP" sz="1000" b="0" i="0" baseline="0">
              <a:solidFill>
                <a:schemeClr val="dk1"/>
              </a:solidFill>
              <a:effectLst/>
              <a:latin typeface="+mn-lt"/>
              <a:ea typeface="+mn-ea"/>
              <a:cs typeface="+mn-cs"/>
            </a:rPr>
            <a:t>、地方債</a:t>
          </a:r>
          <a:r>
            <a:rPr lang="ja-JP" altLang="en-US" sz="1000" b="0" i="0" baseline="0">
              <a:solidFill>
                <a:schemeClr val="dk1"/>
              </a:solidFill>
              <a:effectLst/>
              <a:latin typeface="+mn-lt"/>
              <a:ea typeface="+mn-ea"/>
              <a:cs typeface="+mn-cs"/>
            </a:rPr>
            <a:t>の新規</a:t>
          </a:r>
          <a:r>
            <a:rPr lang="ja-JP" altLang="ja-JP" sz="1000" b="0" i="0" baseline="0">
              <a:solidFill>
                <a:schemeClr val="dk1"/>
              </a:solidFill>
              <a:effectLst/>
              <a:latin typeface="+mn-lt"/>
              <a:ea typeface="+mn-ea"/>
              <a:cs typeface="+mn-cs"/>
            </a:rPr>
            <a:t>発行が見込ま</a:t>
          </a:r>
          <a:r>
            <a:rPr lang="ja-JP" altLang="en-US" sz="1000" b="0" i="0" baseline="0">
              <a:solidFill>
                <a:schemeClr val="dk1"/>
              </a:solidFill>
              <a:effectLst/>
              <a:latin typeface="+mn-lt"/>
              <a:ea typeface="+mn-ea"/>
              <a:cs typeface="+mn-cs"/>
            </a:rPr>
            <a:t>れることから今後、</a:t>
          </a:r>
          <a:r>
            <a:rPr lang="ja-JP" altLang="ja-JP" sz="1000" b="0" i="0" baseline="0">
              <a:solidFill>
                <a:schemeClr val="dk1"/>
              </a:solidFill>
              <a:effectLst/>
              <a:latin typeface="+mn-lt"/>
              <a:ea typeface="+mn-ea"/>
              <a:cs typeface="+mn-cs"/>
            </a:rPr>
            <a:t>将来負担</a:t>
          </a:r>
          <a:r>
            <a:rPr lang="ja-JP" altLang="en-US" sz="1000" b="0" i="0" baseline="0">
              <a:solidFill>
                <a:schemeClr val="dk1"/>
              </a:solidFill>
              <a:effectLst/>
              <a:latin typeface="+mn-lt"/>
              <a:ea typeface="+mn-ea"/>
              <a:cs typeface="+mn-cs"/>
            </a:rPr>
            <a:t>比率</a:t>
          </a:r>
          <a:r>
            <a:rPr lang="ja-JP" altLang="ja-JP" sz="1000" b="0" i="0" baseline="0">
              <a:solidFill>
                <a:schemeClr val="dk1"/>
              </a:solidFill>
              <a:effectLst/>
              <a:latin typeface="+mn-lt"/>
              <a:ea typeface="+mn-ea"/>
              <a:cs typeface="+mn-cs"/>
            </a:rPr>
            <a:t>が</a:t>
          </a:r>
          <a:r>
            <a:rPr lang="ja-JP" altLang="en-US" sz="1000" b="0" i="0" baseline="0">
              <a:solidFill>
                <a:schemeClr val="dk1"/>
              </a:solidFill>
              <a:effectLst/>
              <a:latin typeface="+mn-lt"/>
              <a:ea typeface="+mn-ea"/>
              <a:cs typeface="+mn-cs"/>
            </a:rPr>
            <a:t>上昇</a:t>
          </a:r>
          <a:r>
            <a:rPr lang="ja-JP" altLang="ja-JP" sz="1000" b="0" i="0" baseline="0">
              <a:solidFill>
                <a:schemeClr val="dk1"/>
              </a:solidFill>
              <a:effectLst/>
              <a:latin typeface="+mn-lt"/>
              <a:ea typeface="+mn-ea"/>
              <a:cs typeface="+mn-cs"/>
            </a:rPr>
            <a:t>すること</a:t>
          </a:r>
          <a:r>
            <a:rPr lang="ja-JP" altLang="en-US" sz="1000" b="0" i="0" baseline="0">
              <a:solidFill>
                <a:schemeClr val="dk1"/>
              </a:solidFill>
              <a:effectLst/>
              <a:latin typeface="+mn-lt"/>
              <a:ea typeface="+mn-ea"/>
              <a:cs typeface="+mn-cs"/>
            </a:rPr>
            <a:t>が予想される。類似団体内平均と比べ、高い比率で推移していることから、今後も</a:t>
          </a:r>
          <a:r>
            <a:rPr lang="ja-JP" altLang="ja-JP" sz="1000" b="0" i="0" baseline="0">
              <a:solidFill>
                <a:schemeClr val="dk1"/>
              </a:solidFill>
              <a:effectLst/>
              <a:latin typeface="+mn-lt"/>
              <a:ea typeface="+mn-ea"/>
              <a:cs typeface="+mn-cs"/>
            </a:rPr>
            <a:t>長期的な</a:t>
          </a:r>
          <a:r>
            <a:rPr lang="ja-JP" altLang="en-US" sz="1000" b="0" i="0" baseline="0">
              <a:solidFill>
                <a:schemeClr val="dk1"/>
              </a:solidFill>
              <a:effectLst/>
              <a:latin typeface="+mn-lt"/>
              <a:ea typeface="+mn-ea"/>
              <a:cs typeface="+mn-cs"/>
            </a:rPr>
            <a:t>視点</a:t>
          </a:r>
          <a:r>
            <a:rPr lang="ja-JP" altLang="ja-JP" sz="1000" b="0" i="0" baseline="0">
              <a:solidFill>
                <a:schemeClr val="dk1"/>
              </a:solidFill>
              <a:effectLst/>
              <a:latin typeface="+mn-lt"/>
              <a:ea typeface="+mn-ea"/>
              <a:cs typeface="+mn-cs"/>
            </a:rPr>
            <a:t>に立ち、事業の優先</a:t>
          </a:r>
          <a:r>
            <a:rPr lang="ja-JP" altLang="en-US" sz="1000" b="0" i="0" baseline="0">
              <a:solidFill>
                <a:schemeClr val="dk1"/>
              </a:solidFill>
              <a:effectLst/>
              <a:latin typeface="+mn-lt"/>
              <a:ea typeface="+mn-ea"/>
              <a:cs typeface="+mn-cs"/>
            </a:rPr>
            <a:t>順位を付けながら</a:t>
          </a:r>
          <a:r>
            <a:rPr lang="ja-JP" altLang="ja-JP" sz="1000" b="0" i="0" baseline="0">
              <a:solidFill>
                <a:schemeClr val="dk1"/>
              </a:solidFill>
              <a:effectLst/>
              <a:latin typeface="+mn-lt"/>
              <a:ea typeface="+mn-ea"/>
              <a:cs typeface="+mn-cs"/>
            </a:rPr>
            <a:t>計画的な財政運営</a:t>
          </a:r>
          <a:r>
            <a:rPr lang="ja-JP" altLang="en-US" sz="1000" b="0" i="0" baseline="0">
              <a:solidFill>
                <a:schemeClr val="dk1"/>
              </a:solidFill>
              <a:effectLst/>
              <a:latin typeface="+mn-lt"/>
              <a:ea typeface="+mn-ea"/>
              <a:cs typeface="+mn-cs"/>
            </a:rPr>
            <a:t>を行うこと</a:t>
          </a:r>
          <a:r>
            <a:rPr lang="ja-JP" altLang="ja-JP" sz="1000" b="0" i="0" baseline="0">
              <a:solidFill>
                <a:schemeClr val="dk1"/>
              </a:solidFill>
              <a:effectLst/>
              <a:latin typeface="+mn-lt"/>
              <a:ea typeface="+mn-ea"/>
              <a:cs typeface="+mn-cs"/>
            </a:rPr>
            <a:t>により、将来負担の圧縮に努める。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2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0" name="将来負担の状況最小値テキスト">
          <a:extLst>
            <a:ext uri="{FF2B5EF4-FFF2-40B4-BE49-F238E27FC236}">
              <a16:creationId xmlns:a16="http://schemas.microsoft.com/office/drawing/2014/main" id="{00000000-0008-0000-0200-0000B8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a16="http://schemas.microsoft.com/office/drawing/2014/main" id="{00000000-0008-0000-0200-0000BA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56820</xdr:rowOff>
    </xdr:from>
    <xdr:to>
      <xdr:col>81</xdr:col>
      <xdr:colOff>44450</xdr:colOff>
      <xdr:row>16</xdr:row>
      <xdr:rowOff>119075</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flipV="1">
          <a:off x="16179800" y="2800020"/>
          <a:ext cx="8382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5" name="将来負担の状況平均値テキスト">
          <a:extLst>
            <a:ext uri="{FF2B5EF4-FFF2-40B4-BE49-F238E27FC236}">
              <a16:creationId xmlns:a16="http://schemas.microsoft.com/office/drawing/2014/main" id="{00000000-0008-0000-0200-0000BD010000}"/>
            </a:ext>
          </a:extLst>
        </xdr:cNvPr>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119075</xdr:rowOff>
    </xdr:from>
    <xdr:to>
      <xdr:col>77</xdr:col>
      <xdr:colOff>44450</xdr:colOff>
      <xdr:row>16</xdr:row>
      <xdr:rowOff>126797</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flipV="1">
          <a:off x="15290800" y="2862275"/>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126797</xdr:rowOff>
    </xdr:from>
    <xdr:to>
      <xdr:col>72</xdr:col>
      <xdr:colOff>203200</xdr:colOff>
      <xdr:row>17</xdr:row>
      <xdr:rowOff>38354</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flipV="1">
          <a:off x="14401800" y="2869997"/>
          <a:ext cx="8890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38354</xdr:rowOff>
    </xdr:from>
    <xdr:to>
      <xdr:col>68</xdr:col>
      <xdr:colOff>152400</xdr:colOff>
      <xdr:row>17</xdr:row>
      <xdr:rowOff>163830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flipV="1">
          <a:off x="13512800" y="295300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6020</xdr:rowOff>
    </xdr:from>
    <xdr:to>
      <xdr:col>81</xdr:col>
      <xdr:colOff>95250</xdr:colOff>
      <xdr:row>16</xdr:row>
      <xdr:rowOff>107620</xdr:rowOff>
    </xdr:to>
    <xdr:sp macro="" textlink="">
      <xdr:nvSpPr>
        <xdr:cNvPr id="463" name="楕円 462">
          <a:extLst>
            <a:ext uri="{FF2B5EF4-FFF2-40B4-BE49-F238E27FC236}">
              <a16:creationId xmlns:a16="http://schemas.microsoft.com/office/drawing/2014/main" id="{00000000-0008-0000-0200-0000CF010000}"/>
            </a:ext>
          </a:extLst>
        </xdr:cNvPr>
        <xdr:cNvSpPr/>
      </xdr:nvSpPr>
      <xdr:spPr>
        <a:xfrm>
          <a:off x="16967200" y="274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149547</xdr:rowOff>
    </xdr:from>
    <xdr:ext cx="762000" cy="259045"/>
    <xdr:sp macro="" textlink="">
      <xdr:nvSpPr>
        <xdr:cNvPr id="464" name="将来負担の状況該当値テキスト">
          <a:extLst>
            <a:ext uri="{FF2B5EF4-FFF2-40B4-BE49-F238E27FC236}">
              <a16:creationId xmlns:a16="http://schemas.microsoft.com/office/drawing/2014/main" id="{00000000-0008-0000-0200-0000D0010000}"/>
            </a:ext>
          </a:extLst>
        </xdr:cNvPr>
        <xdr:cNvSpPr txBox="1"/>
      </xdr:nvSpPr>
      <xdr:spPr>
        <a:xfrm>
          <a:off x="17106900" y="272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68275</xdr:rowOff>
    </xdr:from>
    <xdr:to>
      <xdr:col>77</xdr:col>
      <xdr:colOff>95250</xdr:colOff>
      <xdr:row>16</xdr:row>
      <xdr:rowOff>169875</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16129000" y="281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154652</xdr:rowOff>
    </xdr:from>
    <xdr:ext cx="7366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5798800" y="2897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75997</xdr:rowOff>
    </xdr:from>
    <xdr:to>
      <xdr:col>73</xdr:col>
      <xdr:colOff>44450</xdr:colOff>
      <xdr:row>17</xdr:row>
      <xdr:rowOff>6147</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5240000" y="28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162374</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4909800" y="290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159004</xdr:rowOff>
    </xdr:from>
    <xdr:to>
      <xdr:col>68</xdr:col>
      <xdr:colOff>203200</xdr:colOff>
      <xdr:row>17</xdr:row>
      <xdr:rowOff>89154</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14351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73931</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4020800" y="29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113030</xdr:rowOff>
    </xdr:from>
    <xdr:to>
      <xdr:col>64</xdr:col>
      <xdr:colOff>152400</xdr:colOff>
      <xdr:row>18</xdr:row>
      <xdr:rowOff>43180</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3462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27957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3131800" y="31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21,742
21,410
280.25
14,626,678
13,860,651
717,627
7,865,187
13,918,203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類似団体内平均を上回っているのは、</a:t>
          </a:r>
          <a:r>
            <a:rPr lang="ja-JP" altLang="en-US" sz="1050" b="0" i="0" baseline="0">
              <a:solidFill>
                <a:schemeClr val="dk1"/>
              </a:solidFill>
              <a:effectLst/>
              <a:latin typeface="+mn-lt"/>
              <a:ea typeface="+mn-ea"/>
              <a:cs typeface="+mn-cs"/>
            </a:rPr>
            <a:t>大月</a:t>
          </a:r>
          <a:r>
            <a:rPr lang="ja-JP" altLang="ja-JP" sz="1050" b="0" i="0" baseline="0">
              <a:solidFill>
                <a:schemeClr val="dk1"/>
              </a:solidFill>
              <a:effectLst/>
              <a:latin typeface="+mn-lt"/>
              <a:ea typeface="+mn-ea"/>
              <a:cs typeface="+mn-cs"/>
            </a:rPr>
            <a:t>短期大学や消防本部の単独設置による人件費負担が</a:t>
          </a:r>
          <a:r>
            <a:rPr lang="ja-JP" altLang="en-US" sz="1050" b="0" i="0" baseline="0">
              <a:solidFill>
                <a:schemeClr val="dk1"/>
              </a:solidFill>
              <a:effectLst/>
              <a:latin typeface="+mn-lt"/>
              <a:ea typeface="+mn-ea"/>
              <a:cs typeface="+mn-cs"/>
            </a:rPr>
            <a:t>他市と比べて</a:t>
          </a:r>
          <a:r>
            <a:rPr lang="ja-JP" altLang="ja-JP" sz="1050" b="0" i="0" baseline="0">
              <a:solidFill>
                <a:schemeClr val="dk1"/>
              </a:solidFill>
              <a:effectLst/>
              <a:latin typeface="+mn-lt"/>
              <a:ea typeface="+mn-ea"/>
              <a:cs typeface="+mn-cs"/>
            </a:rPr>
            <a:t>大きいことなどが要因である。</a:t>
          </a:r>
          <a:endParaRPr lang="en-US" altLang="ja-JP" sz="105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人件費は退職手当の減により、</a:t>
          </a:r>
          <a:r>
            <a:rPr lang="ja-JP" altLang="en-US" sz="1050" b="0" i="0" baseline="0">
              <a:solidFill>
                <a:schemeClr val="dk1"/>
              </a:solidFill>
              <a:effectLst/>
              <a:latin typeface="+mn-lt"/>
              <a:ea typeface="+mn-ea"/>
              <a:cs typeface="+mn-cs"/>
            </a:rPr>
            <a:t>前年度と比較して</a:t>
          </a:r>
          <a:r>
            <a:rPr lang="ja-JP" altLang="ja-JP" sz="1050" b="0" i="0" baseline="0">
              <a:solidFill>
                <a:schemeClr val="dk1"/>
              </a:solidFill>
              <a:effectLst/>
              <a:latin typeface="+mn-lt"/>
              <a:ea typeface="+mn-ea"/>
              <a:cs typeface="+mn-cs"/>
            </a:rPr>
            <a:t>減</a:t>
          </a:r>
          <a:r>
            <a:rPr lang="ja-JP" altLang="en-US" sz="1050" b="0" i="0" baseline="0">
              <a:solidFill>
                <a:schemeClr val="dk1"/>
              </a:solidFill>
              <a:effectLst/>
              <a:latin typeface="+mn-lt"/>
              <a:ea typeface="+mn-ea"/>
              <a:cs typeface="+mn-cs"/>
            </a:rPr>
            <a:t>となっているが、経常収支比率算定の分母となる経常一般財源の減少幅が上回り数値の増加の要因となった。</a:t>
          </a:r>
          <a:endParaRPr lang="en-US" altLang="ja-JP" sz="105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50" b="0" i="0" baseline="0">
              <a:solidFill>
                <a:schemeClr val="dk1"/>
              </a:solidFill>
              <a:effectLst/>
              <a:latin typeface="+mn-lt"/>
              <a:ea typeface="+mn-ea"/>
              <a:cs typeface="+mn-cs"/>
            </a:rPr>
            <a:t>　今後も人件費の高騰が見込まれることから、</a:t>
          </a:r>
          <a:r>
            <a:rPr lang="ja-JP" altLang="ja-JP" sz="1050" b="0" i="0" baseline="0">
              <a:solidFill>
                <a:schemeClr val="dk1"/>
              </a:solidFill>
              <a:effectLst/>
              <a:latin typeface="+mn-lt"/>
              <a:ea typeface="+mn-ea"/>
              <a:cs typeface="+mn-cs"/>
            </a:rPr>
            <a:t>引き続き適正な定員管理</a:t>
          </a:r>
          <a:r>
            <a:rPr lang="ja-JP" altLang="en-US" sz="1050" b="0" i="0" baseline="0">
              <a:solidFill>
                <a:schemeClr val="dk1"/>
              </a:solidFill>
              <a:effectLst/>
              <a:latin typeface="+mn-lt"/>
              <a:ea typeface="+mn-ea"/>
              <a:cs typeface="+mn-cs"/>
            </a:rPr>
            <a:t>・適正配置</a:t>
          </a:r>
          <a:r>
            <a:rPr lang="ja-JP" altLang="ja-JP" sz="1050" b="0" i="0" baseline="0">
              <a:solidFill>
                <a:schemeClr val="dk1"/>
              </a:solidFill>
              <a:effectLst/>
              <a:latin typeface="+mn-lt"/>
              <a:ea typeface="+mn-ea"/>
              <a:cs typeface="+mn-cs"/>
            </a:rPr>
            <a:t>を推進して人件費の抑制に努めていく。</a:t>
          </a:r>
          <a:endParaRPr lang="ja-JP" altLang="ja-JP" sz="105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58964</xdr:rowOff>
    </xdr:from>
    <xdr:to>
      <xdr:col>24</xdr:col>
      <xdr:colOff>25400</xdr:colOff>
      <xdr:row>37</xdr:row>
      <xdr:rowOff>80736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026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58964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611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88900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56243</xdr:rowOff>
    </xdr:from>
    <xdr:to>
      <xdr:col>11</xdr:col>
      <xdr:colOff>9525</xdr:colOff>
      <xdr:row>36</xdr:row>
      <xdr:rowOff>88900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2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29936</xdr:rowOff>
    </xdr:from>
    <xdr:to>
      <xdr:col>24</xdr:col>
      <xdr:colOff>76200</xdr:colOff>
      <xdr:row>37</xdr:row>
      <xdr:rowOff>131536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2013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4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8164</xdr:rowOff>
    </xdr:from>
    <xdr:to>
      <xdr:col>20</xdr:col>
      <xdr:colOff>38100</xdr:colOff>
      <xdr:row>37</xdr:row>
      <xdr:rowOff>109764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91820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物件費に係る経常収支比率については、前年度に比べ</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ポイント上昇した。</a:t>
          </a:r>
          <a:r>
            <a:rPr lang="ja-JP" altLang="en-US" sz="1100" b="0" i="0" baseline="0">
              <a:solidFill>
                <a:schemeClr val="dk1"/>
              </a:solidFill>
              <a:effectLst/>
              <a:latin typeface="+mn-lt"/>
              <a:ea typeface="+mn-ea"/>
              <a:cs typeface="+mn-cs"/>
            </a:rPr>
            <a:t>これは人件費や物価高騰により委託料等の費用が増加したことが要因である。山梨県平均や類似団体平均を下回っている状況ではあるが、今後も基幹システムの運用経費など増加傾向が見込まれるため、物件費についてはより効果</a:t>
          </a:r>
          <a:r>
            <a:rPr lang="ja-JP" altLang="ja-JP" sz="1100" b="0" i="0" baseline="0">
              <a:solidFill>
                <a:schemeClr val="dk1"/>
              </a:solidFill>
              <a:effectLst/>
              <a:latin typeface="+mn-lt"/>
              <a:ea typeface="+mn-ea"/>
              <a:cs typeface="+mn-cs"/>
            </a:rPr>
            <a:t>的な</a:t>
          </a:r>
          <a:r>
            <a:rPr lang="ja-JP" altLang="en-US" sz="1100" b="0" i="0" baseline="0">
              <a:solidFill>
                <a:schemeClr val="dk1"/>
              </a:solidFill>
              <a:effectLst/>
              <a:latin typeface="+mn-lt"/>
              <a:ea typeface="+mn-ea"/>
              <a:cs typeface="+mn-cs"/>
            </a:rPr>
            <a:t>方法を検討し、効率的な</a:t>
          </a:r>
          <a:r>
            <a:rPr lang="ja-JP" altLang="ja-JP" sz="1100" b="0" i="0" baseline="0">
              <a:solidFill>
                <a:schemeClr val="dk1"/>
              </a:solidFill>
              <a:effectLst/>
              <a:latin typeface="+mn-lt"/>
              <a:ea typeface="+mn-ea"/>
              <a:cs typeface="+mn-cs"/>
            </a:rPr>
            <a:t>行政運営</a:t>
          </a:r>
          <a:r>
            <a:rPr lang="ja-JP" altLang="en-US" sz="1100" b="0" i="0" baseline="0">
              <a:solidFill>
                <a:schemeClr val="dk1"/>
              </a:solidFill>
              <a:effectLst/>
              <a:latin typeface="+mn-lt"/>
              <a:ea typeface="+mn-ea"/>
              <a:cs typeface="+mn-cs"/>
            </a:rPr>
            <a:t>による</a:t>
          </a:r>
          <a:r>
            <a:rPr lang="ja-JP" altLang="ja-JP" sz="1100" b="0" i="0" baseline="0">
              <a:solidFill>
                <a:schemeClr val="dk1"/>
              </a:solidFill>
              <a:effectLst/>
              <a:latin typeface="+mn-lt"/>
              <a:ea typeface="+mn-ea"/>
              <a:cs typeface="+mn-cs"/>
            </a:rPr>
            <a:t>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58420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55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16</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64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92710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5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16</xdr:row>
      <xdr:rowOff>81280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568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扶助費に係る経常収支比率については、前年度に比べ０．</a:t>
          </a:r>
          <a:r>
            <a:rPr lang="ja-JP" altLang="en-US" sz="1050" b="0" i="0" baseline="0">
              <a:solidFill>
                <a:schemeClr val="dk1"/>
              </a:solidFill>
              <a:effectLst/>
              <a:latin typeface="+mn-lt"/>
              <a:ea typeface="+mn-ea"/>
              <a:cs typeface="+mn-cs"/>
            </a:rPr>
            <a:t>８</a:t>
          </a:r>
          <a:r>
            <a:rPr lang="ja-JP" altLang="ja-JP" sz="1050" b="0" i="0" baseline="0">
              <a:solidFill>
                <a:schemeClr val="dk1"/>
              </a:solidFill>
              <a:effectLst/>
              <a:latin typeface="+mn-lt"/>
              <a:ea typeface="+mn-ea"/>
              <a:cs typeface="+mn-cs"/>
            </a:rPr>
            <a:t>ポイント</a:t>
          </a:r>
          <a:r>
            <a:rPr lang="ja-JP" altLang="en-US" sz="1050" b="0" i="0" baseline="0">
              <a:solidFill>
                <a:schemeClr val="dk1"/>
              </a:solidFill>
              <a:effectLst/>
              <a:latin typeface="+mn-lt"/>
              <a:ea typeface="+mn-ea"/>
              <a:cs typeface="+mn-cs"/>
            </a:rPr>
            <a:t>増加</a:t>
          </a:r>
          <a:r>
            <a:rPr lang="ja-JP" altLang="ja-JP" sz="1050" b="0" i="0" baseline="0">
              <a:solidFill>
                <a:schemeClr val="dk1"/>
              </a:solidFill>
              <a:effectLst/>
              <a:latin typeface="+mn-lt"/>
              <a:ea typeface="+mn-ea"/>
              <a:cs typeface="+mn-cs"/>
            </a:rPr>
            <a:t>し</a:t>
          </a:r>
          <a:r>
            <a:rPr lang="ja-JP" altLang="en-US" sz="1050" b="0" i="0" baseline="0">
              <a:solidFill>
                <a:schemeClr val="dk1"/>
              </a:solidFill>
              <a:effectLst/>
              <a:latin typeface="+mn-lt"/>
              <a:ea typeface="+mn-ea"/>
              <a:cs typeface="+mn-cs"/>
            </a:rPr>
            <a:t>ており、</a:t>
          </a:r>
          <a:r>
            <a:rPr lang="ja-JP" altLang="ja-JP" sz="1050" b="0" i="0" baseline="0">
              <a:solidFill>
                <a:schemeClr val="dk1"/>
              </a:solidFill>
              <a:effectLst/>
              <a:latin typeface="+mn-lt"/>
              <a:ea typeface="+mn-ea"/>
              <a:cs typeface="+mn-cs"/>
            </a:rPr>
            <a:t>扶助費の</a:t>
          </a:r>
          <a:r>
            <a:rPr lang="ja-JP" altLang="en-US" sz="1050" b="0" i="0" baseline="0">
              <a:solidFill>
                <a:schemeClr val="dk1"/>
              </a:solidFill>
              <a:effectLst/>
              <a:latin typeface="+mn-lt"/>
              <a:ea typeface="+mn-ea"/>
              <a:cs typeface="+mn-cs"/>
            </a:rPr>
            <a:t>決算額も大幅に増加している。</a:t>
          </a:r>
          <a:endParaRPr lang="en-US" altLang="ja-JP" sz="105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50" b="0" i="0" baseline="0">
              <a:solidFill>
                <a:schemeClr val="dk1"/>
              </a:solidFill>
              <a:effectLst/>
              <a:latin typeface="+mn-lt"/>
              <a:ea typeface="+mn-ea"/>
              <a:cs typeface="+mn-cs"/>
            </a:rPr>
            <a:t>　これは、障害者福祉サービス費や児童手当給付事業などといった給付事業全体が増額となったことが要因となっている。</a:t>
          </a:r>
          <a:endParaRPr lang="en-US" altLang="ja-JP" sz="105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類似団体内平均と比較すると下回っているが、今後</a:t>
          </a:r>
          <a:r>
            <a:rPr lang="ja-JP" altLang="en-US" sz="1050" b="0" i="0" baseline="0">
              <a:solidFill>
                <a:schemeClr val="dk1"/>
              </a:solidFill>
              <a:effectLst/>
              <a:latin typeface="+mn-lt"/>
              <a:ea typeface="+mn-ea"/>
              <a:cs typeface="+mn-cs"/>
            </a:rPr>
            <a:t>も制度改正や物価高騰に伴う増加が見込まれるためその動向を注視していく。</a:t>
          </a: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116115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873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94343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137885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52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65315</xdr:rowOff>
    </xdr:from>
    <xdr:to>
      <xdr:col>24</xdr:col>
      <xdr:colOff>76200</xdr:colOff>
      <xdr:row>54</xdr:row>
      <xdr:rowOff>166915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81842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その他に係る経常収支比率については、前年度に比べ</a:t>
          </a:r>
          <a:r>
            <a:rPr lang="ja-JP" altLang="en-US" sz="1050" b="0" i="0" baseline="0">
              <a:solidFill>
                <a:schemeClr val="dk1"/>
              </a:solidFill>
              <a:effectLst/>
              <a:latin typeface="+mn-lt"/>
              <a:ea typeface="+mn-ea"/>
              <a:cs typeface="+mn-cs"/>
            </a:rPr>
            <a:t>０</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４ポ</a:t>
          </a:r>
          <a:r>
            <a:rPr lang="ja-JP" altLang="ja-JP" sz="1050" b="0" i="0" baseline="0">
              <a:solidFill>
                <a:schemeClr val="dk1"/>
              </a:solidFill>
              <a:effectLst/>
              <a:latin typeface="+mn-lt"/>
              <a:ea typeface="+mn-ea"/>
              <a:cs typeface="+mn-cs"/>
            </a:rPr>
            <a:t>イント上昇した。</a:t>
          </a:r>
          <a:r>
            <a:rPr lang="ja-JP" altLang="en-US" sz="1050" b="0" i="0" baseline="0">
              <a:solidFill>
                <a:schemeClr val="dk1"/>
              </a:solidFill>
              <a:effectLst/>
              <a:latin typeface="+mn-lt"/>
              <a:ea typeface="+mn-ea"/>
              <a:cs typeface="+mn-cs"/>
            </a:rPr>
            <a:t>　　　</a:t>
          </a:r>
          <a:endParaRPr lang="en-US" altLang="ja-JP" sz="1050" b="0" i="0" baseline="0">
            <a:solidFill>
              <a:schemeClr val="dk1"/>
            </a:solidFill>
            <a:effectLst/>
            <a:latin typeface="+mn-lt"/>
            <a:ea typeface="+mn-ea"/>
            <a:cs typeface="+mn-cs"/>
          </a:endParaRPr>
        </a:p>
        <a:p>
          <a:pPr rtl="0"/>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維持補修費</a:t>
          </a:r>
          <a:r>
            <a:rPr lang="ja-JP" altLang="en-US" sz="1050" b="0" i="0" baseline="0">
              <a:solidFill>
                <a:schemeClr val="dk1"/>
              </a:solidFill>
              <a:effectLst/>
              <a:latin typeface="+mn-lt"/>
              <a:ea typeface="+mn-ea"/>
              <a:cs typeface="+mn-cs"/>
            </a:rPr>
            <a:t>は必要最小限の実施により</a:t>
          </a:r>
          <a:r>
            <a:rPr lang="ja-JP" altLang="ja-JP" sz="1050" b="0" i="0" baseline="0">
              <a:solidFill>
                <a:schemeClr val="dk1"/>
              </a:solidFill>
              <a:effectLst/>
              <a:latin typeface="+mn-lt"/>
              <a:ea typeface="+mn-ea"/>
              <a:cs typeface="+mn-cs"/>
            </a:rPr>
            <a:t>前年度に比べると</a:t>
          </a:r>
          <a:r>
            <a:rPr lang="ja-JP" altLang="en-US" sz="1050" b="0" i="0" baseline="0">
              <a:solidFill>
                <a:schemeClr val="dk1"/>
              </a:solidFill>
              <a:effectLst/>
              <a:latin typeface="+mn-lt"/>
              <a:ea typeface="+mn-ea"/>
              <a:cs typeface="+mn-cs"/>
            </a:rPr>
            <a:t>減少</a:t>
          </a:r>
          <a:r>
            <a:rPr lang="ja-JP" altLang="ja-JP" sz="1050" b="0" i="0" baseline="0">
              <a:solidFill>
                <a:schemeClr val="dk1"/>
              </a:solidFill>
              <a:effectLst/>
              <a:latin typeface="+mn-lt"/>
              <a:ea typeface="+mn-ea"/>
              <a:cs typeface="+mn-cs"/>
            </a:rPr>
            <a:t>し</a:t>
          </a:r>
          <a:r>
            <a:rPr lang="ja-JP" altLang="en-US" sz="1050" b="0" i="0" baseline="0">
              <a:solidFill>
                <a:schemeClr val="dk1"/>
              </a:solidFill>
              <a:effectLst/>
              <a:latin typeface="+mn-lt"/>
              <a:ea typeface="+mn-ea"/>
              <a:cs typeface="+mn-cs"/>
            </a:rPr>
            <a:t>ている。その一方で</a:t>
          </a:r>
          <a:r>
            <a:rPr lang="ja-JP" altLang="ja-JP" sz="1050" b="0" i="0" baseline="0">
              <a:solidFill>
                <a:schemeClr val="dk1"/>
              </a:solidFill>
              <a:effectLst/>
              <a:latin typeface="+mn-lt"/>
              <a:ea typeface="+mn-ea"/>
              <a:cs typeface="+mn-cs"/>
            </a:rPr>
            <a:t>他会計への繰出し</a:t>
          </a:r>
          <a:r>
            <a:rPr lang="ja-JP" altLang="en-US" sz="1050" b="0" i="0" baseline="0">
              <a:solidFill>
                <a:schemeClr val="dk1"/>
              </a:solidFill>
              <a:effectLst/>
              <a:latin typeface="+mn-lt"/>
              <a:ea typeface="+mn-ea"/>
              <a:cs typeface="+mn-cs"/>
            </a:rPr>
            <a:t>が</a:t>
          </a:r>
          <a:r>
            <a:rPr lang="ja-JP" altLang="ja-JP" sz="1050" b="0" i="0" baseline="0">
              <a:solidFill>
                <a:schemeClr val="dk1"/>
              </a:solidFill>
              <a:effectLst/>
              <a:latin typeface="+mn-lt"/>
              <a:ea typeface="+mn-ea"/>
              <a:cs typeface="+mn-cs"/>
            </a:rPr>
            <a:t>増加して</a:t>
          </a:r>
          <a:r>
            <a:rPr lang="ja-JP" altLang="en-US" sz="1050" b="0" i="0" baseline="0">
              <a:solidFill>
                <a:schemeClr val="dk1"/>
              </a:solidFill>
              <a:effectLst/>
              <a:latin typeface="+mn-lt"/>
              <a:ea typeface="+mn-ea"/>
              <a:cs typeface="+mn-cs"/>
            </a:rPr>
            <a:t>おり、数値増加の</a:t>
          </a:r>
          <a:r>
            <a:rPr lang="ja-JP" altLang="ja-JP" sz="1050" b="0" i="0" baseline="0">
              <a:solidFill>
                <a:schemeClr val="dk1"/>
              </a:solidFill>
              <a:effectLst/>
              <a:latin typeface="+mn-lt"/>
              <a:ea typeface="+mn-ea"/>
              <a:cs typeface="+mn-cs"/>
            </a:rPr>
            <a:t>が主な要因となっている。</a:t>
          </a:r>
          <a:endParaRPr lang="ja-JP" altLang="ja-JP" sz="1050">
            <a:effectLst/>
          </a:endParaRPr>
        </a:p>
        <a:p>
          <a:pPr rtl="0"/>
          <a:r>
            <a:rPr lang="ja-JP" altLang="ja-JP" sz="1050" b="0" i="0" baseline="0">
              <a:solidFill>
                <a:schemeClr val="dk1"/>
              </a:solidFill>
              <a:effectLst/>
              <a:latin typeface="+mn-lt"/>
              <a:ea typeface="+mn-ea"/>
              <a:cs typeface="+mn-cs"/>
            </a:rPr>
            <a:t>　類以団体内平均や全国平均・山梨県平均も上回っているため、今後も特別会計の健全運営を図り負担軽減に努める。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57</xdr:row>
      <xdr:rowOff>130810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72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100330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51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149860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36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66040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補助費に係る経常収支比率については、前年度</a:t>
          </a:r>
          <a:r>
            <a:rPr lang="ja-JP" altLang="en-US" sz="1050" b="0" i="0" baseline="0">
              <a:solidFill>
                <a:schemeClr val="dk1"/>
              </a:solidFill>
              <a:effectLst/>
              <a:latin typeface="+mn-lt"/>
              <a:ea typeface="+mn-ea"/>
              <a:cs typeface="+mn-cs"/>
            </a:rPr>
            <a:t>より０．５ポイント数値が増加し、１２．８％となった。</a:t>
          </a:r>
          <a:r>
            <a:rPr lang="ja-JP" altLang="ja-JP" sz="1050" b="0" i="0" baseline="0">
              <a:solidFill>
                <a:schemeClr val="dk1"/>
              </a:solidFill>
              <a:effectLst/>
              <a:latin typeface="+mn-lt"/>
              <a:ea typeface="+mn-ea"/>
              <a:cs typeface="+mn-cs"/>
            </a:rPr>
            <a:t>これは、大月</a:t>
          </a:r>
          <a:r>
            <a:rPr lang="ja-JP" altLang="en-US" sz="1050" b="0" i="0" baseline="0">
              <a:solidFill>
                <a:schemeClr val="dk1"/>
              </a:solidFill>
              <a:effectLst/>
              <a:latin typeface="+mn-lt"/>
              <a:ea typeface="+mn-ea"/>
              <a:cs typeface="+mn-cs"/>
            </a:rPr>
            <a:t>市立中央病院への負担金が増加したことが</a:t>
          </a:r>
          <a:r>
            <a:rPr lang="ja-JP" altLang="ja-JP" sz="1050" b="0" i="0" baseline="0">
              <a:solidFill>
                <a:schemeClr val="dk1"/>
              </a:solidFill>
              <a:effectLst/>
              <a:latin typeface="+mn-lt"/>
              <a:ea typeface="+mn-ea"/>
              <a:cs typeface="+mn-cs"/>
            </a:rPr>
            <a:t>主な要因である。</a:t>
          </a:r>
          <a:endParaRPr lang="ja-JP" altLang="ja-JP" sz="1050">
            <a:effectLst/>
          </a:endParaRPr>
        </a:p>
        <a:p>
          <a:pPr rtl="0"/>
          <a:r>
            <a:rPr lang="ja-JP" altLang="ja-JP" sz="1050" b="0" i="0" baseline="0">
              <a:solidFill>
                <a:schemeClr val="dk1"/>
              </a:solidFill>
              <a:effectLst/>
              <a:latin typeface="+mn-lt"/>
              <a:ea typeface="+mn-ea"/>
              <a:cs typeface="+mn-cs"/>
            </a:rPr>
            <a:t>　類似団体内平均を</a:t>
          </a:r>
          <a:r>
            <a:rPr lang="ja-JP" altLang="en-US" sz="1050" b="0" i="0" baseline="0">
              <a:solidFill>
                <a:schemeClr val="dk1"/>
              </a:solidFill>
              <a:effectLst/>
              <a:latin typeface="+mn-lt"/>
              <a:ea typeface="+mn-ea"/>
              <a:cs typeface="+mn-cs"/>
            </a:rPr>
            <a:t>下回っているが、</a:t>
          </a:r>
          <a:r>
            <a:rPr lang="ja-JP" altLang="ja-JP" sz="1050" b="0" i="0" baseline="0">
              <a:solidFill>
                <a:schemeClr val="dk1"/>
              </a:solidFill>
              <a:effectLst/>
              <a:latin typeface="+mn-lt"/>
              <a:ea typeface="+mn-ea"/>
              <a:cs typeface="+mn-cs"/>
            </a:rPr>
            <a:t>大月市立中央病院</a:t>
          </a:r>
          <a:r>
            <a:rPr lang="ja-JP" altLang="en-US" sz="1050" b="0" i="0" baseline="0">
              <a:solidFill>
                <a:schemeClr val="dk1"/>
              </a:solidFill>
              <a:effectLst/>
              <a:latin typeface="+mn-lt"/>
              <a:ea typeface="+mn-ea"/>
              <a:cs typeface="+mn-cs"/>
            </a:rPr>
            <a:t>や一部事務組合への負担は続くことが見込まれるため、各団体の経営状況の改善に努めるとともに補助・負担金額や内容の</a:t>
          </a:r>
          <a:r>
            <a:rPr lang="ja-JP" altLang="ja-JP" sz="1050" b="0" i="0" baseline="0">
              <a:solidFill>
                <a:schemeClr val="dk1"/>
              </a:solidFill>
              <a:effectLst/>
              <a:latin typeface="+mn-lt"/>
              <a:ea typeface="+mn-ea"/>
              <a:cs typeface="+mn-cs"/>
            </a:rPr>
            <a:t>見直し</a:t>
          </a:r>
          <a:r>
            <a:rPr lang="ja-JP" altLang="en-US" sz="1050" b="0" i="0" baseline="0">
              <a:solidFill>
                <a:schemeClr val="dk1"/>
              </a:solidFill>
              <a:effectLst/>
              <a:latin typeface="+mn-lt"/>
              <a:ea typeface="+mn-ea"/>
              <a:cs typeface="+mn-cs"/>
            </a:rPr>
            <a:t>・精査</a:t>
          </a:r>
          <a:r>
            <a:rPr lang="ja-JP" altLang="ja-JP" sz="1050" b="0" i="0" baseline="0">
              <a:solidFill>
                <a:schemeClr val="dk1"/>
              </a:solidFill>
              <a:effectLst/>
              <a:latin typeface="+mn-lt"/>
              <a:ea typeface="+mn-ea"/>
              <a:cs typeface="+mn-cs"/>
            </a:rPr>
            <a:t>などにより適正な</a:t>
          </a:r>
          <a:r>
            <a:rPr lang="ja-JP" altLang="en-US" sz="1050" b="0" i="0" baseline="0">
              <a:solidFill>
                <a:schemeClr val="dk1"/>
              </a:solidFill>
              <a:effectLst/>
              <a:latin typeface="+mn-lt"/>
              <a:ea typeface="+mn-ea"/>
              <a:cs typeface="+mn-cs"/>
            </a:rPr>
            <a:t>財政運営</a:t>
          </a:r>
          <a:r>
            <a:rPr lang="ja-JP" altLang="ja-JP" sz="1050" b="0" i="0" baseline="0">
              <a:solidFill>
                <a:schemeClr val="dk1"/>
              </a:solidFill>
              <a:effectLst/>
              <a:latin typeface="+mn-lt"/>
              <a:ea typeface="+mn-ea"/>
              <a:cs typeface="+mn-cs"/>
            </a:rPr>
            <a:t>に努める。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140716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900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117856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145288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145288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公債費に係る経常収支比率については、前年度</a:t>
          </a:r>
          <a:r>
            <a:rPr lang="ja-JP" altLang="en-US" sz="1050" b="0" i="0" baseline="0">
              <a:solidFill>
                <a:schemeClr val="dk1"/>
              </a:solidFill>
              <a:effectLst/>
              <a:latin typeface="+mn-lt"/>
              <a:ea typeface="+mn-ea"/>
              <a:cs typeface="+mn-cs"/>
            </a:rPr>
            <a:t>と変わらない数値となった</a:t>
          </a:r>
          <a:r>
            <a:rPr lang="ja-JP" altLang="ja-JP" sz="1050" b="0" i="0" baseline="0">
              <a:solidFill>
                <a:schemeClr val="dk1"/>
              </a:solidFill>
              <a:effectLst/>
              <a:latin typeface="+mn-lt"/>
              <a:ea typeface="+mn-ea"/>
              <a:cs typeface="+mn-cs"/>
            </a:rPr>
            <a:t>。</a:t>
          </a:r>
          <a:endParaRPr lang="en-US" altLang="ja-JP" sz="1050" b="0" i="0" baseline="0">
            <a:solidFill>
              <a:schemeClr val="dk1"/>
            </a:solidFill>
            <a:effectLst/>
            <a:latin typeface="+mn-lt"/>
            <a:ea typeface="+mn-ea"/>
            <a:cs typeface="+mn-cs"/>
          </a:endParaRPr>
        </a:p>
        <a:p>
          <a:pPr rtl="0"/>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類似団体内平均と比較</a:t>
          </a:r>
          <a:r>
            <a:rPr lang="ja-JP" altLang="en-US" sz="1050" b="0" i="0" baseline="0">
              <a:solidFill>
                <a:schemeClr val="dk1"/>
              </a:solidFill>
              <a:effectLst/>
              <a:latin typeface="+mn-lt"/>
              <a:ea typeface="+mn-ea"/>
              <a:cs typeface="+mn-cs"/>
            </a:rPr>
            <a:t>して数値が</a:t>
          </a:r>
          <a:r>
            <a:rPr lang="ja-JP" altLang="ja-JP" sz="1050" b="0" i="0" baseline="0">
              <a:solidFill>
                <a:schemeClr val="dk1"/>
              </a:solidFill>
              <a:effectLst/>
              <a:latin typeface="+mn-lt"/>
              <a:ea typeface="+mn-ea"/>
              <a:cs typeface="+mn-cs"/>
            </a:rPr>
            <a:t>上回っている状況については、第三セクター等改革推進債の償還が影響している。</a:t>
          </a:r>
          <a:endParaRPr lang="ja-JP" altLang="ja-JP" sz="1050">
            <a:effectLst/>
          </a:endParaRPr>
        </a:p>
        <a:p>
          <a:pPr rtl="0"/>
          <a:r>
            <a:rPr lang="ja-JP" altLang="ja-JP" sz="1050" b="0" i="0" baseline="0">
              <a:solidFill>
                <a:schemeClr val="dk1"/>
              </a:solidFill>
              <a:effectLst/>
              <a:latin typeface="+mn-lt"/>
              <a:ea typeface="+mn-ea"/>
              <a:cs typeface="+mn-cs"/>
            </a:rPr>
            <a:t>　今後、</a:t>
          </a:r>
          <a:r>
            <a:rPr lang="ja-JP" altLang="en-US" sz="1050" b="0" i="0" baseline="0">
              <a:solidFill>
                <a:schemeClr val="dk1"/>
              </a:solidFill>
              <a:effectLst/>
              <a:latin typeface="+mn-lt"/>
              <a:ea typeface="+mn-ea"/>
              <a:cs typeface="+mn-cs"/>
            </a:rPr>
            <a:t>新</a:t>
          </a:r>
          <a:r>
            <a:rPr lang="ja-JP" altLang="ja-JP" sz="1050" b="0" i="0" baseline="0">
              <a:solidFill>
                <a:schemeClr val="dk1"/>
              </a:solidFill>
              <a:effectLst/>
              <a:latin typeface="+mn-lt"/>
              <a:ea typeface="+mn-ea"/>
              <a:cs typeface="+mn-cs"/>
            </a:rPr>
            <a:t>庁舎建設</a:t>
          </a:r>
          <a:r>
            <a:rPr lang="ja-JP" altLang="en-US" sz="1050" b="0" i="0" baseline="0">
              <a:solidFill>
                <a:schemeClr val="dk1"/>
              </a:solidFill>
              <a:effectLst/>
              <a:latin typeface="+mn-lt"/>
              <a:ea typeface="+mn-ea"/>
              <a:cs typeface="+mn-cs"/>
            </a:rPr>
            <a:t>事業</a:t>
          </a:r>
          <a:r>
            <a:rPr lang="ja-JP" altLang="ja-JP" sz="1050" b="0" i="0" baseline="0">
              <a:solidFill>
                <a:schemeClr val="dk1"/>
              </a:solidFill>
              <a:effectLst/>
              <a:latin typeface="+mn-lt"/>
              <a:ea typeface="+mn-ea"/>
              <a:cs typeface="+mn-cs"/>
            </a:rPr>
            <a:t>や大月駅・猿橋駅周辺整備事業などに係る公債費の増加が見込まれるため、事業精査を徹底し、地方債</a:t>
          </a:r>
          <a:r>
            <a:rPr lang="ja-JP" altLang="en-US" sz="1050" b="0" i="0" baseline="0">
              <a:solidFill>
                <a:schemeClr val="dk1"/>
              </a:solidFill>
              <a:effectLst/>
              <a:latin typeface="+mn-lt"/>
              <a:ea typeface="+mn-ea"/>
              <a:cs typeface="+mn-cs"/>
            </a:rPr>
            <a:t>の新規</a:t>
          </a:r>
          <a:r>
            <a:rPr lang="ja-JP" altLang="ja-JP" sz="1050" b="0" i="0" baseline="0">
              <a:solidFill>
                <a:schemeClr val="dk1"/>
              </a:solidFill>
              <a:effectLst/>
              <a:latin typeface="+mn-lt"/>
              <a:ea typeface="+mn-ea"/>
              <a:cs typeface="+mn-cs"/>
            </a:rPr>
            <a:t>発行の抑制に努め、健全な財政運営を目指す</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85852</xdr:rowOff>
    </xdr:from>
    <xdr:to>
      <xdr:col>24</xdr:col>
      <xdr:colOff>25400</xdr:colOff>
      <xdr:row>78</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4589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44704</xdr:rowOff>
    </xdr:from>
    <xdr:to>
      <xdr:col>19</xdr:col>
      <xdr:colOff>187325</xdr:colOff>
      <xdr:row>78</xdr:row>
      <xdr:rowOff>85852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417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44704</xdr:rowOff>
    </xdr:from>
    <xdr:to>
      <xdr:col>15</xdr:col>
      <xdr:colOff>98425</xdr:colOff>
      <xdr:row>78</xdr:row>
      <xdr:rowOff>94996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417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94996</xdr:rowOff>
    </xdr:from>
    <xdr:to>
      <xdr:col>11</xdr:col>
      <xdr:colOff>9525</xdr:colOff>
      <xdr:row>78</xdr:row>
      <xdr:rowOff>140715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680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165354</xdr:rowOff>
    </xdr:from>
    <xdr:to>
      <xdr:col>15</xdr:col>
      <xdr:colOff>149225</xdr:colOff>
      <xdr:row>78</xdr:row>
      <xdr:rowOff>95504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44196</xdr:rowOff>
    </xdr:from>
    <xdr:to>
      <xdr:col>11</xdr:col>
      <xdr:colOff>60325</xdr:colOff>
      <xdr:row>78</xdr:row>
      <xdr:rowOff>145796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130573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89915</xdr:rowOff>
    </xdr:from>
    <xdr:to>
      <xdr:col>6</xdr:col>
      <xdr:colOff>171450</xdr:colOff>
      <xdr:row>79</xdr:row>
      <xdr:rowOff>20065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4842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公債費以外に係る経常収支比率については、前年度に比べ</a:t>
          </a:r>
          <a:r>
            <a:rPr lang="ja-JP" altLang="en-US" sz="1050" b="0" i="0" baseline="0">
              <a:solidFill>
                <a:schemeClr val="dk1"/>
              </a:solidFill>
              <a:effectLst/>
              <a:latin typeface="+mn-lt"/>
              <a:ea typeface="+mn-ea"/>
              <a:cs typeface="+mn-cs"/>
            </a:rPr>
            <a:t>２</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５</a:t>
          </a:r>
          <a:r>
            <a:rPr lang="ja-JP" altLang="ja-JP" sz="1050" b="0" i="0" baseline="0">
              <a:solidFill>
                <a:schemeClr val="dk1"/>
              </a:solidFill>
              <a:effectLst/>
              <a:latin typeface="+mn-lt"/>
              <a:ea typeface="+mn-ea"/>
              <a:cs typeface="+mn-cs"/>
            </a:rPr>
            <a:t>ポイント上昇した。これは、分母となる経常一般財源収入額が減少している</a:t>
          </a:r>
          <a:r>
            <a:rPr lang="ja-JP" altLang="en-US" sz="1050" b="0" i="0" baseline="0">
              <a:solidFill>
                <a:schemeClr val="dk1"/>
              </a:solidFill>
              <a:effectLst/>
              <a:latin typeface="+mn-lt"/>
              <a:ea typeface="+mn-ea"/>
              <a:cs typeface="+mn-cs"/>
            </a:rPr>
            <a:t>ことと、扶助費、物件費、補助費</a:t>
          </a:r>
          <a:r>
            <a:rPr lang="ja-JP" altLang="ja-JP" sz="1050" b="0" i="0" baseline="0">
              <a:solidFill>
                <a:schemeClr val="dk1"/>
              </a:solidFill>
              <a:effectLst/>
              <a:latin typeface="+mn-lt"/>
              <a:ea typeface="+mn-ea"/>
              <a:cs typeface="+mn-cs"/>
            </a:rPr>
            <a:t>が</a:t>
          </a:r>
          <a:r>
            <a:rPr lang="ja-JP" altLang="en-US" sz="1050" b="0" i="0" baseline="0">
              <a:solidFill>
                <a:schemeClr val="dk1"/>
              </a:solidFill>
              <a:effectLst/>
              <a:latin typeface="+mn-lt"/>
              <a:ea typeface="+mn-ea"/>
              <a:cs typeface="+mn-cs"/>
            </a:rPr>
            <a:t>増加していることが数値</a:t>
          </a:r>
          <a:r>
            <a:rPr lang="ja-JP" altLang="ja-JP" sz="1050" b="0" i="0" baseline="0">
              <a:solidFill>
                <a:schemeClr val="dk1"/>
              </a:solidFill>
              <a:effectLst/>
              <a:latin typeface="+mn-lt"/>
              <a:ea typeface="+mn-ea"/>
              <a:cs typeface="+mn-cs"/>
            </a:rPr>
            <a:t>悪化</a:t>
          </a:r>
          <a:r>
            <a:rPr lang="ja-JP" altLang="en-US" sz="1050" b="0" i="0" baseline="0">
              <a:solidFill>
                <a:schemeClr val="dk1"/>
              </a:solidFill>
              <a:effectLst/>
              <a:latin typeface="+mn-lt"/>
              <a:ea typeface="+mn-ea"/>
              <a:cs typeface="+mn-cs"/>
            </a:rPr>
            <a:t>の要因となっている</a:t>
          </a:r>
          <a:r>
            <a:rPr lang="ja-JP" altLang="ja-JP" sz="1050" b="0" i="0" baseline="0">
              <a:solidFill>
                <a:schemeClr val="dk1"/>
              </a:solidFill>
              <a:effectLst/>
              <a:latin typeface="+mn-lt"/>
              <a:ea typeface="+mn-ea"/>
              <a:cs typeface="+mn-cs"/>
            </a:rPr>
            <a:t>。</a:t>
          </a:r>
          <a:endParaRPr lang="ja-JP" altLang="ja-JP" sz="1050">
            <a:effectLst/>
          </a:endParaRPr>
        </a:p>
        <a:p>
          <a:pPr rtl="0"/>
          <a:r>
            <a:rPr lang="ja-JP" altLang="ja-JP" sz="1050" b="0" i="0" baseline="0">
              <a:solidFill>
                <a:schemeClr val="dk1"/>
              </a:solidFill>
              <a:effectLst/>
              <a:latin typeface="+mn-lt"/>
              <a:ea typeface="+mn-ea"/>
              <a:cs typeface="+mn-cs"/>
            </a:rPr>
            <a:t>　</a:t>
          </a:r>
          <a:r>
            <a:rPr lang="ja-JP" altLang="en-US" sz="1050" b="0" i="0" baseline="0">
              <a:solidFill>
                <a:schemeClr val="dk1"/>
              </a:solidFill>
              <a:effectLst/>
              <a:latin typeface="+mn-lt"/>
              <a:ea typeface="+mn-ea"/>
              <a:cs typeface="+mn-cs"/>
            </a:rPr>
            <a:t>今後も、人件費や</a:t>
          </a:r>
          <a:r>
            <a:rPr lang="ja-JP" altLang="ja-JP" sz="1050" b="0" i="0" baseline="0">
              <a:solidFill>
                <a:schemeClr val="dk1"/>
              </a:solidFill>
              <a:effectLst/>
              <a:latin typeface="+mn-lt"/>
              <a:ea typeface="+mn-ea"/>
              <a:cs typeface="+mn-cs"/>
            </a:rPr>
            <a:t>物件費</a:t>
          </a:r>
          <a:r>
            <a:rPr lang="ja-JP" altLang="en-US" sz="1050" b="0" i="0" baseline="0">
              <a:solidFill>
                <a:schemeClr val="dk1"/>
              </a:solidFill>
              <a:effectLst/>
              <a:latin typeface="+mn-lt"/>
              <a:ea typeface="+mn-ea"/>
              <a:cs typeface="+mn-cs"/>
            </a:rPr>
            <a:t>の高騰により</a:t>
          </a:r>
          <a:r>
            <a:rPr lang="ja-JP" altLang="ja-JP" sz="1050" b="0" i="0" baseline="0">
              <a:solidFill>
                <a:schemeClr val="dk1"/>
              </a:solidFill>
              <a:effectLst/>
              <a:latin typeface="+mn-lt"/>
              <a:ea typeface="+mn-ea"/>
              <a:cs typeface="+mn-cs"/>
            </a:rPr>
            <a:t>経常</a:t>
          </a:r>
          <a:r>
            <a:rPr lang="ja-JP" altLang="en-US" sz="1050" b="0" i="0" baseline="0">
              <a:solidFill>
                <a:schemeClr val="dk1"/>
              </a:solidFill>
              <a:effectLst/>
              <a:latin typeface="+mn-lt"/>
              <a:ea typeface="+mn-ea"/>
              <a:cs typeface="+mn-cs"/>
            </a:rPr>
            <a:t>的な</a:t>
          </a:r>
          <a:r>
            <a:rPr lang="ja-JP" altLang="ja-JP" sz="1050" b="0" i="0" baseline="0">
              <a:solidFill>
                <a:schemeClr val="dk1"/>
              </a:solidFill>
              <a:effectLst/>
              <a:latin typeface="+mn-lt"/>
              <a:ea typeface="+mn-ea"/>
              <a:cs typeface="+mn-cs"/>
            </a:rPr>
            <a:t>支出</a:t>
          </a:r>
          <a:r>
            <a:rPr lang="ja-JP" altLang="en-US" sz="1050" b="0" i="0" baseline="0">
              <a:solidFill>
                <a:schemeClr val="dk1"/>
              </a:solidFill>
              <a:effectLst/>
              <a:latin typeface="+mn-lt"/>
              <a:ea typeface="+mn-ea"/>
              <a:cs typeface="+mn-cs"/>
            </a:rPr>
            <a:t>額の</a:t>
          </a:r>
          <a:r>
            <a:rPr lang="ja-JP" altLang="ja-JP" sz="1050" b="0" i="0" baseline="0">
              <a:solidFill>
                <a:schemeClr val="dk1"/>
              </a:solidFill>
              <a:effectLst/>
              <a:latin typeface="+mn-lt"/>
              <a:ea typeface="+mn-ea"/>
              <a:cs typeface="+mn-cs"/>
            </a:rPr>
            <a:t>増加</a:t>
          </a:r>
          <a:r>
            <a:rPr lang="ja-JP" altLang="en-US" sz="1050" b="0" i="0" baseline="0">
              <a:solidFill>
                <a:schemeClr val="dk1"/>
              </a:solidFill>
              <a:effectLst/>
              <a:latin typeface="+mn-lt"/>
              <a:ea typeface="+mn-ea"/>
              <a:cs typeface="+mn-cs"/>
            </a:rPr>
            <a:t>が見込まれるため、</a:t>
          </a:r>
          <a:r>
            <a:rPr lang="ja-JP" altLang="ja-JP" sz="1050" b="0" i="0" baseline="0">
              <a:solidFill>
                <a:schemeClr val="dk1"/>
              </a:solidFill>
              <a:effectLst/>
              <a:latin typeface="+mn-lt"/>
              <a:ea typeface="+mn-ea"/>
              <a:cs typeface="+mn-cs"/>
            </a:rPr>
            <a:t>効率的な財政運営に努め、経常経費の削減に努める。　</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46990</xdr:rowOff>
    </xdr:from>
    <xdr:to>
      <xdr:col>82</xdr:col>
      <xdr:colOff>107950</xdr:colOff>
      <xdr:row>80</xdr:row>
      <xdr:rowOff>163576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905740"/>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133367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6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46990</xdr:rowOff>
    </xdr:from>
    <xdr:to>
      <xdr:col>82</xdr:col>
      <xdr:colOff>196850</xdr:colOff>
      <xdr:row>75</xdr:row>
      <xdr:rowOff>46990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90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657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158005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33274</xdr:rowOff>
    </xdr:from>
    <xdr:to>
      <xdr:col>78</xdr:col>
      <xdr:colOff>69850</xdr:colOff>
      <xdr:row>76</xdr:row>
      <xdr:rowOff>35561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8920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33274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8600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169926</xdr:rowOff>
    </xdr:from>
    <xdr:to>
      <xdr:col>74</xdr:col>
      <xdr:colOff>31750</xdr:colOff>
      <xdr:row>76</xdr:row>
      <xdr:rowOff>100076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84853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88138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8600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149352</xdr:rowOff>
    </xdr:from>
    <xdr:to>
      <xdr:col>69</xdr:col>
      <xdr:colOff>142875</xdr:colOff>
      <xdr:row>77</xdr:row>
      <xdr:rowOff>79502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153924</xdr:rowOff>
    </xdr:from>
    <xdr:to>
      <xdr:col>74</xdr:col>
      <xdr:colOff>31750</xdr:colOff>
      <xdr:row>75</xdr:row>
      <xdr:rowOff>84074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94251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37338</xdr:rowOff>
    </xdr:from>
    <xdr:to>
      <xdr:col>65</xdr:col>
      <xdr:colOff>53975</xdr:colOff>
      <xdr:row>75</xdr:row>
      <xdr:rowOff>138938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149115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158775</xdr:rowOff>
    </xdr:from>
    <xdr:to>
      <xdr:col>29</xdr:col>
      <xdr:colOff>127000</xdr:colOff>
      <xdr:row>15</xdr:row>
      <xdr:rowOff>33472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606700"/>
          <a:ext cx="647700" cy="46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158775</xdr:rowOff>
    </xdr:from>
    <xdr:to>
      <xdr:col>26</xdr:col>
      <xdr:colOff>50800</xdr:colOff>
      <xdr:row>15</xdr:row>
      <xdr:rowOff>122367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06700"/>
          <a:ext cx="698500" cy="13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122367</xdr:rowOff>
    </xdr:from>
    <xdr:to>
      <xdr:col>22</xdr:col>
      <xdr:colOff>114300</xdr:colOff>
      <xdr:row>16</xdr:row>
      <xdr:rowOff>14483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41742"/>
          <a:ext cx="698500" cy="6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14483</xdr:rowOff>
    </xdr:from>
    <xdr:to>
      <xdr:col>18</xdr:col>
      <xdr:colOff>177800</xdr:colOff>
      <xdr:row>16</xdr:row>
      <xdr:rowOff>78643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05308"/>
          <a:ext cx="698500" cy="6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154122</xdr:rowOff>
    </xdr:from>
    <xdr:to>
      <xdr:col>29</xdr:col>
      <xdr:colOff>177800</xdr:colOff>
      <xdr:row>15</xdr:row>
      <xdr:rowOff>84272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02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170649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47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107975</xdr:rowOff>
    </xdr:from>
    <xdr:to>
      <xdr:col>26</xdr:col>
      <xdr:colOff>101600</xdr:colOff>
      <xdr:row>15</xdr:row>
      <xdr:rowOff>38125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55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48302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71567</xdr:rowOff>
    </xdr:from>
    <xdr:to>
      <xdr:col>22</xdr:col>
      <xdr:colOff>165100</xdr:colOff>
      <xdr:row>16</xdr:row>
      <xdr:rowOff>1717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90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11894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5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135133</xdr:rowOff>
    </xdr:from>
    <xdr:to>
      <xdr:col>19</xdr:col>
      <xdr:colOff>38100</xdr:colOff>
      <xdr:row>16</xdr:row>
      <xdr:rowOff>65283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54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75460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27843</xdr:rowOff>
    </xdr:from>
    <xdr:to>
      <xdr:col>15</xdr:col>
      <xdr:colOff>101600</xdr:colOff>
      <xdr:row>16</xdr:row>
      <xdr:rowOff>129443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18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139620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8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81966</xdr:rowOff>
    </xdr:from>
    <xdr:to>
      <xdr:col>29</xdr:col>
      <xdr:colOff>127000</xdr:colOff>
      <xdr:row>33</xdr:row>
      <xdr:rowOff>202275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006516"/>
          <a:ext cx="647700" cy="120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202275</xdr:rowOff>
    </xdr:from>
    <xdr:to>
      <xdr:col>26</xdr:col>
      <xdr:colOff>50800</xdr:colOff>
      <xdr:row>33</xdr:row>
      <xdr:rowOff>284146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126825"/>
          <a:ext cx="698500" cy="81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284146</xdr:rowOff>
    </xdr:from>
    <xdr:to>
      <xdr:col>22</xdr:col>
      <xdr:colOff>114300</xdr:colOff>
      <xdr:row>33</xdr:row>
      <xdr:rowOff>288587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208696"/>
          <a:ext cx="698500" cy="4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288587</xdr:rowOff>
    </xdr:from>
    <xdr:to>
      <xdr:col>18</xdr:col>
      <xdr:colOff>177800</xdr:colOff>
      <xdr:row>33</xdr:row>
      <xdr:rowOff>299920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213137"/>
          <a:ext cx="698500" cy="1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31166</xdr:rowOff>
    </xdr:from>
    <xdr:to>
      <xdr:col>29</xdr:col>
      <xdr:colOff>177800</xdr:colOff>
      <xdr:row>33</xdr:row>
      <xdr:rowOff>132766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5955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149293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59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151475</xdr:rowOff>
    </xdr:from>
    <xdr:to>
      <xdr:col>26</xdr:col>
      <xdr:colOff>101600</xdr:colOff>
      <xdr:row>33</xdr:row>
      <xdr:rowOff>253075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07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91802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5844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233346</xdr:rowOff>
    </xdr:from>
    <xdr:to>
      <xdr:col>22</xdr:col>
      <xdr:colOff>165100</xdr:colOff>
      <xdr:row>33</xdr:row>
      <xdr:rowOff>334946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15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592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237787</xdr:rowOff>
    </xdr:from>
    <xdr:to>
      <xdr:col>19</xdr:col>
      <xdr:colOff>38100</xdr:colOff>
      <xdr:row>33</xdr:row>
      <xdr:rowOff>339387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162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6664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593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249120</xdr:rowOff>
    </xdr:from>
    <xdr:to>
      <xdr:col>15</xdr:col>
      <xdr:colOff>101600</xdr:colOff>
      <xdr:row>34</xdr:row>
      <xdr:rowOff>7820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173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17997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594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21,742
21,410
280.25
14,626,678
13,860,651
717,627
7,865,187
13,918,203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50902</xdr:rowOff>
    </xdr:from>
    <xdr:to>
      <xdr:col>24</xdr:col>
      <xdr:colOff>63500</xdr:colOff>
      <xdr:row>33</xdr:row>
      <xdr:rowOff>58268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08752"/>
          <a:ext cx="8382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50902</xdr:rowOff>
    </xdr:from>
    <xdr:to>
      <xdr:col>19</xdr:col>
      <xdr:colOff>177800</xdr:colOff>
      <xdr:row>33</xdr:row>
      <xdr:rowOff>57163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08752"/>
          <a:ext cx="8890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57163</xdr:rowOff>
    </xdr:from>
    <xdr:to>
      <xdr:col>15</xdr:col>
      <xdr:colOff>50800</xdr:colOff>
      <xdr:row>33</xdr:row>
      <xdr:rowOff>146838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15013"/>
          <a:ext cx="889000" cy="8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146838</xdr:rowOff>
    </xdr:from>
    <xdr:to>
      <xdr:col>10</xdr:col>
      <xdr:colOff>114300</xdr:colOff>
      <xdr:row>34</xdr:row>
      <xdr:rowOff>49149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04688"/>
          <a:ext cx="889000" cy="7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7468</xdr:rowOff>
    </xdr:from>
    <xdr:to>
      <xdr:col>24</xdr:col>
      <xdr:colOff>114300</xdr:colOff>
      <xdr:row>33</xdr:row>
      <xdr:rowOff>109068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6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30345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1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102</xdr:rowOff>
    </xdr:from>
    <xdr:to>
      <xdr:col>20</xdr:col>
      <xdr:colOff>38100</xdr:colOff>
      <xdr:row>33</xdr:row>
      <xdr:rowOff>101702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118229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3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6363</xdr:rowOff>
    </xdr:from>
    <xdr:to>
      <xdr:col>15</xdr:col>
      <xdr:colOff>101600</xdr:colOff>
      <xdr:row>33</xdr:row>
      <xdr:rowOff>107963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6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124490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3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96038</xdr:rowOff>
    </xdr:from>
    <xdr:to>
      <xdr:col>10</xdr:col>
      <xdr:colOff>165100</xdr:colOff>
      <xdr:row>34</xdr:row>
      <xdr:rowOff>26188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5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42715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169799</xdr:rowOff>
    </xdr:from>
    <xdr:to>
      <xdr:col>6</xdr:col>
      <xdr:colOff>38100</xdr:colOff>
      <xdr:row>34</xdr:row>
      <xdr:rowOff>99949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2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116476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133765</xdr:rowOff>
    </xdr:from>
    <xdr:to>
      <xdr:col>24</xdr:col>
      <xdr:colOff>63500</xdr:colOff>
      <xdr:row>56</xdr:row>
      <xdr:rowOff>154998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34965"/>
          <a:ext cx="838200" cy="2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133765</xdr:rowOff>
    </xdr:from>
    <xdr:to>
      <xdr:col>19</xdr:col>
      <xdr:colOff>177800</xdr:colOff>
      <xdr:row>57</xdr:row>
      <xdr:rowOff>11126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34965"/>
          <a:ext cx="889000" cy="4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11126</xdr:rowOff>
    </xdr:from>
    <xdr:to>
      <xdr:col>15</xdr:col>
      <xdr:colOff>50800</xdr:colOff>
      <xdr:row>57</xdr:row>
      <xdr:rowOff>75464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83776"/>
          <a:ext cx="889000" cy="6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75464</xdr:rowOff>
    </xdr:from>
    <xdr:to>
      <xdr:col>10</xdr:col>
      <xdr:colOff>114300</xdr:colOff>
      <xdr:row>57</xdr:row>
      <xdr:rowOff>85467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48114"/>
          <a:ext cx="889000" cy="1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104198</xdr:rowOff>
    </xdr:from>
    <xdr:to>
      <xdr:col>24</xdr:col>
      <xdr:colOff>114300</xdr:colOff>
      <xdr:row>57</xdr:row>
      <xdr:rowOff>34348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127075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5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82965</xdr:rowOff>
    </xdr:from>
    <xdr:to>
      <xdr:col>20</xdr:col>
      <xdr:colOff>38100</xdr:colOff>
      <xdr:row>57</xdr:row>
      <xdr:rowOff>13115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29642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131776</xdr:rowOff>
    </xdr:from>
    <xdr:to>
      <xdr:col>15</xdr:col>
      <xdr:colOff>101600</xdr:colOff>
      <xdr:row>57</xdr:row>
      <xdr:rowOff>61926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78453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24664</xdr:rowOff>
    </xdr:from>
    <xdr:to>
      <xdr:col>10</xdr:col>
      <xdr:colOff>165100</xdr:colOff>
      <xdr:row>57</xdr:row>
      <xdr:rowOff>126264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142791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34667</xdr:rowOff>
    </xdr:from>
    <xdr:to>
      <xdr:col>6</xdr:col>
      <xdr:colOff>38100</xdr:colOff>
      <xdr:row>57</xdr:row>
      <xdr:rowOff>136267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0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152794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52169</xdr:rowOff>
    </xdr:from>
    <xdr:to>
      <xdr:col>24</xdr:col>
      <xdr:colOff>63500</xdr:colOff>
      <xdr:row>78</xdr:row>
      <xdr:rowOff>52718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25269"/>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52169</xdr:rowOff>
    </xdr:from>
    <xdr:to>
      <xdr:col>19</xdr:col>
      <xdr:colOff>177800</xdr:colOff>
      <xdr:row>78</xdr:row>
      <xdr:rowOff>68239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25269"/>
          <a:ext cx="8890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64559</xdr:rowOff>
    </xdr:from>
    <xdr:to>
      <xdr:col>15</xdr:col>
      <xdr:colOff>50800</xdr:colOff>
      <xdr:row>78</xdr:row>
      <xdr:rowOff>68239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37659"/>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64559</xdr:rowOff>
    </xdr:from>
    <xdr:to>
      <xdr:col>10</xdr:col>
      <xdr:colOff>114300</xdr:colOff>
      <xdr:row>78</xdr:row>
      <xdr:rowOff>89156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37659"/>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1918</xdr:rowOff>
    </xdr:from>
    <xdr:to>
      <xdr:col>24</xdr:col>
      <xdr:colOff>114300</xdr:colOff>
      <xdr:row>78</xdr:row>
      <xdr:rowOff>103518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88295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1369</xdr:rowOff>
    </xdr:from>
    <xdr:to>
      <xdr:col>20</xdr:col>
      <xdr:colOff>38100</xdr:colOff>
      <xdr:row>78</xdr:row>
      <xdr:rowOff>102969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94096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6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17439</xdr:rowOff>
    </xdr:from>
    <xdr:to>
      <xdr:col>15</xdr:col>
      <xdr:colOff>101600</xdr:colOff>
      <xdr:row>78</xdr:row>
      <xdr:rowOff>119039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110166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13759</xdr:rowOff>
    </xdr:from>
    <xdr:to>
      <xdr:col>10</xdr:col>
      <xdr:colOff>165100</xdr:colOff>
      <xdr:row>78</xdr:row>
      <xdr:rowOff>115359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8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106486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7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38356</xdr:rowOff>
    </xdr:from>
    <xdr:to>
      <xdr:col>6</xdr:col>
      <xdr:colOff>38100</xdr:colOff>
      <xdr:row>78</xdr:row>
      <xdr:rowOff>139956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131083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0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114224</xdr:rowOff>
    </xdr:from>
    <xdr:to>
      <xdr:col>24</xdr:col>
      <xdr:colOff>63500</xdr:colOff>
      <xdr:row>97</xdr:row>
      <xdr:rowOff>14033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73424"/>
          <a:ext cx="838200" cy="7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89624</xdr:rowOff>
    </xdr:from>
    <xdr:to>
      <xdr:col>19</xdr:col>
      <xdr:colOff>177800</xdr:colOff>
      <xdr:row>97</xdr:row>
      <xdr:rowOff>14033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48824"/>
          <a:ext cx="889000" cy="9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89624</xdr:rowOff>
    </xdr:from>
    <xdr:to>
      <xdr:col>15</xdr:col>
      <xdr:colOff>50800</xdr:colOff>
      <xdr:row>97</xdr:row>
      <xdr:rowOff>137897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48824"/>
          <a:ext cx="889000" cy="2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137897</xdr:rowOff>
    </xdr:from>
    <xdr:to>
      <xdr:col>10</xdr:col>
      <xdr:colOff>114300</xdr:colOff>
      <xdr:row>98</xdr:row>
      <xdr:rowOff>30862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68547"/>
          <a:ext cx="889000" cy="6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63424</xdr:rowOff>
    </xdr:from>
    <xdr:to>
      <xdr:col>24</xdr:col>
      <xdr:colOff>114300</xdr:colOff>
      <xdr:row>96</xdr:row>
      <xdr:rowOff>165024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41851</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0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134683</xdr:rowOff>
    </xdr:from>
    <xdr:to>
      <xdr:col>20</xdr:col>
      <xdr:colOff>38100</xdr:colOff>
      <xdr:row>97</xdr:row>
      <xdr:rowOff>64833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55960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38824</xdr:rowOff>
    </xdr:from>
    <xdr:to>
      <xdr:col>15</xdr:col>
      <xdr:colOff>101600</xdr:colOff>
      <xdr:row>96</xdr:row>
      <xdr:rowOff>140424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131551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59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87097</xdr:rowOff>
    </xdr:from>
    <xdr:to>
      <xdr:col>10</xdr:col>
      <xdr:colOff>165100</xdr:colOff>
      <xdr:row>98</xdr:row>
      <xdr:rowOff>17247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8374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1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151512</xdr:rowOff>
    </xdr:from>
    <xdr:to>
      <xdr:col>6</xdr:col>
      <xdr:colOff>38100</xdr:colOff>
      <xdr:row>98</xdr:row>
      <xdr:rowOff>81662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72789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78261</xdr:rowOff>
    </xdr:from>
    <xdr:to>
      <xdr:col>55</xdr:col>
      <xdr:colOff>0</xdr:colOff>
      <xdr:row>36</xdr:row>
      <xdr:rowOff>118974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50461"/>
          <a:ext cx="838200" cy="4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118974</xdr:rowOff>
    </xdr:from>
    <xdr:to>
      <xdr:col>50</xdr:col>
      <xdr:colOff>114300</xdr:colOff>
      <xdr:row>36</xdr:row>
      <xdr:rowOff>139352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91174"/>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58493</xdr:rowOff>
    </xdr:from>
    <xdr:to>
      <xdr:col>45</xdr:col>
      <xdr:colOff>177800</xdr:colOff>
      <xdr:row>36</xdr:row>
      <xdr:rowOff>139352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201993"/>
          <a:ext cx="889000" cy="110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58493</xdr:rowOff>
    </xdr:from>
    <xdr:to>
      <xdr:col>41</xdr:col>
      <xdr:colOff>50800</xdr:colOff>
      <xdr:row>37</xdr:row>
      <xdr:rowOff>19228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201993"/>
          <a:ext cx="889000" cy="116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147476</xdr:rowOff>
    </xdr:from>
    <xdr:to>
      <xdr:col>36</xdr:col>
      <xdr:colOff>165100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68753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1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27461</xdr:rowOff>
    </xdr:from>
    <xdr:to>
      <xdr:col>55</xdr:col>
      <xdr:colOff>50800</xdr:colOff>
      <xdr:row>36</xdr:row>
      <xdr:rowOff>129061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5888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7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68174</xdr:rowOff>
    </xdr:from>
    <xdr:to>
      <xdr:col>50</xdr:col>
      <xdr:colOff>165100</xdr:colOff>
      <xdr:row>36</xdr:row>
      <xdr:rowOff>169774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160901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88552</xdr:rowOff>
    </xdr:from>
    <xdr:to>
      <xdr:col>46</xdr:col>
      <xdr:colOff>38100</xdr:colOff>
      <xdr:row>37</xdr:row>
      <xdr:rowOff>18702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9829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35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7693</xdr:rowOff>
    </xdr:from>
    <xdr:to>
      <xdr:col>41</xdr:col>
      <xdr:colOff>101600</xdr:colOff>
      <xdr:row>30</xdr:row>
      <xdr:rowOff>109293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1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100420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24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139878</xdr:rowOff>
    </xdr:from>
    <xdr:to>
      <xdr:col>36</xdr:col>
      <xdr:colOff>165100</xdr:colOff>
      <xdr:row>37</xdr:row>
      <xdr:rowOff>70028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86555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0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158222</xdr:rowOff>
    </xdr:from>
    <xdr:to>
      <xdr:col>54</xdr:col>
      <xdr:colOff>189865</xdr:colOff>
      <xdr:row>57</xdr:row>
      <xdr:rowOff>88711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30722"/>
          <a:ext cx="1270" cy="113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92538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986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88711</xdr:rowOff>
    </xdr:from>
    <xdr:to>
      <xdr:col>55</xdr:col>
      <xdr:colOff>88900</xdr:colOff>
      <xdr:row>57</xdr:row>
      <xdr:rowOff>88711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86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104899</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158222</xdr:rowOff>
    </xdr:from>
    <xdr:to>
      <xdr:col>55</xdr:col>
      <xdr:colOff>88900</xdr:colOff>
      <xdr:row>50</xdr:row>
      <xdr:rowOff>158222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37202</xdr:rowOff>
    </xdr:from>
    <xdr:to>
      <xdr:col>55</xdr:col>
      <xdr:colOff>0</xdr:colOff>
      <xdr:row>56</xdr:row>
      <xdr:rowOff>65016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638402"/>
          <a:ext cx="8382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94524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3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71647</xdr:rowOff>
    </xdr:from>
    <xdr:to>
      <xdr:col>55</xdr:col>
      <xdr:colOff>50800</xdr:colOff>
      <xdr:row>56</xdr:row>
      <xdr:rowOff>1797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5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65016</xdr:rowOff>
    </xdr:from>
    <xdr:to>
      <xdr:col>50</xdr:col>
      <xdr:colOff>114300</xdr:colOff>
      <xdr:row>56</xdr:row>
      <xdr:rowOff>149518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666216"/>
          <a:ext cx="889000" cy="8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97987</xdr:rowOff>
    </xdr:from>
    <xdr:to>
      <xdr:col>50</xdr:col>
      <xdr:colOff>165100</xdr:colOff>
      <xdr:row>56</xdr:row>
      <xdr:rowOff>28137</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52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44664</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30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95883</xdr:rowOff>
    </xdr:from>
    <xdr:to>
      <xdr:col>45</xdr:col>
      <xdr:colOff>177800</xdr:colOff>
      <xdr:row>56</xdr:row>
      <xdr:rowOff>149518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697083"/>
          <a:ext cx="889000" cy="5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91163</xdr:rowOff>
    </xdr:from>
    <xdr:to>
      <xdr:col>46</xdr:col>
      <xdr:colOff>38100</xdr:colOff>
      <xdr:row>56</xdr:row>
      <xdr:rowOff>21313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52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37840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29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95883</xdr:rowOff>
    </xdr:from>
    <xdr:to>
      <xdr:col>41</xdr:col>
      <xdr:colOff>50800</xdr:colOff>
      <xdr:row>57</xdr:row>
      <xdr:rowOff>133785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697083"/>
          <a:ext cx="889000" cy="20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52627</xdr:rowOff>
    </xdr:from>
    <xdr:to>
      <xdr:col>41</xdr:col>
      <xdr:colOff>101600</xdr:colOff>
      <xdr:row>55</xdr:row>
      <xdr:rowOff>154227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170754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2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62719</xdr:rowOff>
    </xdr:from>
    <xdr:to>
      <xdr:col>36</xdr:col>
      <xdr:colOff>165100</xdr:colOff>
      <xdr:row>55</xdr:row>
      <xdr:rowOff>164319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9396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2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157852</xdr:rowOff>
    </xdr:from>
    <xdr:to>
      <xdr:col>55</xdr:col>
      <xdr:colOff>50800</xdr:colOff>
      <xdr:row>56</xdr:row>
      <xdr:rowOff>88002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58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136279</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6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14216</xdr:rowOff>
    </xdr:from>
    <xdr:to>
      <xdr:col>50</xdr:col>
      <xdr:colOff>165100</xdr:colOff>
      <xdr:row>56</xdr:row>
      <xdr:rowOff>115816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1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106943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98718</xdr:rowOff>
    </xdr:from>
    <xdr:to>
      <xdr:col>46</xdr:col>
      <xdr:colOff>38100</xdr:colOff>
      <xdr:row>57</xdr:row>
      <xdr:rowOff>28868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9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19995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7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45083</xdr:rowOff>
    </xdr:from>
    <xdr:to>
      <xdr:col>41</xdr:col>
      <xdr:colOff>101600</xdr:colOff>
      <xdr:row>56</xdr:row>
      <xdr:rowOff>146683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4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137810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7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82985</xdr:rowOff>
    </xdr:from>
    <xdr:to>
      <xdr:col>36</xdr:col>
      <xdr:colOff>165100</xdr:colOff>
      <xdr:row>58</xdr:row>
      <xdr:rowOff>13135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5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4262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94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143075</xdr:rowOff>
    </xdr:from>
    <xdr:to>
      <xdr:col>55</xdr:col>
      <xdr:colOff>0</xdr:colOff>
      <xdr:row>79</xdr:row>
      <xdr:rowOff>52375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44725"/>
          <a:ext cx="838200" cy="25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15766</xdr:rowOff>
    </xdr:from>
    <xdr:to>
      <xdr:col>50</xdr:col>
      <xdr:colOff>114300</xdr:colOff>
      <xdr:row>79</xdr:row>
      <xdr:rowOff>52375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60316"/>
          <a:ext cx="889000" cy="3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18140</xdr:rowOff>
    </xdr:from>
    <xdr:to>
      <xdr:col>45</xdr:col>
      <xdr:colOff>177800</xdr:colOff>
      <xdr:row>79</xdr:row>
      <xdr:rowOff>15766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91240"/>
          <a:ext cx="889000" cy="16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18140</xdr:rowOff>
    </xdr:from>
    <xdr:to>
      <xdr:col>41</xdr:col>
      <xdr:colOff>50800</xdr:colOff>
      <xdr:row>79</xdr:row>
      <xdr:rowOff>62509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91240"/>
          <a:ext cx="889000" cy="2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92275</xdr:rowOff>
    </xdr:from>
    <xdr:to>
      <xdr:col>55</xdr:col>
      <xdr:colOff>50800</xdr:colOff>
      <xdr:row>78</xdr:row>
      <xdr:rowOff>22425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9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115152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4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1575</xdr:rowOff>
    </xdr:from>
    <xdr:to>
      <xdr:col>50</xdr:col>
      <xdr:colOff>165100</xdr:colOff>
      <xdr:row>79</xdr:row>
      <xdr:rowOff>103175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94302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3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136416</xdr:rowOff>
    </xdr:from>
    <xdr:to>
      <xdr:col>46</xdr:col>
      <xdr:colOff>38100</xdr:colOff>
      <xdr:row>79</xdr:row>
      <xdr:rowOff>66566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0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57693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0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138790</xdr:rowOff>
    </xdr:from>
    <xdr:to>
      <xdr:col>41</xdr:col>
      <xdr:colOff>101600</xdr:colOff>
      <xdr:row>78</xdr:row>
      <xdr:rowOff>68940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4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85467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1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11709</xdr:rowOff>
    </xdr:from>
    <xdr:to>
      <xdr:col>36</xdr:col>
      <xdr:colOff>165100</xdr:colOff>
      <xdr:row>79</xdr:row>
      <xdr:rowOff>113309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5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104436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4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60540</xdr:rowOff>
    </xdr:from>
    <xdr:to>
      <xdr:col>55</xdr:col>
      <xdr:colOff>0</xdr:colOff>
      <xdr:row>97</xdr:row>
      <xdr:rowOff>143675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91190"/>
          <a:ext cx="838200" cy="8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60134</xdr:rowOff>
    </xdr:from>
    <xdr:to>
      <xdr:col>50</xdr:col>
      <xdr:colOff>114300</xdr:colOff>
      <xdr:row>97</xdr:row>
      <xdr:rowOff>60540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90784"/>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60134</xdr:rowOff>
    </xdr:from>
    <xdr:to>
      <xdr:col>45</xdr:col>
      <xdr:colOff>177800</xdr:colOff>
      <xdr:row>98</xdr:row>
      <xdr:rowOff>67780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90784"/>
          <a:ext cx="889000" cy="1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67780</xdr:rowOff>
    </xdr:from>
    <xdr:to>
      <xdr:col>41</xdr:col>
      <xdr:colOff>50800</xdr:colOff>
      <xdr:row>99</xdr:row>
      <xdr:rowOff>16650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69880"/>
          <a:ext cx="889000" cy="1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92875</xdr:rowOff>
    </xdr:from>
    <xdr:to>
      <xdr:col>55</xdr:col>
      <xdr:colOff>50800</xdr:colOff>
      <xdr:row>98</xdr:row>
      <xdr:rowOff>23025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7802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9740</xdr:rowOff>
    </xdr:from>
    <xdr:to>
      <xdr:col>50</xdr:col>
      <xdr:colOff>165100</xdr:colOff>
      <xdr:row>97</xdr:row>
      <xdr:rowOff>111340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102467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3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9334</xdr:rowOff>
    </xdr:from>
    <xdr:to>
      <xdr:col>46</xdr:col>
      <xdr:colOff>38100</xdr:colOff>
      <xdr:row>97</xdr:row>
      <xdr:rowOff>110934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3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102061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3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16980</xdr:rowOff>
    </xdr:from>
    <xdr:to>
      <xdr:col>41</xdr:col>
      <xdr:colOff>101600</xdr:colOff>
      <xdr:row>98</xdr:row>
      <xdr:rowOff>118580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109707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1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137300</xdr:rowOff>
    </xdr:from>
    <xdr:to>
      <xdr:col>36</xdr:col>
      <xdr:colOff>165100</xdr:colOff>
      <xdr:row>99</xdr:row>
      <xdr:rowOff>67450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58577</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703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128270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4719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128270</xdr:rowOff>
    </xdr:from>
    <xdr:to>
      <xdr:col>71</xdr:col>
      <xdr:colOff>177800</xdr:colOff>
      <xdr:row>38</xdr:row>
      <xdr:rowOff>52794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471920"/>
          <a:ext cx="889000" cy="9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12196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5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77470</xdr:rowOff>
    </xdr:from>
    <xdr:to>
      <xdr:col>72</xdr:col>
      <xdr:colOff>38100</xdr:colOff>
      <xdr:row>38</xdr:row>
      <xdr:rowOff>7620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24147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19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1994</xdr:rowOff>
    </xdr:from>
    <xdr:to>
      <xdr:col>67</xdr:col>
      <xdr:colOff>101600</xdr:colOff>
      <xdr:row>38</xdr:row>
      <xdr:rowOff>103594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94721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154686</xdr:rowOff>
    </xdr:from>
    <xdr:to>
      <xdr:col>85</xdr:col>
      <xdr:colOff>127000</xdr:colOff>
      <xdr:row>74</xdr:row>
      <xdr:rowOff>22492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670536"/>
          <a:ext cx="838200" cy="3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22492</xdr:rowOff>
    </xdr:from>
    <xdr:to>
      <xdr:col>81</xdr:col>
      <xdr:colOff>50800</xdr:colOff>
      <xdr:row>74</xdr:row>
      <xdr:rowOff>32309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709792"/>
          <a:ext cx="8890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32309</xdr:rowOff>
    </xdr:from>
    <xdr:to>
      <xdr:col>76</xdr:col>
      <xdr:colOff>114300</xdr:colOff>
      <xdr:row>74</xdr:row>
      <xdr:rowOff>33528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719609"/>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33528</xdr:rowOff>
    </xdr:from>
    <xdr:to>
      <xdr:col>71</xdr:col>
      <xdr:colOff>177800</xdr:colOff>
      <xdr:row>74</xdr:row>
      <xdr:rowOff>35166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2720828"/>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75493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118076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103886</xdr:rowOff>
    </xdr:from>
    <xdr:to>
      <xdr:col>85</xdr:col>
      <xdr:colOff>177800</xdr:colOff>
      <xdr:row>74</xdr:row>
      <xdr:rowOff>34036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6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126763</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4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143142</xdr:rowOff>
    </xdr:from>
    <xdr:to>
      <xdr:col>81</xdr:col>
      <xdr:colOff>101600</xdr:colOff>
      <xdr:row>74</xdr:row>
      <xdr:rowOff>73292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6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89819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43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152959</xdr:rowOff>
    </xdr:from>
    <xdr:to>
      <xdr:col>76</xdr:col>
      <xdr:colOff>165100</xdr:colOff>
      <xdr:row>74</xdr:row>
      <xdr:rowOff>83109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66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99636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44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154178</xdr:rowOff>
    </xdr:from>
    <xdr:to>
      <xdr:col>72</xdr:col>
      <xdr:colOff>38100</xdr:colOff>
      <xdr:row>74</xdr:row>
      <xdr:rowOff>84328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67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100855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44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155816</xdr:rowOff>
    </xdr:from>
    <xdr:to>
      <xdr:col>67</xdr:col>
      <xdr:colOff>101600</xdr:colOff>
      <xdr:row>74</xdr:row>
      <xdr:rowOff>85966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6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102493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44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80643</xdr:rowOff>
    </xdr:from>
    <xdr:to>
      <xdr:col>85</xdr:col>
      <xdr:colOff>127000</xdr:colOff>
      <xdr:row>97</xdr:row>
      <xdr:rowOff>130167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11293"/>
          <a:ext cx="838200" cy="4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159218</xdr:rowOff>
    </xdr:from>
    <xdr:to>
      <xdr:col>81</xdr:col>
      <xdr:colOff>50800</xdr:colOff>
      <xdr:row>97</xdr:row>
      <xdr:rowOff>130167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618418"/>
          <a:ext cx="889000" cy="14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159218</xdr:rowOff>
    </xdr:from>
    <xdr:to>
      <xdr:col>76</xdr:col>
      <xdr:colOff>114300</xdr:colOff>
      <xdr:row>97</xdr:row>
      <xdr:rowOff>34255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618418"/>
          <a:ext cx="889000" cy="4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34255</xdr:rowOff>
    </xdr:from>
    <xdr:to>
      <xdr:col>71</xdr:col>
      <xdr:colOff>177800</xdr:colOff>
      <xdr:row>97</xdr:row>
      <xdr:rowOff>166720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664905"/>
          <a:ext cx="889000" cy="13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84362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8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111437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29843</xdr:rowOff>
    </xdr:from>
    <xdr:to>
      <xdr:col>85</xdr:col>
      <xdr:colOff>177800</xdr:colOff>
      <xdr:row>97</xdr:row>
      <xdr:rowOff>131443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66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52720</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1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79367</xdr:rowOff>
    </xdr:from>
    <xdr:to>
      <xdr:col>81</xdr:col>
      <xdr:colOff>101600</xdr:colOff>
      <xdr:row>98</xdr:row>
      <xdr:rowOff>9517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1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26044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48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108418</xdr:rowOff>
    </xdr:from>
    <xdr:to>
      <xdr:col>76</xdr:col>
      <xdr:colOff>165100</xdr:colOff>
      <xdr:row>97</xdr:row>
      <xdr:rowOff>38568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5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55095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34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154905</xdr:rowOff>
    </xdr:from>
    <xdr:to>
      <xdr:col>72</xdr:col>
      <xdr:colOff>38100</xdr:colOff>
      <xdr:row>97</xdr:row>
      <xdr:rowOff>85055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61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101582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38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115920</xdr:rowOff>
    </xdr:from>
    <xdr:to>
      <xdr:col>67</xdr:col>
      <xdr:colOff>101600</xdr:colOff>
      <xdr:row>98</xdr:row>
      <xdr:rowOff>46070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62597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2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153155</xdr:rowOff>
    </xdr:from>
    <xdr:to>
      <xdr:col>116</xdr:col>
      <xdr:colOff>63500</xdr:colOff>
      <xdr:row>38</xdr:row>
      <xdr:rowOff>65764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496805"/>
          <a:ext cx="838200" cy="8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27849</xdr:rowOff>
    </xdr:from>
    <xdr:to>
      <xdr:col>111</xdr:col>
      <xdr:colOff>177800</xdr:colOff>
      <xdr:row>38</xdr:row>
      <xdr:rowOff>65764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542949"/>
          <a:ext cx="889000" cy="3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27849</xdr:rowOff>
    </xdr:from>
    <xdr:to>
      <xdr:col>107</xdr:col>
      <xdr:colOff>50800</xdr:colOff>
      <xdr:row>38</xdr:row>
      <xdr:rowOff>29613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42949"/>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29613</xdr:rowOff>
    </xdr:from>
    <xdr:to>
      <xdr:col>102</xdr:col>
      <xdr:colOff>114300</xdr:colOff>
      <xdr:row>38</xdr:row>
      <xdr:rowOff>73047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54471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162196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169674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102355</xdr:rowOff>
    </xdr:from>
    <xdr:to>
      <xdr:col>116</xdr:col>
      <xdr:colOff>114300</xdr:colOff>
      <xdr:row>38</xdr:row>
      <xdr:rowOff>32505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125232</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29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14964</xdr:rowOff>
    </xdr:from>
    <xdr:to>
      <xdr:col>112</xdr:col>
      <xdr:colOff>38100</xdr:colOff>
      <xdr:row>38</xdr:row>
      <xdr:rowOff>116564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133091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0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148499</xdr:rowOff>
    </xdr:from>
    <xdr:to>
      <xdr:col>107</xdr:col>
      <xdr:colOff>101600</xdr:colOff>
      <xdr:row>38</xdr:row>
      <xdr:rowOff>78649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9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95176</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6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150263</xdr:rowOff>
    </xdr:from>
    <xdr:to>
      <xdr:col>102</xdr:col>
      <xdr:colOff>165100</xdr:colOff>
      <xdr:row>38</xdr:row>
      <xdr:rowOff>80413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9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96940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26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22247</xdr:rowOff>
    </xdr:from>
    <xdr:to>
      <xdr:col>98</xdr:col>
      <xdr:colOff>38100</xdr:colOff>
      <xdr:row>38</xdr:row>
      <xdr:rowOff>123847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3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140374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1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44183</xdr:rowOff>
    </xdr:from>
    <xdr:to>
      <xdr:col>116</xdr:col>
      <xdr:colOff>63500</xdr:colOff>
      <xdr:row>58</xdr:row>
      <xdr:rowOff>63462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816833"/>
          <a:ext cx="838200" cy="1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44183</xdr:rowOff>
    </xdr:from>
    <xdr:to>
      <xdr:col>111</xdr:col>
      <xdr:colOff>177800</xdr:colOff>
      <xdr:row>58</xdr:row>
      <xdr:rowOff>163703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9816833"/>
          <a:ext cx="889000" cy="29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163703</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07803"/>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7226</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22776"/>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12662</xdr:rowOff>
    </xdr:from>
    <xdr:to>
      <xdr:col>116</xdr:col>
      <xdr:colOff>114300</xdr:colOff>
      <xdr:row>58</xdr:row>
      <xdr:rowOff>114262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162539</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3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164833</xdr:rowOff>
    </xdr:from>
    <xdr:to>
      <xdr:col>112</xdr:col>
      <xdr:colOff>38100</xdr:colOff>
      <xdr:row>57</xdr:row>
      <xdr:rowOff>94983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7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111510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54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112903</xdr:rowOff>
    </xdr:from>
    <xdr:to>
      <xdr:col>107</xdr:col>
      <xdr:colOff>101600</xdr:colOff>
      <xdr:row>59</xdr:row>
      <xdr:rowOff>43053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34180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1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127876</xdr:rowOff>
    </xdr:from>
    <xdr:to>
      <xdr:col>98</xdr:col>
      <xdr:colOff>38100</xdr:colOff>
      <xdr:row>59</xdr:row>
      <xdr:rowOff>58026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49153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6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114916</xdr:rowOff>
    </xdr:from>
    <xdr:to>
      <xdr:col>116</xdr:col>
      <xdr:colOff>63500</xdr:colOff>
      <xdr:row>74</xdr:row>
      <xdr:rowOff>36982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630766"/>
          <a:ext cx="838200" cy="9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36982</xdr:rowOff>
    </xdr:from>
    <xdr:to>
      <xdr:col>111</xdr:col>
      <xdr:colOff>177800</xdr:colOff>
      <xdr:row>74</xdr:row>
      <xdr:rowOff>79064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724282"/>
          <a:ext cx="889000" cy="4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79064</xdr:rowOff>
    </xdr:from>
    <xdr:to>
      <xdr:col>107</xdr:col>
      <xdr:colOff>50800</xdr:colOff>
      <xdr:row>74</xdr:row>
      <xdr:rowOff>101200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766364"/>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101200</xdr:rowOff>
    </xdr:from>
    <xdr:to>
      <xdr:col>102</xdr:col>
      <xdr:colOff>114300</xdr:colOff>
      <xdr:row>74</xdr:row>
      <xdr:rowOff>131508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788500"/>
          <a:ext cx="889000" cy="3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64116</xdr:rowOff>
    </xdr:from>
    <xdr:to>
      <xdr:col>116</xdr:col>
      <xdr:colOff>114300</xdr:colOff>
      <xdr:row>73</xdr:row>
      <xdr:rowOff>165716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5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86993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4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157632</xdr:rowOff>
    </xdr:from>
    <xdr:to>
      <xdr:col>112</xdr:col>
      <xdr:colOff>38100</xdr:colOff>
      <xdr:row>74</xdr:row>
      <xdr:rowOff>87782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6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104309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44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28264</xdr:rowOff>
    </xdr:from>
    <xdr:to>
      <xdr:col>107</xdr:col>
      <xdr:colOff>101600</xdr:colOff>
      <xdr:row>74</xdr:row>
      <xdr:rowOff>129864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1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146391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49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50400</xdr:rowOff>
    </xdr:from>
    <xdr:to>
      <xdr:col>102</xdr:col>
      <xdr:colOff>165100</xdr:colOff>
      <xdr:row>74</xdr:row>
      <xdr:rowOff>152000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168527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51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27385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chemeClr val="tx1"/>
              </a:solidFill>
              <a:effectLst/>
              <a:latin typeface="+mn-lt"/>
              <a:ea typeface="+mn-ea"/>
              <a:cs typeface="+mn-cs"/>
            </a:rPr>
            <a:t>　</a:t>
          </a:r>
          <a:r>
            <a:rPr lang="ja-JP" altLang="ja-JP" sz="1000" b="0" i="0" baseline="0">
              <a:solidFill>
                <a:schemeClr val="tx1"/>
              </a:solidFill>
              <a:effectLst/>
              <a:latin typeface="+mn-lt"/>
              <a:ea typeface="+mn-ea"/>
              <a:cs typeface="+mn-cs"/>
            </a:rPr>
            <a:t>歳出決算総額は、住民一人当たり６</a:t>
          </a:r>
          <a:r>
            <a:rPr lang="ja-JP" altLang="en-US" sz="1000" b="0" i="0" baseline="0">
              <a:solidFill>
                <a:schemeClr val="tx1"/>
              </a:solidFill>
              <a:effectLst/>
              <a:latin typeface="+mn-lt"/>
              <a:ea typeface="+mn-ea"/>
              <a:cs typeface="+mn-cs"/>
            </a:rPr>
            <a:t>３７</a:t>
          </a:r>
          <a:r>
            <a:rPr lang="ja-JP" altLang="ja-JP" sz="1000" b="0" i="0" baseline="0">
              <a:solidFill>
                <a:schemeClr val="tx1"/>
              </a:solidFill>
              <a:effectLst/>
              <a:latin typeface="+mn-lt"/>
              <a:ea typeface="+mn-ea"/>
              <a:cs typeface="+mn-cs"/>
            </a:rPr>
            <a:t>，</a:t>
          </a:r>
          <a:r>
            <a:rPr lang="ja-JP" altLang="en-US" sz="1000" b="0" i="0" baseline="0">
              <a:solidFill>
                <a:schemeClr val="tx1"/>
              </a:solidFill>
              <a:effectLst/>
              <a:latin typeface="+mn-lt"/>
              <a:ea typeface="+mn-ea"/>
              <a:cs typeface="+mn-cs"/>
            </a:rPr>
            <a:t>５０６</a:t>
          </a:r>
          <a:r>
            <a:rPr lang="ja-JP" altLang="ja-JP" sz="1000" b="0" i="0" baseline="0">
              <a:solidFill>
                <a:schemeClr val="tx1"/>
              </a:solidFill>
              <a:effectLst/>
              <a:latin typeface="+mn-lt"/>
              <a:ea typeface="+mn-ea"/>
              <a:cs typeface="+mn-cs"/>
            </a:rPr>
            <a:t>円となっている。</a:t>
          </a:r>
          <a:endParaRPr lang="ja-JP" altLang="ja-JP" sz="1000">
            <a:solidFill>
              <a:schemeClr val="tx1"/>
            </a:solidFill>
            <a:effectLst/>
          </a:endParaRPr>
        </a:p>
        <a:p>
          <a:pPr rtl="0"/>
          <a:r>
            <a:rPr lang="ja-JP" altLang="ja-JP" sz="1000" b="0" i="0" baseline="0">
              <a:solidFill>
                <a:schemeClr val="tx1"/>
              </a:solidFill>
              <a:effectLst/>
              <a:latin typeface="+mn-lt"/>
              <a:ea typeface="+mn-ea"/>
              <a:cs typeface="+mn-cs"/>
            </a:rPr>
            <a:t>　人件費は、住民一人当たり</a:t>
          </a:r>
          <a:r>
            <a:rPr lang="ja-JP" altLang="en-US" sz="1000" b="0" i="0" baseline="0">
              <a:solidFill>
                <a:schemeClr val="tx1"/>
              </a:solidFill>
              <a:effectLst/>
              <a:latin typeface="+mn-lt"/>
              <a:ea typeface="+mn-ea"/>
              <a:cs typeface="+mn-cs"/>
            </a:rPr>
            <a:t>１０９，９１２</a:t>
          </a:r>
          <a:r>
            <a:rPr lang="ja-JP" altLang="ja-JP" sz="1000" b="0" i="0" baseline="0">
              <a:solidFill>
                <a:schemeClr val="tx1"/>
              </a:solidFill>
              <a:effectLst/>
              <a:latin typeface="+mn-lt"/>
              <a:ea typeface="+mn-ea"/>
              <a:cs typeface="+mn-cs"/>
            </a:rPr>
            <a:t>円となっている。</a:t>
          </a:r>
          <a:r>
            <a:rPr lang="ja-JP" altLang="en-US" sz="1000" b="0" i="0" baseline="0">
              <a:solidFill>
                <a:schemeClr val="tx1"/>
              </a:solidFill>
              <a:effectLst/>
              <a:latin typeface="+mn-lt"/>
              <a:ea typeface="+mn-ea"/>
              <a:cs typeface="+mn-cs"/>
            </a:rPr>
            <a:t>過去５年間を通して増加傾向であったが、</a:t>
          </a:r>
          <a:r>
            <a:rPr lang="ja-JP" altLang="ja-JP" sz="1000" b="0" i="0" baseline="0">
              <a:solidFill>
                <a:schemeClr val="tx1"/>
              </a:solidFill>
              <a:effectLst/>
              <a:latin typeface="+mn-lt"/>
              <a:ea typeface="+mn-ea"/>
              <a:cs typeface="+mn-cs"/>
            </a:rPr>
            <a:t>退職手当の減</a:t>
          </a:r>
          <a:r>
            <a:rPr lang="ja-JP" altLang="en-US" sz="1000" b="0" i="0" baseline="0">
              <a:solidFill>
                <a:schemeClr val="tx1"/>
              </a:solidFill>
              <a:effectLst/>
              <a:latin typeface="+mn-lt"/>
              <a:ea typeface="+mn-ea"/>
              <a:cs typeface="+mn-cs"/>
            </a:rPr>
            <a:t>により昨年度と比較して住民一人当たり５８０円減少している。</a:t>
          </a:r>
          <a:r>
            <a:rPr lang="ja-JP" altLang="ja-JP" sz="1000" b="0" i="0" baseline="0">
              <a:solidFill>
                <a:schemeClr val="tx1"/>
              </a:solidFill>
              <a:effectLst/>
              <a:latin typeface="+mn-lt"/>
              <a:ea typeface="+mn-ea"/>
              <a:cs typeface="+mn-cs"/>
            </a:rPr>
            <a:t>類似団体平</a:t>
          </a:r>
          <a:r>
            <a:rPr lang="ja-JP" altLang="en-US" sz="1000" b="0" i="0" baseline="0">
              <a:solidFill>
                <a:schemeClr val="tx1"/>
              </a:solidFill>
              <a:effectLst/>
              <a:latin typeface="+mn-lt"/>
              <a:ea typeface="+mn-ea"/>
              <a:cs typeface="+mn-cs"/>
            </a:rPr>
            <a:t>内</a:t>
          </a:r>
          <a:r>
            <a:rPr lang="ja-JP" altLang="ja-JP" sz="1000" b="0" i="0" baseline="0">
              <a:solidFill>
                <a:schemeClr val="tx1"/>
              </a:solidFill>
              <a:effectLst/>
              <a:latin typeface="+mn-lt"/>
              <a:ea typeface="+mn-ea"/>
              <a:cs typeface="+mn-cs"/>
            </a:rPr>
            <a:t>均と比べて高い水準にあるのは、</a:t>
          </a:r>
          <a:r>
            <a:rPr lang="ja-JP" altLang="en-US" sz="1000" b="0" i="0" baseline="0">
              <a:solidFill>
                <a:schemeClr val="tx1"/>
              </a:solidFill>
              <a:effectLst/>
              <a:latin typeface="+mn-lt"/>
              <a:ea typeface="+mn-ea"/>
              <a:cs typeface="+mn-cs"/>
            </a:rPr>
            <a:t>大月</a:t>
          </a:r>
          <a:r>
            <a:rPr lang="ja-JP" altLang="ja-JP" sz="1000" b="0" i="0" baseline="0">
              <a:solidFill>
                <a:schemeClr val="tx1"/>
              </a:solidFill>
              <a:effectLst/>
              <a:latin typeface="+mn-lt"/>
              <a:ea typeface="+mn-ea"/>
              <a:cs typeface="+mn-cs"/>
            </a:rPr>
            <a:t>大学及び消防本部の人件費が主な要因となっている。</a:t>
          </a:r>
          <a:endParaRPr lang="en-US" altLang="ja-JP" sz="1000" b="0" i="0" baseline="0">
            <a:solidFill>
              <a:schemeClr val="tx1"/>
            </a:solidFill>
            <a:effectLst/>
            <a:latin typeface="+mn-lt"/>
            <a:ea typeface="+mn-ea"/>
            <a:cs typeface="+mn-cs"/>
          </a:endParaRPr>
        </a:p>
        <a:p>
          <a:pPr rtl="0"/>
          <a:r>
            <a:rPr lang="ja-JP" altLang="ja-JP" sz="1000" b="0" i="0" baseline="0">
              <a:solidFill>
                <a:schemeClr val="tx1"/>
              </a:solidFill>
              <a:effectLst/>
              <a:latin typeface="+mn-lt"/>
              <a:ea typeface="+mn-ea"/>
              <a:cs typeface="+mn-cs"/>
            </a:rPr>
            <a:t>　</a:t>
          </a:r>
          <a:r>
            <a:rPr lang="ja-JP" altLang="en-US" sz="1000" b="0" i="0" baseline="0">
              <a:solidFill>
                <a:schemeClr val="tx1"/>
              </a:solidFill>
              <a:effectLst/>
              <a:latin typeface="+mn-lt"/>
              <a:ea typeface="+mn-ea"/>
              <a:cs typeface="+mn-cs"/>
            </a:rPr>
            <a:t>普通建設事業費（うち新規整備）については前年度と比較して住民一人当たり２３，１６８円増加している。これは市営住宅駒橋団地再整備事業実施が大きな要因となっている。今後も大月駅・猿橋駅周辺基盤整備事業や新庁舎建設事業が控えており、数値が高くなることが見込まれる。</a:t>
          </a:r>
          <a:endParaRPr lang="en-US" altLang="ja-JP" sz="1000" b="0" i="0" baseline="0">
            <a:solidFill>
              <a:schemeClr val="tx1"/>
            </a:solidFill>
            <a:effectLst/>
            <a:latin typeface="+mn-lt"/>
            <a:ea typeface="+mn-ea"/>
            <a:cs typeface="+mn-cs"/>
          </a:endParaRPr>
        </a:p>
        <a:p>
          <a:pPr rtl="0"/>
          <a:r>
            <a:rPr lang="ja-JP" altLang="en-US" sz="1000" b="0" i="0" baseline="0">
              <a:solidFill>
                <a:schemeClr val="tx1"/>
              </a:solidFill>
              <a:effectLst/>
              <a:latin typeface="+mn-lt"/>
              <a:ea typeface="+mn-ea"/>
              <a:cs typeface="+mn-cs"/>
            </a:rPr>
            <a:t>　</a:t>
          </a:r>
          <a:r>
            <a:rPr lang="ja-JP" altLang="ja-JP" sz="1000" b="0" i="0" baseline="0">
              <a:solidFill>
                <a:schemeClr val="tx1"/>
              </a:solidFill>
              <a:effectLst/>
              <a:latin typeface="+mn-lt"/>
              <a:ea typeface="+mn-ea"/>
              <a:cs typeface="+mn-cs"/>
            </a:rPr>
            <a:t>積立金については、住民一人当たり</a:t>
          </a:r>
          <a:r>
            <a:rPr lang="ja-JP" altLang="en-US" sz="1000" b="0" i="0" baseline="0">
              <a:solidFill>
                <a:schemeClr val="tx1"/>
              </a:solidFill>
              <a:effectLst/>
              <a:latin typeface="+mn-lt"/>
              <a:ea typeface="+mn-ea"/>
              <a:cs typeface="+mn-cs"/>
            </a:rPr>
            <a:t>５０，４１７</a:t>
          </a:r>
          <a:r>
            <a:rPr lang="ja-JP" altLang="ja-JP" sz="1000" b="0" i="0" baseline="0">
              <a:solidFill>
                <a:schemeClr val="tx1"/>
              </a:solidFill>
              <a:effectLst/>
              <a:latin typeface="+mn-lt"/>
              <a:ea typeface="+mn-ea"/>
              <a:cs typeface="+mn-cs"/>
            </a:rPr>
            <a:t>円となっている。前年度と比較すると約</a:t>
          </a:r>
          <a:r>
            <a:rPr lang="ja-JP" altLang="en-US" sz="1000" b="0" i="0" baseline="0">
              <a:solidFill>
                <a:schemeClr val="tx1"/>
              </a:solidFill>
              <a:effectLst/>
              <a:latin typeface="+mn-lt"/>
              <a:ea typeface="+mn-ea"/>
              <a:cs typeface="+mn-cs"/>
            </a:rPr>
            <a:t>２７</a:t>
          </a:r>
          <a:r>
            <a:rPr lang="ja-JP" altLang="ja-JP" sz="1000" b="0" i="0" baseline="0">
              <a:solidFill>
                <a:schemeClr val="tx1"/>
              </a:solidFill>
              <a:effectLst/>
              <a:latin typeface="+mn-lt"/>
              <a:ea typeface="+mn-ea"/>
              <a:cs typeface="+mn-cs"/>
            </a:rPr>
            <a:t>％の</a:t>
          </a:r>
          <a:r>
            <a:rPr lang="ja-JP" altLang="en-US" sz="1000" b="0" i="0" baseline="0">
              <a:solidFill>
                <a:schemeClr val="tx1"/>
              </a:solidFill>
              <a:effectLst/>
              <a:latin typeface="+mn-lt"/>
              <a:ea typeface="+mn-ea"/>
              <a:cs typeface="+mn-cs"/>
            </a:rPr>
            <a:t>増加</a:t>
          </a:r>
          <a:r>
            <a:rPr lang="ja-JP" altLang="ja-JP" sz="1000" b="0" i="0" baseline="0">
              <a:solidFill>
                <a:schemeClr val="tx1"/>
              </a:solidFill>
              <a:effectLst/>
              <a:latin typeface="+mn-lt"/>
              <a:ea typeface="+mn-ea"/>
              <a:cs typeface="+mn-cs"/>
            </a:rPr>
            <a:t>になっている。これは、</a:t>
          </a:r>
          <a:r>
            <a:rPr lang="ja-JP" altLang="en-US" sz="1000" b="0" i="0" baseline="0">
              <a:solidFill>
                <a:schemeClr val="tx1"/>
              </a:solidFill>
              <a:effectLst/>
              <a:latin typeface="+mn-lt"/>
              <a:ea typeface="+mn-ea"/>
              <a:cs typeface="+mn-cs"/>
            </a:rPr>
            <a:t>ふるさと納税寄附金、企業版ふるさと納税が昨年度に比べ上昇したこと</a:t>
          </a:r>
          <a:r>
            <a:rPr lang="ja-JP" altLang="ja-JP" sz="1000" b="0" i="0" baseline="0">
              <a:solidFill>
                <a:schemeClr val="tx1"/>
              </a:solidFill>
              <a:effectLst/>
              <a:latin typeface="+mn-lt"/>
              <a:ea typeface="+mn-ea"/>
              <a:cs typeface="+mn-cs"/>
            </a:rPr>
            <a:t>が主な要因になっている。今後も、市税が減少していく見込みのなか、貴重な財源になっているため、返礼品を強化し、大月市の魅力をアピールして、寄附金額を増や</a:t>
          </a:r>
          <a:r>
            <a:rPr lang="ja-JP" altLang="en-US" sz="1000" b="0" i="0" baseline="0">
              <a:solidFill>
                <a:schemeClr val="tx1"/>
              </a:solidFill>
              <a:effectLst/>
              <a:latin typeface="+mn-lt"/>
              <a:ea typeface="+mn-ea"/>
              <a:cs typeface="+mn-cs"/>
            </a:rPr>
            <a:t>せ</a:t>
          </a:r>
          <a:r>
            <a:rPr lang="ja-JP" altLang="ja-JP" sz="1000" b="0" i="0" baseline="0">
              <a:solidFill>
                <a:schemeClr val="tx1"/>
              </a:solidFill>
              <a:effectLst/>
              <a:latin typeface="+mn-lt"/>
              <a:ea typeface="+mn-ea"/>
              <a:cs typeface="+mn-cs"/>
            </a:rPr>
            <a:t>るよう力を入れていきたい。　</a:t>
          </a:r>
          <a:endParaRPr lang="ja-JP" altLang="ja-JP" sz="1000">
            <a:solidFill>
              <a:schemeClr val="tx1"/>
            </a:solidFill>
            <a:effectLst/>
          </a:endParaRPr>
        </a:p>
        <a:p>
          <a:pPr rtl="0"/>
          <a:r>
            <a:rPr lang="ja-JP" altLang="ja-JP" sz="1000" b="0" i="0" baseline="0">
              <a:solidFill>
                <a:schemeClr val="tx1"/>
              </a:solidFill>
              <a:effectLst/>
              <a:latin typeface="+mn-lt"/>
              <a:ea typeface="+mn-ea"/>
              <a:cs typeface="+mn-cs"/>
            </a:rPr>
            <a:t>　類似団体</a:t>
          </a:r>
          <a:r>
            <a:rPr lang="ja-JP" altLang="en-US" sz="1000" b="0" i="0" baseline="0">
              <a:solidFill>
                <a:schemeClr val="tx1"/>
              </a:solidFill>
              <a:effectLst/>
              <a:latin typeface="+mn-lt"/>
              <a:ea typeface="+mn-ea"/>
              <a:cs typeface="+mn-cs"/>
            </a:rPr>
            <a:t>内平均と</a:t>
          </a:r>
          <a:r>
            <a:rPr lang="ja-JP" altLang="ja-JP" sz="1000" b="0" i="0" baseline="0">
              <a:solidFill>
                <a:schemeClr val="tx1"/>
              </a:solidFill>
              <a:effectLst/>
              <a:latin typeface="+mn-lt"/>
              <a:ea typeface="+mn-ea"/>
              <a:cs typeface="+mn-cs"/>
            </a:rPr>
            <a:t>比べて人件費や公債費などの義務的経費が高く、加えて大月市立中央病院や一部事務組合等への補助・繰出しに多額の経費を要しており、厳しい財政状況となっている。</a:t>
          </a:r>
          <a:endParaRPr lang="ja-JP" altLang="ja-JP" sz="10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21,742
21,410
280.25
14,626,678
13,860,651
717,627
7,865,187
13,918,203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171323</xdr:rowOff>
    </xdr:from>
    <xdr:to>
      <xdr:col>24</xdr:col>
      <xdr:colOff>63500</xdr:colOff>
      <xdr:row>33</xdr:row>
      <xdr:rowOff>57023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5772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57023</xdr:rowOff>
    </xdr:from>
    <xdr:to>
      <xdr:col>19</xdr:col>
      <xdr:colOff>177800</xdr:colOff>
      <xdr:row>33</xdr:row>
      <xdr:rowOff>101981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14873"/>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77216</xdr:rowOff>
    </xdr:from>
    <xdr:to>
      <xdr:col>15</xdr:col>
      <xdr:colOff>50800</xdr:colOff>
      <xdr:row>33</xdr:row>
      <xdr:rowOff>101981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35066"/>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38735</xdr:rowOff>
    </xdr:from>
    <xdr:to>
      <xdr:col>10</xdr:col>
      <xdr:colOff>114300</xdr:colOff>
      <xdr:row>33</xdr:row>
      <xdr:rowOff>77216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96585"/>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120523</xdr:rowOff>
    </xdr:from>
    <xdr:to>
      <xdr:col>24</xdr:col>
      <xdr:colOff>114300</xdr:colOff>
      <xdr:row>33</xdr:row>
      <xdr:rowOff>50673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143400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5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6223</xdr:rowOff>
    </xdr:from>
    <xdr:to>
      <xdr:col>20</xdr:col>
      <xdr:colOff>38100</xdr:colOff>
      <xdr:row>33</xdr:row>
      <xdr:rowOff>107823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6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124350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3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51181</xdr:rowOff>
    </xdr:from>
    <xdr:to>
      <xdr:col>15</xdr:col>
      <xdr:colOff>101600</xdr:colOff>
      <xdr:row>33</xdr:row>
      <xdr:rowOff>152781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169308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8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26416</xdr:rowOff>
    </xdr:from>
    <xdr:to>
      <xdr:col>10</xdr:col>
      <xdr:colOff>165100</xdr:colOff>
      <xdr:row>33</xdr:row>
      <xdr:rowOff>128016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8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144543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5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159385</xdr:rowOff>
    </xdr:from>
    <xdr:to>
      <xdr:col>6</xdr:col>
      <xdr:colOff>38100</xdr:colOff>
      <xdr:row>33</xdr:row>
      <xdr:rowOff>89535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106062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104991</xdr:rowOff>
    </xdr:from>
    <xdr:to>
      <xdr:col>24</xdr:col>
      <xdr:colOff>63500</xdr:colOff>
      <xdr:row>56</xdr:row>
      <xdr:rowOff>140683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06191"/>
          <a:ext cx="838200" cy="3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3973</xdr:rowOff>
    </xdr:from>
    <xdr:to>
      <xdr:col>19</xdr:col>
      <xdr:colOff>177800</xdr:colOff>
      <xdr:row>56</xdr:row>
      <xdr:rowOff>140683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05173"/>
          <a:ext cx="889000" cy="13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44576</xdr:rowOff>
    </xdr:from>
    <xdr:to>
      <xdr:col>15</xdr:col>
      <xdr:colOff>50800</xdr:colOff>
      <xdr:row>56</xdr:row>
      <xdr:rowOff>3973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302876"/>
          <a:ext cx="889000" cy="30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44576</xdr:rowOff>
    </xdr:from>
    <xdr:to>
      <xdr:col>10</xdr:col>
      <xdr:colOff>114300</xdr:colOff>
      <xdr:row>57</xdr:row>
      <xdr:rowOff>29556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302876"/>
          <a:ext cx="889000" cy="49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61239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9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139869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54191</xdr:rowOff>
    </xdr:from>
    <xdr:to>
      <xdr:col>24</xdr:col>
      <xdr:colOff>114300</xdr:colOff>
      <xdr:row>56</xdr:row>
      <xdr:rowOff>155791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5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77068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0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89883</xdr:rowOff>
    </xdr:from>
    <xdr:to>
      <xdr:col>20</xdr:col>
      <xdr:colOff>38100</xdr:colOff>
      <xdr:row>57</xdr:row>
      <xdr:rowOff>20033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6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124623</xdr:rowOff>
    </xdr:from>
    <xdr:to>
      <xdr:col>15</xdr:col>
      <xdr:colOff>101600</xdr:colOff>
      <xdr:row>56</xdr:row>
      <xdr:rowOff>54773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5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71300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2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165226</xdr:rowOff>
    </xdr:from>
    <xdr:to>
      <xdr:col>10</xdr:col>
      <xdr:colOff>165100</xdr:colOff>
      <xdr:row>54</xdr:row>
      <xdr:rowOff>95376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2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111903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0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150206</xdr:rowOff>
    </xdr:from>
    <xdr:to>
      <xdr:col>6</xdr:col>
      <xdr:colOff>38100</xdr:colOff>
      <xdr:row>57</xdr:row>
      <xdr:rowOff>80356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96883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2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169799</xdr:rowOff>
    </xdr:from>
    <xdr:to>
      <xdr:col>24</xdr:col>
      <xdr:colOff>63500</xdr:colOff>
      <xdr:row>76</xdr:row>
      <xdr:rowOff>51036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28549"/>
          <a:ext cx="838200" cy="5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169799</xdr:rowOff>
    </xdr:from>
    <xdr:to>
      <xdr:col>19</xdr:col>
      <xdr:colOff>177800</xdr:colOff>
      <xdr:row>76</xdr:row>
      <xdr:rowOff>125679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28549"/>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125679</xdr:rowOff>
    </xdr:from>
    <xdr:to>
      <xdr:col>15</xdr:col>
      <xdr:colOff>50800</xdr:colOff>
      <xdr:row>77</xdr:row>
      <xdr:rowOff>148941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55879"/>
          <a:ext cx="889000" cy="19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148941</xdr:rowOff>
    </xdr:from>
    <xdr:to>
      <xdr:col>10</xdr:col>
      <xdr:colOff>114300</xdr:colOff>
      <xdr:row>79</xdr:row>
      <xdr:rowOff>11292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50591"/>
          <a:ext cx="889000" cy="20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236</xdr:rowOff>
    </xdr:from>
    <xdr:to>
      <xdr:col>24</xdr:col>
      <xdr:colOff>114300</xdr:colOff>
      <xdr:row>76</xdr:row>
      <xdr:rowOff>101836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150113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0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118999</xdr:rowOff>
    </xdr:from>
    <xdr:to>
      <xdr:col>20</xdr:col>
      <xdr:colOff>38100</xdr:colOff>
      <xdr:row>76</xdr:row>
      <xdr:rowOff>49149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65676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74879</xdr:rowOff>
    </xdr:from>
    <xdr:to>
      <xdr:col>15</xdr:col>
      <xdr:colOff>101600</xdr:colOff>
      <xdr:row>77</xdr:row>
      <xdr:rowOff>5029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0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167606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9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98141</xdr:rowOff>
    </xdr:from>
    <xdr:to>
      <xdr:col>10</xdr:col>
      <xdr:colOff>165100</xdr:colOff>
      <xdr:row>78</xdr:row>
      <xdr:rowOff>28291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19418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9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131942</xdr:rowOff>
    </xdr:from>
    <xdr:to>
      <xdr:col>6</xdr:col>
      <xdr:colOff>38100</xdr:colOff>
      <xdr:row>79</xdr:row>
      <xdr:rowOff>62092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53219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9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104420</xdr:rowOff>
    </xdr:from>
    <xdr:to>
      <xdr:col>24</xdr:col>
      <xdr:colOff>63500</xdr:colOff>
      <xdr:row>91</xdr:row>
      <xdr:rowOff>148368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706370"/>
          <a:ext cx="838200" cy="4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148368</xdr:rowOff>
    </xdr:from>
    <xdr:to>
      <xdr:col>19</xdr:col>
      <xdr:colOff>177800</xdr:colOff>
      <xdr:row>92</xdr:row>
      <xdr:rowOff>42602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750318"/>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42602</xdr:rowOff>
    </xdr:from>
    <xdr:to>
      <xdr:col>15</xdr:col>
      <xdr:colOff>50800</xdr:colOff>
      <xdr:row>93</xdr:row>
      <xdr:rowOff>14008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816002"/>
          <a:ext cx="889000" cy="14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14008</xdr:rowOff>
    </xdr:from>
    <xdr:to>
      <xdr:col>10</xdr:col>
      <xdr:colOff>114300</xdr:colOff>
      <xdr:row>93</xdr:row>
      <xdr:rowOff>47650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5958858"/>
          <a:ext cx="8890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75937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53620</xdr:rowOff>
    </xdr:from>
    <xdr:to>
      <xdr:col>24</xdr:col>
      <xdr:colOff>114300</xdr:colOff>
      <xdr:row>91</xdr:row>
      <xdr:rowOff>155220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6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76497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50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97568</xdr:rowOff>
    </xdr:from>
    <xdr:to>
      <xdr:col>20</xdr:col>
      <xdr:colOff>38100</xdr:colOff>
      <xdr:row>92</xdr:row>
      <xdr:rowOff>27718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69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44245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47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163252</xdr:rowOff>
    </xdr:from>
    <xdr:to>
      <xdr:col>15</xdr:col>
      <xdr:colOff>101600</xdr:colOff>
      <xdr:row>92</xdr:row>
      <xdr:rowOff>93402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7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109929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5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134658</xdr:rowOff>
    </xdr:from>
    <xdr:to>
      <xdr:col>10</xdr:col>
      <xdr:colOff>165100</xdr:colOff>
      <xdr:row>93</xdr:row>
      <xdr:rowOff>64808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59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81335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68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168300</xdr:rowOff>
    </xdr:from>
    <xdr:to>
      <xdr:col>6</xdr:col>
      <xdr:colOff>38100</xdr:colOff>
      <xdr:row>93</xdr:row>
      <xdr:rowOff>98450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9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114977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71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44668</xdr:rowOff>
    </xdr:from>
    <xdr:to>
      <xdr:col>55</xdr:col>
      <xdr:colOff>0</xdr:colOff>
      <xdr:row>38</xdr:row>
      <xdr:rowOff>46300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5976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46300</xdr:rowOff>
    </xdr:from>
    <xdr:to>
      <xdr:col>50</xdr:col>
      <xdr:colOff>114300</xdr:colOff>
      <xdr:row>38</xdr:row>
      <xdr:rowOff>54139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61400"/>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54139</xdr:rowOff>
    </xdr:from>
    <xdr:to>
      <xdr:col>45</xdr:col>
      <xdr:colOff>177800</xdr:colOff>
      <xdr:row>38</xdr:row>
      <xdr:rowOff>69487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69239"/>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69487</xdr:rowOff>
    </xdr:from>
    <xdr:to>
      <xdr:col>41</xdr:col>
      <xdr:colOff>50800</xdr:colOff>
      <xdr:row>38</xdr:row>
      <xdr:rowOff>93653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84587"/>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165318</xdr:rowOff>
    </xdr:from>
    <xdr:to>
      <xdr:col>55</xdr:col>
      <xdr:colOff>50800</xdr:colOff>
      <xdr:row>38</xdr:row>
      <xdr:rowOff>95468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0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143745</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8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166950</xdr:rowOff>
    </xdr:from>
    <xdr:to>
      <xdr:col>50</xdr:col>
      <xdr:colOff>165100</xdr:colOff>
      <xdr:row>38</xdr:row>
      <xdr:rowOff>97100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88227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03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3339</xdr:rowOff>
    </xdr:from>
    <xdr:to>
      <xdr:col>46</xdr:col>
      <xdr:colOff>38100</xdr:colOff>
      <xdr:row>38</xdr:row>
      <xdr:rowOff>104939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1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96066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11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18687</xdr:rowOff>
    </xdr:from>
    <xdr:to>
      <xdr:col>41</xdr:col>
      <xdr:colOff>101600</xdr:colOff>
      <xdr:row>38</xdr:row>
      <xdr:rowOff>120287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111414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26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42853</xdr:rowOff>
    </xdr:from>
    <xdr:to>
      <xdr:col>36</xdr:col>
      <xdr:colOff>165100</xdr:colOff>
      <xdr:row>38</xdr:row>
      <xdr:rowOff>144453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135580</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50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119126</xdr:rowOff>
    </xdr:from>
    <xdr:to>
      <xdr:col>55</xdr:col>
      <xdr:colOff>0</xdr:colOff>
      <xdr:row>58</xdr:row>
      <xdr:rowOff>8845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91776"/>
          <a:ext cx="838200" cy="6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119126</xdr:rowOff>
    </xdr:from>
    <xdr:to>
      <xdr:col>50</xdr:col>
      <xdr:colOff>114300</xdr:colOff>
      <xdr:row>58</xdr:row>
      <xdr:rowOff>28277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891776"/>
          <a:ext cx="889000" cy="8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28277</xdr:rowOff>
    </xdr:from>
    <xdr:to>
      <xdr:col>45</xdr:col>
      <xdr:colOff>177800</xdr:colOff>
      <xdr:row>58</xdr:row>
      <xdr:rowOff>97180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72377"/>
          <a:ext cx="889000" cy="6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97180</xdr:rowOff>
    </xdr:from>
    <xdr:to>
      <xdr:col>41</xdr:col>
      <xdr:colOff>50800</xdr:colOff>
      <xdr:row>58</xdr:row>
      <xdr:rowOff>113449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041280"/>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129495</xdr:rowOff>
    </xdr:from>
    <xdr:to>
      <xdr:col>55</xdr:col>
      <xdr:colOff>50800</xdr:colOff>
      <xdr:row>58</xdr:row>
      <xdr:rowOff>59645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107922</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68326</xdr:rowOff>
    </xdr:from>
    <xdr:to>
      <xdr:col>50</xdr:col>
      <xdr:colOff>165100</xdr:colOff>
      <xdr:row>57</xdr:row>
      <xdr:rowOff>169926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161053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148927</xdr:rowOff>
    </xdr:from>
    <xdr:to>
      <xdr:col>46</xdr:col>
      <xdr:colOff>38100</xdr:colOff>
      <xdr:row>58</xdr:row>
      <xdr:rowOff>79077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70204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01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46380</xdr:rowOff>
    </xdr:from>
    <xdr:to>
      <xdr:col>41</xdr:col>
      <xdr:colOff>101600</xdr:colOff>
      <xdr:row>58</xdr:row>
      <xdr:rowOff>147980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139107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0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62649</xdr:rowOff>
    </xdr:from>
    <xdr:to>
      <xdr:col>36</xdr:col>
      <xdr:colOff>165100</xdr:colOff>
      <xdr:row>58</xdr:row>
      <xdr:rowOff>164249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155376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9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45555</xdr:rowOff>
    </xdr:from>
    <xdr:to>
      <xdr:col>55</xdr:col>
      <xdr:colOff>0</xdr:colOff>
      <xdr:row>78</xdr:row>
      <xdr:rowOff>131966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18655"/>
          <a:ext cx="8382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45555</xdr:rowOff>
    </xdr:from>
    <xdr:to>
      <xdr:col>50</xdr:col>
      <xdr:colOff>114300</xdr:colOff>
      <xdr:row>78</xdr:row>
      <xdr:rowOff>134956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18655"/>
          <a:ext cx="889000" cy="8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76491</xdr:rowOff>
    </xdr:from>
    <xdr:to>
      <xdr:col>45</xdr:col>
      <xdr:colOff>177800</xdr:colOff>
      <xdr:row>78</xdr:row>
      <xdr:rowOff>134956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49591"/>
          <a:ext cx="889000" cy="5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76491</xdr:rowOff>
    </xdr:from>
    <xdr:to>
      <xdr:col>41</xdr:col>
      <xdr:colOff>50800</xdr:colOff>
      <xdr:row>78</xdr:row>
      <xdr:rowOff>149206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49591"/>
          <a:ext cx="889000" cy="7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81166</xdr:rowOff>
    </xdr:from>
    <xdr:to>
      <xdr:col>55</xdr:col>
      <xdr:colOff>50800</xdr:colOff>
      <xdr:row>79</xdr:row>
      <xdr:rowOff>11316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167543</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6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166205</xdr:rowOff>
    </xdr:from>
    <xdr:to>
      <xdr:col>50</xdr:col>
      <xdr:colOff>165100</xdr:colOff>
      <xdr:row>78</xdr:row>
      <xdr:rowOff>96355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87482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6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84156</xdr:rowOff>
    </xdr:from>
    <xdr:to>
      <xdr:col>46</xdr:col>
      <xdr:colOff>38100</xdr:colOff>
      <xdr:row>79</xdr:row>
      <xdr:rowOff>14306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5433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4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25691</xdr:rowOff>
    </xdr:from>
    <xdr:to>
      <xdr:col>41</xdr:col>
      <xdr:colOff>101600</xdr:colOff>
      <xdr:row>78</xdr:row>
      <xdr:rowOff>127291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9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118418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98406</xdr:rowOff>
    </xdr:from>
    <xdr:to>
      <xdr:col>36</xdr:col>
      <xdr:colOff>165100</xdr:colOff>
      <xdr:row>79</xdr:row>
      <xdr:rowOff>28556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7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19683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166688</xdr:rowOff>
    </xdr:from>
    <xdr:to>
      <xdr:col>55</xdr:col>
      <xdr:colOff>0</xdr:colOff>
      <xdr:row>97</xdr:row>
      <xdr:rowOff>126530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454438"/>
          <a:ext cx="838200" cy="30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126530</xdr:rowOff>
    </xdr:from>
    <xdr:to>
      <xdr:col>50</xdr:col>
      <xdr:colOff>114300</xdr:colOff>
      <xdr:row>98</xdr:row>
      <xdr:rowOff>98755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757180"/>
          <a:ext cx="889000" cy="14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98755</xdr:rowOff>
    </xdr:from>
    <xdr:to>
      <xdr:col>45</xdr:col>
      <xdr:colOff>177800</xdr:colOff>
      <xdr:row>98</xdr:row>
      <xdr:rowOff>145656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900855"/>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145656</xdr:rowOff>
    </xdr:from>
    <xdr:to>
      <xdr:col>41</xdr:col>
      <xdr:colOff>50800</xdr:colOff>
      <xdr:row>99</xdr:row>
      <xdr:rowOff>30811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947756"/>
          <a:ext cx="88900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8729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115888</xdr:rowOff>
    </xdr:from>
    <xdr:to>
      <xdr:col>55</xdr:col>
      <xdr:colOff>50800</xdr:colOff>
      <xdr:row>96</xdr:row>
      <xdr:rowOff>46038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138765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25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75730</xdr:rowOff>
    </xdr:from>
    <xdr:to>
      <xdr:col>50</xdr:col>
      <xdr:colOff>165100</xdr:colOff>
      <xdr:row>98</xdr:row>
      <xdr:rowOff>5880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168457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79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47955</xdr:rowOff>
    </xdr:from>
    <xdr:to>
      <xdr:col>46</xdr:col>
      <xdr:colOff>38100</xdr:colOff>
      <xdr:row>98</xdr:row>
      <xdr:rowOff>149555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8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140682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94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94856</xdr:rowOff>
    </xdr:from>
    <xdr:to>
      <xdr:col>41</xdr:col>
      <xdr:colOff>101600</xdr:colOff>
      <xdr:row>99</xdr:row>
      <xdr:rowOff>25006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89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16133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98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151461</xdr:rowOff>
    </xdr:from>
    <xdr:to>
      <xdr:col>36</xdr:col>
      <xdr:colOff>165100</xdr:colOff>
      <xdr:row>99</xdr:row>
      <xdr:rowOff>81611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95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72738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0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119942</xdr:rowOff>
    </xdr:from>
    <xdr:to>
      <xdr:col>85</xdr:col>
      <xdr:colOff>127000</xdr:colOff>
      <xdr:row>37</xdr:row>
      <xdr:rowOff>135008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463592"/>
          <a:ext cx="838200" cy="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77532</xdr:rowOff>
    </xdr:from>
    <xdr:to>
      <xdr:col>81</xdr:col>
      <xdr:colOff>50800</xdr:colOff>
      <xdr:row>37</xdr:row>
      <xdr:rowOff>119942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421182"/>
          <a:ext cx="889000" cy="4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108937</xdr:rowOff>
    </xdr:from>
    <xdr:to>
      <xdr:col>76</xdr:col>
      <xdr:colOff>114300</xdr:colOff>
      <xdr:row>37</xdr:row>
      <xdr:rowOff>77532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281137"/>
          <a:ext cx="889000" cy="14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108937</xdr:rowOff>
    </xdr:from>
    <xdr:to>
      <xdr:col>71</xdr:col>
      <xdr:colOff>177800</xdr:colOff>
      <xdr:row>37</xdr:row>
      <xdr:rowOff>145731</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281137"/>
          <a:ext cx="889000" cy="20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84208</xdr:rowOff>
    </xdr:from>
    <xdr:to>
      <xdr:col>85</xdr:col>
      <xdr:colOff>177800</xdr:colOff>
      <xdr:row>38</xdr:row>
      <xdr:rowOff>14359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278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107085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69142</xdr:rowOff>
    </xdr:from>
    <xdr:to>
      <xdr:col>81</xdr:col>
      <xdr:colOff>101600</xdr:colOff>
      <xdr:row>37</xdr:row>
      <xdr:rowOff>170742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15819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18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26732</xdr:rowOff>
    </xdr:from>
    <xdr:to>
      <xdr:col>76</xdr:col>
      <xdr:colOff>165100</xdr:colOff>
      <xdr:row>37</xdr:row>
      <xdr:rowOff>128332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3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144859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1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58137</xdr:rowOff>
    </xdr:from>
    <xdr:to>
      <xdr:col>72</xdr:col>
      <xdr:colOff>38100</xdr:colOff>
      <xdr:row>36</xdr:row>
      <xdr:rowOff>159737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3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4814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00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94931</xdr:rowOff>
    </xdr:from>
    <xdr:to>
      <xdr:col>67</xdr:col>
      <xdr:colOff>101600</xdr:colOff>
      <xdr:row>38</xdr:row>
      <xdr:rowOff>25081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41608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101719</xdr:rowOff>
    </xdr:from>
    <xdr:to>
      <xdr:col>85</xdr:col>
      <xdr:colOff>127000</xdr:colOff>
      <xdr:row>57</xdr:row>
      <xdr:rowOff>133321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874369"/>
          <a:ext cx="838200" cy="3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105432</xdr:rowOff>
    </xdr:from>
    <xdr:to>
      <xdr:col>81</xdr:col>
      <xdr:colOff>50800</xdr:colOff>
      <xdr:row>57</xdr:row>
      <xdr:rowOff>133321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878082"/>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54018</xdr:rowOff>
    </xdr:from>
    <xdr:to>
      <xdr:col>76</xdr:col>
      <xdr:colOff>114300</xdr:colOff>
      <xdr:row>57</xdr:row>
      <xdr:rowOff>105432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826668"/>
          <a:ext cx="889000" cy="5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54018</xdr:rowOff>
    </xdr:from>
    <xdr:to>
      <xdr:col>71</xdr:col>
      <xdr:colOff>177800</xdr:colOff>
      <xdr:row>57</xdr:row>
      <xdr:rowOff>133833</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826668"/>
          <a:ext cx="889000" cy="7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50919</xdr:rowOff>
    </xdr:from>
    <xdr:to>
      <xdr:col>85</xdr:col>
      <xdr:colOff>177800</xdr:colOff>
      <xdr:row>57</xdr:row>
      <xdr:rowOff>152519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82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29346</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80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82521</xdr:rowOff>
    </xdr:from>
    <xdr:to>
      <xdr:col>81</xdr:col>
      <xdr:colOff>101600</xdr:colOff>
      <xdr:row>58</xdr:row>
      <xdr:rowOff>12671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8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3798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54632</xdr:rowOff>
    </xdr:from>
    <xdr:to>
      <xdr:col>76</xdr:col>
      <xdr:colOff>165100</xdr:colOff>
      <xdr:row>57</xdr:row>
      <xdr:rowOff>156232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2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1309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60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3218</xdr:rowOff>
    </xdr:from>
    <xdr:to>
      <xdr:col>72</xdr:col>
      <xdr:colOff>38100</xdr:colOff>
      <xdr:row>57</xdr:row>
      <xdr:rowOff>104818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7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121345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5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83033</xdr:rowOff>
    </xdr:from>
    <xdr:to>
      <xdr:col>67</xdr:col>
      <xdr:colOff>101600</xdr:colOff>
      <xdr:row>58</xdr:row>
      <xdr:rowOff>13183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8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29710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63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128270</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3299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128270</xdr:rowOff>
    </xdr:from>
    <xdr:to>
      <xdr:col>71</xdr:col>
      <xdr:colOff>177800</xdr:colOff>
      <xdr:row>78</xdr:row>
      <xdr:rowOff>52794</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329920"/>
          <a:ext cx="889000" cy="9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12044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38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77470</xdr:rowOff>
    </xdr:from>
    <xdr:to>
      <xdr:col>72</xdr:col>
      <xdr:colOff>38100</xdr:colOff>
      <xdr:row>78</xdr:row>
      <xdr:rowOff>7620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2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24147</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05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1994</xdr:rowOff>
    </xdr:from>
    <xdr:to>
      <xdr:col>67</xdr:col>
      <xdr:colOff>101600</xdr:colOff>
      <xdr:row>78</xdr:row>
      <xdr:rowOff>103594</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37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94721</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46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154687</xdr:rowOff>
    </xdr:from>
    <xdr:to>
      <xdr:col>85</xdr:col>
      <xdr:colOff>127000</xdr:colOff>
      <xdr:row>94</xdr:row>
      <xdr:rowOff>22492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099537"/>
          <a:ext cx="838200" cy="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22492</xdr:rowOff>
    </xdr:from>
    <xdr:to>
      <xdr:col>81</xdr:col>
      <xdr:colOff>50800</xdr:colOff>
      <xdr:row>94</xdr:row>
      <xdr:rowOff>32308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138792"/>
          <a:ext cx="8890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32308</xdr:rowOff>
    </xdr:from>
    <xdr:to>
      <xdr:col>76</xdr:col>
      <xdr:colOff>114300</xdr:colOff>
      <xdr:row>94</xdr:row>
      <xdr:rowOff>33528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148608"/>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33528</xdr:rowOff>
    </xdr:from>
    <xdr:to>
      <xdr:col>71</xdr:col>
      <xdr:colOff>177800</xdr:colOff>
      <xdr:row>94</xdr:row>
      <xdr:rowOff>35167</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149828"/>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118076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103887</xdr:rowOff>
    </xdr:from>
    <xdr:to>
      <xdr:col>85</xdr:col>
      <xdr:colOff>177800</xdr:colOff>
      <xdr:row>94</xdr:row>
      <xdr:rowOff>34037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0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126764</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90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143142</xdr:rowOff>
    </xdr:from>
    <xdr:to>
      <xdr:col>81</xdr:col>
      <xdr:colOff>101600</xdr:colOff>
      <xdr:row>94</xdr:row>
      <xdr:rowOff>73292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0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89819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8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152958</xdr:rowOff>
    </xdr:from>
    <xdr:to>
      <xdr:col>76</xdr:col>
      <xdr:colOff>165100</xdr:colOff>
      <xdr:row>94</xdr:row>
      <xdr:rowOff>83108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0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99635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87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154178</xdr:rowOff>
    </xdr:from>
    <xdr:to>
      <xdr:col>72</xdr:col>
      <xdr:colOff>38100</xdr:colOff>
      <xdr:row>94</xdr:row>
      <xdr:rowOff>84328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0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100855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87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155817</xdr:rowOff>
    </xdr:from>
    <xdr:to>
      <xdr:col>67</xdr:col>
      <xdr:colOff>101600</xdr:colOff>
      <xdr:row>94</xdr:row>
      <xdr:rowOff>85967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1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102494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87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総務費は、住民一人当たり１</a:t>
          </a:r>
          <a:r>
            <a:rPr lang="ja-JP" altLang="en-US" sz="1000" b="0" i="0" baseline="0">
              <a:solidFill>
                <a:schemeClr val="dk1"/>
              </a:solidFill>
              <a:effectLst/>
              <a:latin typeface="+mn-lt"/>
              <a:ea typeface="+mn-ea"/>
              <a:cs typeface="+mn-cs"/>
            </a:rPr>
            <a:t>１</a:t>
          </a:r>
          <a:r>
            <a:rPr lang="ja-JP" altLang="ja-JP" sz="1000" b="0" i="0" baseline="0">
              <a:solidFill>
                <a:schemeClr val="dk1"/>
              </a:solidFill>
              <a:effectLst/>
              <a:latin typeface="+mn-lt"/>
              <a:ea typeface="+mn-ea"/>
              <a:cs typeface="+mn-cs"/>
            </a:rPr>
            <a:t>９，</a:t>
          </a:r>
          <a:r>
            <a:rPr lang="ja-JP" altLang="en-US" sz="1000" b="0" i="0" baseline="0">
              <a:solidFill>
                <a:schemeClr val="dk1"/>
              </a:solidFill>
              <a:effectLst/>
              <a:latin typeface="+mn-lt"/>
              <a:ea typeface="+mn-ea"/>
              <a:cs typeface="+mn-cs"/>
            </a:rPr>
            <a:t>１１０</a:t>
          </a:r>
          <a:r>
            <a:rPr lang="ja-JP" altLang="ja-JP" sz="1000" b="0" i="0" baseline="0">
              <a:solidFill>
                <a:schemeClr val="dk1"/>
              </a:solidFill>
              <a:effectLst/>
              <a:latin typeface="+mn-lt"/>
              <a:ea typeface="+mn-ea"/>
              <a:cs typeface="+mn-cs"/>
            </a:rPr>
            <a:t>円となっている。前年度より</a:t>
          </a:r>
          <a:r>
            <a:rPr lang="ja-JP" altLang="en-US" sz="1000" b="0" i="0" baseline="0">
              <a:solidFill>
                <a:schemeClr val="dk1"/>
              </a:solidFill>
              <a:effectLst/>
              <a:latin typeface="+mn-lt"/>
              <a:ea typeface="+mn-ea"/>
              <a:cs typeface="+mn-cs"/>
            </a:rPr>
            <a:t>増加</a:t>
          </a:r>
          <a:r>
            <a:rPr lang="ja-JP" altLang="ja-JP" sz="1000" b="0" i="0" baseline="0">
              <a:solidFill>
                <a:schemeClr val="dk1"/>
              </a:solidFill>
              <a:effectLst/>
              <a:latin typeface="+mn-lt"/>
              <a:ea typeface="+mn-ea"/>
              <a:cs typeface="+mn-cs"/>
            </a:rPr>
            <a:t>しているのは、基金の積立て</a:t>
          </a:r>
          <a:r>
            <a:rPr lang="ja-JP" altLang="en-US" sz="1000" b="0" i="0" baseline="0">
              <a:solidFill>
                <a:schemeClr val="dk1"/>
              </a:solidFill>
              <a:effectLst/>
              <a:latin typeface="+mn-lt"/>
              <a:ea typeface="+mn-ea"/>
              <a:cs typeface="+mn-cs"/>
            </a:rPr>
            <a:t>増</a:t>
          </a:r>
          <a:r>
            <a:rPr lang="ja-JP" altLang="ja-JP" sz="1000" b="0" i="0" baseline="0">
              <a:solidFill>
                <a:schemeClr val="dk1"/>
              </a:solidFill>
              <a:effectLst/>
              <a:latin typeface="+mn-lt"/>
              <a:ea typeface="+mn-ea"/>
              <a:cs typeface="+mn-cs"/>
            </a:rPr>
            <a:t>が主な要因になっている。基幹システムの更新経費やふるさと納税に関する経費</a:t>
          </a:r>
          <a:r>
            <a:rPr lang="ja-JP" altLang="en-US" sz="1000" b="0" i="0" baseline="0">
              <a:solidFill>
                <a:schemeClr val="dk1"/>
              </a:solidFill>
              <a:effectLst/>
              <a:latin typeface="+mn-lt"/>
              <a:ea typeface="+mn-ea"/>
              <a:cs typeface="+mn-cs"/>
            </a:rPr>
            <a:t>、新庁舎建設事業など今後も増加することが見込まれる。</a:t>
          </a:r>
          <a:endParaRPr lang="ja-JP" altLang="ja-JP" sz="1000">
            <a:effectLst/>
          </a:endParaRPr>
        </a:p>
        <a:p>
          <a:pPr rtl="0"/>
          <a:r>
            <a:rPr lang="ja-JP" altLang="en-US" sz="1000" b="0" i="0" baseline="0">
              <a:solidFill>
                <a:schemeClr val="dk1"/>
              </a:solidFill>
              <a:effectLst/>
              <a:latin typeface="+mn-lt"/>
              <a:ea typeface="+mn-ea"/>
              <a:cs typeface="+mn-cs"/>
            </a:rPr>
            <a:t>土木費は、住民一人当たり７４，３７５円となっており、類似団体平均と比較して高い数値となった。今年度実施した市営住宅駒橋団地再整備事業により普通建設事業費が大幅な増となったことが大きな要因である。</a:t>
          </a:r>
          <a:endParaRPr lang="en-US" altLang="ja-JP" sz="1000" b="0" i="0" baseline="0">
            <a:solidFill>
              <a:schemeClr val="dk1"/>
            </a:solidFill>
            <a:effectLst/>
            <a:latin typeface="+mn-lt"/>
            <a:ea typeface="+mn-ea"/>
            <a:cs typeface="+mn-cs"/>
          </a:endParaRPr>
        </a:p>
        <a:p>
          <a:pPr rtl="0"/>
          <a:r>
            <a:rPr lang="ja-JP" altLang="ja-JP" sz="1000" b="0" i="0" baseline="0">
              <a:solidFill>
                <a:schemeClr val="dk1"/>
              </a:solidFill>
              <a:effectLst/>
              <a:latin typeface="+mn-lt"/>
              <a:ea typeface="+mn-ea"/>
              <a:cs typeface="+mn-cs"/>
            </a:rPr>
            <a:t>民生費は、住民一人当たり１７</a:t>
          </a:r>
          <a:r>
            <a:rPr lang="ja-JP" altLang="en-US" sz="1000" b="0" i="0" baseline="0">
              <a:solidFill>
                <a:schemeClr val="dk1"/>
              </a:solidFill>
              <a:effectLst/>
              <a:latin typeface="+mn-lt"/>
              <a:ea typeface="+mn-ea"/>
              <a:cs typeface="+mn-cs"/>
            </a:rPr>
            <a:t>１</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６４</a:t>
          </a:r>
          <a:r>
            <a:rPr lang="ja-JP" altLang="ja-JP" sz="1000" b="0" i="0" baseline="0">
              <a:solidFill>
                <a:schemeClr val="dk1"/>
              </a:solidFill>
              <a:effectLst/>
              <a:latin typeface="+mn-lt"/>
              <a:ea typeface="+mn-ea"/>
              <a:cs typeface="+mn-cs"/>
            </a:rPr>
            <a:t>５円となっている。前年度と比較すると</a:t>
          </a:r>
          <a:r>
            <a:rPr lang="ja-JP" altLang="en-US" sz="1000" b="0" i="0" baseline="0">
              <a:solidFill>
                <a:schemeClr val="dk1"/>
              </a:solidFill>
              <a:effectLst/>
              <a:latin typeface="+mn-lt"/>
              <a:ea typeface="+mn-ea"/>
              <a:cs typeface="+mn-cs"/>
            </a:rPr>
            <a:t>減額</a:t>
          </a:r>
          <a:r>
            <a:rPr lang="ja-JP" altLang="ja-JP" sz="1000" b="0" i="0" baseline="0">
              <a:solidFill>
                <a:schemeClr val="dk1"/>
              </a:solidFill>
              <a:effectLst/>
              <a:latin typeface="+mn-lt"/>
              <a:ea typeface="+mn-ea"/>
              <a:cs typeface="+mn-cs"/>
            </a:rPr>
            <a:t>となっているが、これは、幼稚園・保育所（園）の再編整備事業（鳥沢地区）による</a:t>
          </a:r>
          <a:r>
            <a:rPr lang="ja-JP" altLang="en-US" sz="1000" b="0" i="0" baseline="0">
              <a:solidFill>
                <a:schemeClr val="dk1"/>
              </a:solidFill>
              <a:effectLst/>
              <a:latin typeface="+mn-lt"/>
              <a:ea typeface="+mn-ea"/>
              <a:cs typeface="+mn-cs"/>
            </a:rPr>
            <a:t>減少分</a:t>
          </a:r>
          <a:r>
            <a:rPr lang="ja-JP" altLang="ja-JP" sz="1000" b="0" i="0" baseline="0">
              <a:solidFill>
                <a:schemeClr val="dk1"/>
              </a:solidFill>
              <a:effectLst/>
              <a:latin typeface="+mn-lt"/>
              <a:ea typeface="+mn-ea"/>
              <a:cs typeface="+mn-cs"/>
            </a:rPr>
            <a:t>が主な要因である。</a:t>
          </a:r>
          <a:endParaRPr lang="ja-JP" altLang="ja-JP" sz="1000">
            <a:effectLst/>
          </a:endParaRPr>
        </a:p>
        <a:p>
          <a:pPr rtl="0"/>
          <a:r>
            <a:rPr lang="ja-JP" altLang="en-US" sz="1000" b="0" i="0" baseline="0">
              <a:solidFill>
                <a:schemeClr val="dk1"/>
              </a:solidFill>
              <a:effectLst/>
              <a:latin typeface="+mn-lt"/>
              <a:ea typeface="+mn-ea"/>
              <a:cs typeface="+mn-cs"/>
            </a:rPr>
            <a:t>農林水産業費</a:t>
          </a:r>
          <a:r>
            <a:rPr lang="ja-JP" altLang="ja-JP" sz="1000" b="0" i="0" baseline="0">
              <a:solidFill>
                <a:schemeClr val="dk1"/>
              </a:solidFill>
              <a:effectLst/>
              <a:latin typeface="+mn-lt"/>
              <a:ea typeface="+mn-ea"/>
              <a:cs typeface="+mn-cs"/>
            </a:rPr>
            <a:t>は、住民一人当たり</a:t>
          </a:r>
          <a:r>
            <a:rPr lang="ja-JP" altLang="en-US" sz="1000" b="0" i="0" baseline="0">
              <a:solidFill>
                <a:schemeClr val="dk1"/>
              </a:solidFill>
              <a:effectLst/>
              <a:latin typeface="+mn-lt"/>
              <a:ea typeface="+mn-ea"/>
              <a:cs typeface="+mn-cs"/>
            </a:rPr>
            <a:t>１０</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８６９円</a:t>
          </a:r>
          <a:r>
            <a:rPr lang="ja-JP" altLang="ja-JP" sz="1000" b="0" i="0" baseline="0">
              <a:solidFill>
                <a:schemeClr val="dk1"/>
              </a:solidFill>
              <a:effectLst/>
              <a:latin typeface="+mn-lt"/>
              <a:ea typeface="+mn-ea"/>
              <a:cs typeface="+mn-cs"/>
            </a:rPr>
            <a:t>となって</a:t>
          </a:r>
          <a:r>
            <a:rPr lang="ja-JP" altLang="en-US" sz="1000" b="0" i="0" baseline="0">
              <a:solidFill>
                <a:schemeClr val="dk1"/>
              </a:solidFill>
              <a:effectLst/>
              <a:latin typeface="+mn-lt"/>
              <a:ea typeface="+mn-ea"/>
              <a:cs typeface="+mn-cs"/>
            </a:rPr>
            <a:t>いる。林道改良事業や土地改良施設維持管理適正化事業の減額が主な要因となっており、全体で前年度より２３％減少している。過去５年間を通して類似団体平均と比較して低い状況が続いている。</a:t>
          </a:r>
          <a:endParaRPr lang="en-US" altLang="ja-JP" sz="1000" b="0" i="0" baseline="0">
            <a:solidFill>
              <a:schemeClr val="dk1"/>
            </a:solidFill>
            <a:effectLst/>
            <a:latin typeface="+mn-lt"/>
            <a:ea typeface="+mn-ea"/>
            <a:cs typeface="+mn-cs"/>
          </a:endParaRPr>
        </a:p>
        <a:p>
          <a:pPr rtl="0"/>
          <a:r>
            <a:rPr lang="ja-JP" altLang="en-US" sz="1000" b="0" i="0" baseline="0">
              <a:solidFill>
                <a:schemeClr val="dk1"/>
              </a:solidFill>
              <a:effectLst/>
              <a:latin typeface="+mn-lt"/>
              <a:ea typeface="+mn-ea"/>
              <a:cs typeface="+mn-cs"/>
            </a:rPr>
            <a:t>商工</a:t>
          </a:r>
          <a:r>
            <a:rPr lang="ja-JP" altLang="ja-JP" sz="1000" b="0" i="0" baseline="0">
              <a:solidFill>
                <a:schemeClr val="dk1"/>
              </a:solidFill>
              <a:effectLst/>
              <a:latin typeface="+mn-lt"/>
              <a:ea typeface="+mn-ea"/>
              <a:cs typeface="+mn-cs"/>
            </a:rPr>
            <a:t>費は、住民一人当たり</a:t>
          </a:r>
          <a:r>
            <a:rPr lang="ja-JP" altLang="en-US" sz="1000" b="0" i="0" baseline="0">
              <a:solidFill>
                <a:schemeClr val="dk1"/>
              </a:solidFill>
              <a:effectLst/>
              <a:latin typeface="+mn-lt"/>
              <a:ea typeface="+mn-ea"/>
              <a:cs typeface="+mn-cs"/>
            </a:rPr>
            <a:t>４</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４０６</a:t>
          </a:r>
          <a:r>
            <a:rPr lang="ja-JP" altLang="ja-JP" sz="1000" b="0" i="0" baseline="0">
              <a:solidFill>
                <a:schemeClr val="dk1"/>
              </a:solidFill>
              <a:effectLst/>
              <a:latin typeface="+mn-lt"/>
              <a:ea typeface="+mn-ea"/>
              <a:cs typeface="+mn-cs"/>
            </a:rPr>
            <a:t>円</a:t>
          </a:r>
          <a:r>
            <a:rPr lang="ja-JP" altLang="en-US" sz="1000" b="0" i="0" baseline="0">
              <a:solidFill>
                <a:schemeClr val="dk1"/>
              </a:solidFill>
              <a:effectLst/>
              <a:latin typeface="+mn-lt"/>
              <a:ea typeface="+mn-ea"/>
              <a:cs typeface="+mn-cs"/>
            </a:rPr>
            <a:t>であり、前年度比５０％減となっている</a:t>
          </a:r>
          <a:r>
            <a:rPr lang="ja-JP" altLang="ja-JP" sz="1000" b="0" i="0" baseline="0">
              <a:solidFill>
                <a:schemeClr val="dk1"/>
              </a:solidFill>
              <a:effectLst/>
              <a:latin typeface="+mn-lt"/>
              <a:ea typeface="+mn-ea"/>
              <a:cs typeface="+mn-cs"/>
            </a:rPr>
            <a:t>。前年度より</a:t>
          </a:r>
          <a:r>
            <a:rPr lang="ja-JP" altLang="en-US" sz="1000" b="0" i="0" baseline="0">
              <a:solidFill>
                <a:schemeClr val="dk1"/>
              </a:solidFill>
              <a:effectLst/>
              <a:latin typeface="+mn-lt"/>
              <a:ea typeface="+mn-ea"/>
              <a:cs typeface="+mn-cs"/>
            </a:rPr>
            <a:t>大幅に</a:t>
          </a:r>
          <a:r>
            <a:rPr lang="ja-JP" altLang="ja-JP" sz="1000" b="0" i="0" baseline="0">
              <a:solidFill>
                <a:schemeClr val="dk1"/>
              </a:solidFill>
              <a:effectLst/>
              <a:latin typeface="+mn-lt"/>
              <a:ea typeface="+mn-ea"/>
              <a:cs typeface="+mn-cs"/>
            </a:rPr>
            <a:t>減少している</a:t>
          </a:r>
          <a:r>
            <a:rPr lang="ja-JP" altLang="en-US" sz="1000" b="0" i="0" baseline="0">
              <a:solidFill>
                <a:schemeClr val="dk1"/>
              </a:solidFill>
              <a:effectLst/>
              <a:latin typeface="+mn-lt"/>
              <a:ea typeface="+mn-ea"/>
              <a:cs typeface="+mn-cs"/>
            </a:rPr>
            <a:t>要因としては、国の地方創生臨時交付金による事業が終了したことが挙げられる</a:t>
          </a:r>
          <a:r>
            <a:rPr lang="ja-JP" altLang="ja-JP" sz="1000" b="0" i="0" baseline="0">
              <a:solidFill>
                <a:schemeClr val="dk1"/>
              </a:solidFill>
              <a:effectLst/>
              <a:latin typeface="+mn-lt"/>
              <a:ea typeface="+mn-ea"/>
              <a:cs typeface="+mn-cs"/>
            </a:rPr>
            <a:t>。</a:t>
          </a:r>
          <a:endParaRPr lang="ja-JP" altLang="ja-JP" sz="1000">
            <a:effectLst/>
          </a:endParaRPr>
        </a:p>
        <a:p>
          <a:pPr rtl="0"/>
          <a:r>
            <a:rPr lang="ja-JP" altLang="ja-JP" sz="1000" b="0" i="0" baseline="0">
              <a:solidFill>
                <a:schemeClr val="dk1"/>
              </a:solidFill>
              <a:effectLst/>
              <a:latin typeface="+mn-lt"/>
              <a:ea typeface="+mn-ea"/>
              <a:cs typeface="+mn-cs"/>
            </a:rPr>
            <a:t>本市においては、衛生費</a:t>
          </a:r>
          <a:r>
            <a:rPr lang="ja-JP" altLang="en-US" sz="1000" b="0" i="0" baseline="0">
              <a:solidFill>
                <a:schemeClr val="dk1"/>
              </a:solidFill>
              <a:effectLst/>
              <a:latin typeface="+mn-lt"/>
              <a:ea typeface="+mn-ea"/>
              <a:cs typeface="+mn-cs"/>
            </a:rPr>
            <a:t>の</a:t>
          </a:r>
          <a:r>
            <a:rPr lang="ja-JP" altLang="ja-JP" sz="1000" b="0" i="0" baseline="0">
              <a:solidFill>
                <a:schemeClr val="dk1"/>
              </a:solidFill>
              <a:effectLst/>
              <a:latin typeface="+mn-lt"/>
              <a:ea typeface="+mn-ea"/>
              <a:cs typeface="+mn-cs"/>
            </a:rPr>
            <a:t>大月市立中央病院や</a:t>
          </a:r>
          <a:r>
            <a:rPr lang="ja-JP" altLang="en-US" sz="1000" b="0" i="0" baseline="0">
              <a:solidFill>
                <a:schemeClr val="dk1"/>
              </a:solidFill>
              <a:effectLst/>
              <a:latin typeface="+mn-lt"/>
              <a:ea typeface="+mn-ea"/>
              <a:cs typeface="+mn-cs"/>
            </a:rPr>
            <a:t>東部地域広域</a:t>
          </a:r>
          <a:r>
            <a:rPr lang="ja-JP" altLang="ja-JP" sz="1000" b="0" i="0" baseline="0">
              <a:solidFill>
                <a:schemeClr val="dk1"/>
              </a:solidFill>
              <a:effectLst/>
              <a:latin typeface="+mn-lt"/>
              <a:ea typeface="+mn-ea"/>
              <a:cs typeface="+mn-cs"/>
            </a:rPr>
            <a:t>水道企業団への赤字補てんにかかる負担は重く、財政状況を圧迫している</a:t>
          </a:r>
          <a:r>
            <a:rPr lang="ja-JP" altLang="en-US" sz="1000" b="0" i="0" baseline="0">
              <a:solidFill>
                <a:schemeClr val="dk1"/>
              </a:solidFill>
              <a:effectLst/>
              <a:latin typeface="+mn-lt"/>
              <a:ea typeface="+mn-ea"/>
              <a:cs typeface="+mn-cs"/>
            </a:rPr>
            <a:t>。また、民生費の年々増加する社会保障関係経費や教育費の老朽化した公共施設の維持修繕費も大きな課題となっていることから、事業の優先度や必要性を厳しく見直し、長期的な視点に立った財政運営に努めたい。</a:t>
          </a:r>
          <a:endParaRPr lang="en-US" altLang="ja-JP" sz="1000" b="0" i="0" baseline="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000" b="0" i="0" baseline="0">
              <a:solidFill>
                <a:schemeClr val="dk1"/>
              </a:solidFill>
              <a:effectLst/>
              <a:latin typeface="+mn-lt"/>
              <a:ea typeface="+mn-ea"/>
              <a:cs typeface="+mn-cs"/>
            </a:rPr>
            <a:t>財政調整基金残高は、</a:t>
          </a:r>
          <a:r>
            <a:rPr lang="ja-JP" altLang="en-US" sz="1000" b="0" i="0" baseline="0">
              <a:solidFill>
                <a:schemeClr val="dk1"/>
              </a:solidFill>
              <a:effectLst/>
              <a:latin typeface="+mn-lt"/>
              <a:ea typeface="+mn-ea"/>
              <a:cs typeface="+mn-cs"/>
            </a:rPr>
            <a:t>予算編成における財源不足分のため前年度より多く取り崩したことにより４．１６％の減少となった。各事業の精査・抑制等により、実質収支は前年度より増加しているが、財政調整基金取崩しの影響が大きく、実質単年度収支はマイナスとなった。</a:t>
          </a:r>
          <a:endParaRPr lang="en-US" altLang="ja-JP" sz="1000" b="0" i="0" baseline="0">
            <a:solidFill>
              <a:schemeClr val="dk1"/>
            </a:solidFill>
            <a:effectLst/>
            <a:latin typeface="+mn-lt"/>
            <a:ea typeface="+mn-ea"/>
            <a:cs typeface="+mn-cs"/>
          </a:endParaRPr>
        </a:p>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今後も</a:t>
          </a:r>
          <a:r>
            <a:rPr lang="ja-JP" altLang="en-US" sz="1000" b="0" i="0" baseline="0">
              <a:solidFill>
                <a:schemeClr val="dk1"/>
              </a:solidFill>
              <a:effectLst/>
              <a:latin typeface="+mn-lt"/>
              <a:ea typeface="+mn-ea"/>
              <a:cs typeface="+mn-cs"/>
            </a:rPr>
            <a:t>大型償却資産や人口の減少に伴い、市税の減収がさらに見込まれる。新庁舎建設事業や大月駅・猿橋駅周辺基盤整備事業といった大規模事業の財源確保が急務となるため、当市の大きな財源となっているふるさと納税を強化し、寄付額増加につながる返礼品の増加・充実を図っていく。</a:t>
          </a:r>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000" b="0" i="0" baseline="0">
              <a:solidFill>
                <a:schemeClr val="dk1"/>
              </a:solidFill>
              <a:effectLst/>
              <a:latin typeface="+mn-lt"/>
              <a:ea typeface="+mn-ea"/>
              <a:cs typeface="+mn-cs"/>
            </a:rPr>
            <a:t>どの会計</a:t>
          </a:r>
          <a:r>
            <a:rPr lang="ja-JP" altLang="en-US" sz="1000" b="0" i="0" baseline="0">
              <a:solidFill>
                <a:schemeClr val="dk1"/>
              </a:solidFill>
              <a:effectLst/>
              <a:latin typeface="+mn-lt"/>
              <a:ea typeface="+mn-ea"/>
              <a:cs typeface="+mn-cs"/>
            </a:rPr>
            <a:t>でも</a:t>
          </a:r>
          <a:r>
            <a:rPr lang="ja-JP" altLang="ja-JP" sz="1000" b="0" i="0" baseline="0">
              <a:solidFill>
                <a:schemeClr val="dk1"/>
              </a:solidFill>
              <a:effectLst/>
              <a:latin typeface="+mn-lt"/>
              <a:ea typeface="+mn-ea"/>
              <a:cs typeface="+mn-cs"/>
            </a:rPr>
            <a:t>赤字額は発生して</a:t>
          </a:r>
          <a:r>
            <a:rPr lang="ja-JP" altLang="en-US" sz="1000" b="0" i="0" baseline="0">
              <a:solidFill>
                <a:schemeClr val="dk1"/>
              </a:solidFill>
              <a:effectLst/>
              <a:latin typeface="+mn-lt"/>
              <a:ea typeface="+mn-ea"/>
              <a:cs typeface="+mn-cs"/>
            </a:rPr>
            <a:t>おらず、</a:t>
          </a:r>
          <a:r>
            <a:rPr lang="ja-JP" altLang="ja-JP" sz="1000">
              <a:solidFill>
                <a:schemeClr val="dk1"/>
              </a:solidFill>
              <a:effectLst/>
              <a:latin typeface="+mn-lt"/>
              <a:ea typeface="+mn-ea"/>
              <a:cs typeface="+mn-cs"/>
            </a:rPr>
            <a:t>全ての会計において黒字</a:t>
          </a:r>
          <a:r>
            <a:rPr lang="ja-JP" altLang="en-US" sz="1000">
              <a:solidFill>
                <a:schemeClr val="dk1"/>
              </a:solidFill>
              <a:effectLst/>
              <a:latin typeface="+mn-lt"/>
              <a:ea typeface="+mn-ea"/>
              <a:cs typeface="+mn-cs"/>
            </a:rPr>
            <a:t>となっているので、</a:t>
          </a:r>
          <a:r>
            <a:rPr lang="ja-JP" altLang="ja-JP" sz="1000">
              <a:solidFill>
                <a:schemeClr val="dk1"/>
              </a:solidFill>
              <a:effectLst/>
              <a:latin typeface="+mn-lt"/>
              <a:ea typeface="+mn-ea"/>
              <a:cs typeface="+mn-cs"/>
            </a:rPr>
            <a:t>連結実質赤字</a:t>
          </a:r>
          <a:r>
            <a:rPr lang="ja-JP" altLang="en-US" sz="1000">
              <a:solidFill>
                <a:schemeClr val="dk1"/>
              </a:solidFill>
              <a:effectLst/>
              <a:latin typeface="+mn-lt"/>
              <a:ea typeface="+mn-ea"/>
              <a:cs typeface="+mn-cs"/>
            </a:rPr>
            <a:t>は生じていない</a:t>
          </a:r>
          <a:r>
            <a:rPr lang="ja-JP" altLang="ja-JP" sz="1000">
              <a:solidFill>
                <a:schemeClr val="dk1"/>
              </a:solidFill>
              <a:effectLst/>
              <a:latin typeface="+mn-lt"/>
              <a:ea typeface="+mn-ea"/>
              <a:cs typeface="+mn-cs"/>
            </a:rPr>
            <a:t>。</a:t>
          </a:r>
          <a:endParaRPr lang="en-US" altLang="ja-JP" sz="10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標準財政規模に占める割合は一般会計が一番多</a:t>
          </a:r>
          <a:r>
            <a:rPr lang="ja-JP" altLang="en-US" sz="1000" b="0" i="0" baseline="0">
              <a:solidFill>
                <a:schemeClr val="dk1"/>
              </a:solidFill>
              <a:effectLst/>
              <a:latin typeface="+mn-lt"/>
              <a:ea typeface="+mn-ea"/>
              <a:cs typeface="+mn-cs"/>
            </a:rPr>
            <a:t>い。</a:t>
          </a:r>
          <a:r>
            <a:rPr lang="ja-JP" altLang="ja-JP" sz="1000" b="0" i="0" baseline="0">
              <a:solidFill>
                <a:schemeClr val="dk1"/>
              </a:solidFill>
              <a:effectLst/>
              <a:latin typeface="+mn-lt"/>
              <a:ea typeface="+mn-ea"/>
              <a:cs typeface="+mn-cs"/>
            </a:rPr>
            <a:t>昨年度と比較すると、実質収支の増加がみられている</a:t>
          </a:r>
          <a:r>
            <a:rPr lang="ja-JP" altLang="en-US" sz="1000" b="0" i="0" baseline="0">
              <a:solidFill>
                <a:schemeClr val="dk1"/>
              </a:solidFill>
              <a:effectLst/>
              <a:latin typeface="+mn-lt"/>
              <a:ea typeface="+mn-ea"/>
              <a:cs typeface="+mn-cs"/>
            </a:rPr>
            <a:t>が、</a:t>
          </a:r>
          <a:r>
            <a:rPr lang="ja-JP" altLang="ja-JP" sz="1000" b="0" i="0" baseline="0">
              <a:solidFill>
                <a:schemeClr val="dk1"/>
              </a:solidFill>
              <a:effectLst/>
              <a:latin typeface="+mn-lt"/>
              <a:ea typeface="+mn-ea"/>
              <a:cs typeface="+mn-cs"/>
            </a:rPr>
            <a:t>財政調整基金取り崩しと各種事業の執行の抑制</a:t>
          </a:r>
          <a:r>
            <a:rPr lang="ja-JP" altLang="en-US" sz="1000" b="0" i="0" baseline="0">
              <a:solidFill>
                <a:schemeClr val="dk1"/>
              </a:solidFill>
              <a:effectLst/>
              <a:latin typeface="+mn-lt"/>
              <a:ea typeface="+mn-ea"/>
              <a:cs typeface="+mn-cs"/>
            </a:rPr>
            <a:t>が大きな要因となっている。</a:t>
          </a:r>
          <a:r>
            <a:rPr lang="ja-JP" altLang="ja-JP" sz="1000" b="0" i="0" baseline="0">
              <a:solidFill>
                <a:schemeClr val="dk1"/>
              </a:solidFill>
              <a:effectLst/>
              <a:latin typeface="+mn-lt"/>
              <a:ea typeface="+mn-ea"/>
              <a:cs typeface="+mn-cs"/>
            </a:rPr>
            <a:t>今後も歳入に見合った歳出を徹底し、収支額が増加するよう</a:t>
          </a:r>
          <a:r>
            <a:rPr lang="ja-JP" altLang="en-US" sz="1000" b="0" i="0" baseline="0">
              <a:solidFill>
                <a:schemeClr val="dk1"/>
              </a:solidFill>
              <a:effectLst/>
              <a:latin typeface="+mn-lt"/>
              <a:ea typeface="+mn-ea"/>
              <a:cs typeface="+mn-cs"/>
            </a:rPr>
            <a:t>努めていく</a:t>
          </a:r>
          <a:r>
            <a:rPr lang="ja-JP" altLang="ja-JP" sz="1000" b="0" i="0" baseline="0">
              <a:solidFill>
                <a:schemeClr val="dk1"/>
              </a:solidFill>
              <a:effectLst/>
              <a:latin typeface="+mn-lt"/>
              <a:ea typeface="+mn-ea"/>
              <a:cs typeface="+mn-cs"/>
            </a:rPr>
            <a:t>。</a:t>
          </a:r>
          <a:endParaRPr lang="en-US" altLang="ja-JP" sz="10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　国民健康保険特別会計及び介護保険特別会計は前年度に引き続き黒字となっているが、収支額が減少している。前年度と比較して歳入額は大きく変わらないものの、保険給付費等の支出が増加したことが要因となっている。特に</a:t>
          </a:r>
          <a:r>
            <a:rPr lang="ja-JP" altLang="ja-JP" sz="1000" b="0" i="0" baseline="0">
              <a:solidFill>
                <a:schemeClr val="dk1"/>
              </a:solidFill>
              <a:effectLst/>
              <a:latin typeface="+mn-lt"/>
              <a:ea typeface="+mn-ea"/>
              <a:cs typeface="+mn-cs"/>
            </a:rPr>
            <a:t>介護保険特別会計は、高齢化の</a:t>
          </a:r>
          <a:r>
            <a:rPr lang="ja-JP" altLang="en-US" sz="1000" b="0" i="0" baseline="0">
              <a:solidFill>
                <a:schemeClr val="dk1"/>
              </a:solidFill>
              <a:effectLst/>
              <a:latin typeface="+mn-lt"/>
              <a:ea typeface="+mn-ea"/>
              <a:cs typeface="+mn-cs"/>
            </a:rPr>
            <a:t>影響</a:t>
          </a:r>
          <a:r>
            <a:rPr lang="ja-JP" altLang="ja-JP" sz="1000" b="0" i="0" baseline="0">
              <a:solidFill>
                <a:schemeClr val="dk1"/>
              </a:solidFill>
              <a:effectLst/>
              <a:latin typeface="+mn-lt"/>
              <a:ea typeface="+mn-ea"/>
              <a:cs typeface="+mn-cs"/>
            </a:rPr>
            <a:t>から</a:t>
          </a:r>
          <a:r>
            <a:rPr lang="ja-JP" altLang="en-US" sz="1000" b="0" i="0" baseline="0">
              <a:solidFill>
                <a:schemeClr val="dk1"/>
              </a:solidFill>
              <a:effectLst/>
              <a:latin typeface="+mn-lt"/>
              <a:ea typeface="+mn-ea"/>
              <a:cs typeface="+mn-cs"/>
            </a:rPr>
            <a:t>今後も</a:t>
          </a:r>
          <a:r>
            <a:rPr lang="ja-JP" altLang="ja-JP" sz="1000" b="0" i="0" baseline="0">
              <a:solidFill>
                <a:schemeClr val="dk1"/>
              </a:solidFill>
              <a:effectLst/>
              <a:latin typeface="+mn-lt"/>
              <a:ea typeface="+mn-ea"/>
              <a:cs typeface="+mn-cs"/>
            </a:rPr>
            <a:t>歳出</a:t>
          </a:r>
          <a:r>
            <a:rPr lang="ja-JP" altLang="en-US" sz="1000" b="0" i="0" baseline="0">
              <a:solidFill>
                <a:schemeClr val="dk1"/>
              </a:solidFill>
              <a:effectLst/>
              <a:latin typeface="+mn-lt"/>
              <a:ea typeface="+mn-ea"/>
              <a:cs typeface="+mn-cs"/>
            </a:rPr>
            <a:t>の</a:t>
          </a:r>
          <a:r>
            <a:rPr lang="ja-JP" altLang="ja-JP" sz="1000" b="0" i="0" baseline="0">
              <a:solidFill>
                <a:schemeClr val="dk1"/>
              </a:solidFill>
              <a:effectLst/>
              <a:latin typeface="+mn-lt"/>
              <a:ea typeface="+mn-ea"/>
              <a:cs typeface="+mn-cs"/>
            </a:rPr>
            <a:t>増加傾向</a:t>
          </a:r>
          <a:r>
            <a:rPr lang="ja-JP" altLang="en-US" sz="1000" b="0" i="0" baseline="0">
              <a:solidFill>
                <a:schemeClr val="dk1"/>
              </a:solidFill>
              <a:effectLst/>
              <a:latin typeface="+mn-lt"/>
              <a:ea typeface="+mn-ea"/>
              <a:cs typeface="+mn-cs"/>
            </a:rPr>
            <a:t>が続くと見込まれる。</a:t>
          </a:r>
          <a:endParaRPr lang="en-US" altLang="ja-JP" sz="10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　簡易水道特別会計及び下水道特別会計についても同様に黒字となっており、収支額は増加している。これは、前年度と比較して簡水・下水道施設整備事業が減額となったことが要因となっている。</a:t>
          </a:r>
          <a:endParaRPr lang="en-US" altLang="ja-JP" sz="10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　病院事業が独法化したことでその他の会計に算入されなくなったが、病院への繰出金や出資金の支出は継続して行っているため、医業収益の改善が行われ、経営改善が出来るよう注視していく。　</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　標準財政規模が今後も減少していることが見込まれるため、標準財政規模比は全体的に上がっていくことが予想される。それぞれの会計で対象者の増加や施設整備事業を控えており、一般会計からの繰入金が増加することが見込まれる。各会計収入の見直し等を行うことにより健全な運営を継続できるように努めたい。</a:t>
          </a: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〇元利償還金</a:t>
          </a:r>
          <a:r>
            <a:rPr lang="en-US"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公債費負担適正化計画を策定し、返済額以上の借入れを抑制し、元利償還金を少しずつ減らしていたが、借入額の大きい地方債の償還が始まったことにより前年度より増加している。</a:t>
          </a:r>
          <a:endParaRPr lang="en-US" altLang="ja-JP" sz="1000" b="0" i="0" baseline="0">
            <a:solidFill>
              <a:schemeClr val="dk1"/>
            </a:solidFill>
            <a:effectLst/>
            <a:latin typeface="+mn-lt"/>
            <a:ea typeface="+mn-ea"/>
            <a:cs typeface="+mn-cs"/>
          </a:endParaRPr>
        </a:p>
        <a:p>
          <a:pPr rtl="0"/>
          <a:r>
            <a:rPr lang="ja-JP" altLang="ja-JP" sz="1000" b="0" i="0" baseline="0">
              <a:solidFill>
                <a:schemeClr val="dk1"/>
              </a:solidFill>
              <a:effectLst/>
              <a:latin typeface="+mn-lt"/>
              <a:ea typeface="+mn-ea"/>
              <a:cs typeface="+mn-cs"/>
            </a:rPr>
            <a:t>〇組合等</a:t>
          </a:r>
          <a:r>
            <a:rPr lang="ja-JP" altLang="en-US" sz="1000" b="0" i="0" baseline="0">
              <a:solidFill>
                <a:schemeClr val="dk1"/>
              </a:solidFill>
              <a:effectLst/>
              <a:latin typeface="+mn-lt"/>
              <a:ea typeface="+mn-ea"/>
              <a:cs typeface="+mn-cs"/>
            </a:rPr>
            <a:t>が起こした地方債の元利償還金に</a:t>
          </a:r>
          <a:r>
            <a:rPr lang="ja-JP" altLang="ja-JP" sz="1000" b="0" i="0" baseline="0">
              <a:solidFill>
                <a:schemeClr val="dk1"/>
              </a:solidFill>
              <a:effectLst/>
              <a:latin typeface="+mn-lt"/>
              <a:ea typeface="+mn-ea"/>
              <a:cs typeface="+mn-cs"/>
            </a:rPr>
            <a:t>対する負担金等</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大月都留広域事務組合</a:t>
          </a:r>
          <a:r>
            <a:rPr lang="ja-JP" altLang="en-US" sz="1000" b="0" i="0" baseline="0">
              <a:solidFill>
                <a:schemeClr val="dk1"/>
              </a:solidFill>
              <a:effectLst/>
              <a:latin typeface="+mn-lt"/>
              <a:ea typeface="+mn-ea"/>
              <a:cs typeface="+mn-cs"/>
            </a:rPr>
            <a:t>や</a:t>
          </a:r>
          <a:r>
            <a:rPr lang="ja-JP" altLang="ja-JP" sz="1000" b="0" i="0" baseline="0">
              <a:solidFill>
                <a:schemeClr val="dk1"/>
              </a:solidFill>
              <a:effectLst/>
              <a:latin typeface="+mn-lt"/>
              <a:ea typeface="+mn-ea"/>
              <a:cs typeface="+mn-cs"/>
            </a:rPr>
            <a:t>東部地域広域水道企業団</a:t>
          </a:r>
          <a:r>
            <a:rPr lang="ja-JP" altLang="en-US" sz="1000" b="0" i="0" baseline="0">
              <a:solidFill>
                <a:schemeClr val="dk1"/>
              </a:solidFill>
              <a:effectLst/>
              <a:latin typeface="+mn-lt"/>
              <a:ea typeface="+mn-ea"/>
              <a:cs typeface="+mn-cs"/>
            </a:rPr>
            <a:t>等の一部事務組合への公債費負担額が増加したことにより、数値が高くなっている。また、公営事業債への繰入額も増加していることから全体的に数値が増加しており、比率の上昇の要因となっている</a:t>
          </a:r>
          <a:endParaRPr lang="en-US" altLang="ja-JP" sz="1000" b="0" i="0" baseline="0">
            <a:solidFill>
              <a:schemeClr val="dk1"/>
            </a:solidFill>
            <a:effectLst/>
            <a:latin typeface="+mn-lt"/>
            <a:ea typeface="+mn-ea"/>
            <a:cs typeface="+mn-cs"/>
          </a:endParaRPr>
        </a:p>
        <a:p>
          <a:pPr rtl="0"/>
          <a:r>
            <a:rPr lang="ja-JP" altLang="ja-JP" sz="1000" b="0" i="0" baseline="0">
              <a:solidFill>
                <a:schemeClr val="dk1"/>
              </a:solidFill>
              <a:effectLst/>
              <a:latin typeface="+mn-lt"/>
              <a:ea typeface="+mn-ea"/>
              <a:cs typeface="+mn-cs"/>
            </a:rPr>
            <a:t>〇今後も</a:t>
          </a:r>
          <a:r>
            <a:rPr lang="ja-JP" altLang="en-US" sz="1000" b="0" i="0" baseline="0">
              <a:solidFill>
                <a:schemeClr val="dk1"/>
              </a:solidFill>
              <a:effectLst/>
              <a:latin typeface="+mn-lt"/>
              <a:ea typeface="+mn-ea"/>
              <a:cs typeface="+mn-cs"/>
            </a:rPr>
            <a:t>新</a:t>
          </a:r>
          <a:r>
            <a:rPr lang="ja-JP" altLang="ja-JP" sz="1000" b="0" i="0" baseline="0">
              <a:solidFill>
                <a:schemeClr val="dk1"/>
              </a:solidFill>
              <a:effectLst/>
              <a:latin typeface="+mn-lt"/>
              <a:ea typeface="+mn-ea"/>
              <a:cs typeface="+mn-cs"/>
            </a:rPr>
            <a:t>庁舎建設</a:t>
          </a:r>
          <a:r>
            <a:rPr lang="ja-JP" altLang="en-US" sz="1000" b="0" i="0" baseline="0">
              <a:solidFill>
                <a:schemeClr val="dk1"/>
              </a:solidFill>
              <a:effectLst/>
              <a:latin typeface="+mn-lt"/>
              <a:ea typeface="+mn-ea"/>
              <a:cs typeface="+mn-cs"/>
            </a:rPr>
            <a:t>事業</a:t>
          </a:r>
          <a:r>
            <a:rPr lang="ja-JP" altLang="ja-JP" sz="1000" b="0" i="0" baseline="0">
              <a:solidFill>
                <a:schemeClr val="dk1"/>
              </a:solidFill>
              <a:effectLst/>
              <a:latin typeface="+mn-lt"/>
              <a:ea typeface="+mn-ea"/>
              <a:cs typeface="+mn-cs"/>
            </a:rPr>
            <a:t>や大月・猿橋駅周辺</a:t>
          </a:r>
          <a:r>
            <a:rPr lang="ja-JP" altLang="en-US" sz="1000" b="0" i="0" baseline="0">
              <a:solidFill>
                <a:schemeClr val="dk1"/>
              </a:solidFill>
              <a:effectLst/>
              <a:latin typeface="+mn-lt"/>
              <a:ea typeface="+mn-ea"/>
              <a:cs typeface="+mn-cs"/>
            </a:rPr>
            <a:t>基盤</a:t>
          </a:r>
          <a:r>
            <a:rPr lang="ja-JP" altLang="ja-JP" sz="1000" b="0" i="0" baseline="0">
              <a:solidFill>
                <a:schemeClr val="dk1"/>
              </a:solidFill>
              <a:effectLst/>
              <a:latin typeface="+mn-lt"/>
              <a:ea typeface="+mn-ea"/>
              <a:cs typeface="+mn-cs"/>
            </a:rPr>
            <a:t>整備事業などにかかる起債の増加が見込まれる。</a:t>
          </a:r>
          <a:r>
            <a:rPr lang="ja-JP" altLang="en-US" sz="1000" b="0" i="0" baseline="0">
              <a:solidFill>
                <a:schemeClr val="dk1"/>
              </a:solidFill>
              <a:effectLst/>
              <a:latin typeface="+mn-lt"/>
              <a:ea typeface="+mn-ea"/>
              <a:cs typeface="+mn-cs"/>
            </a:rPr>
            <a:t>Ｈ３０に策定した公債費負担適正化計画の趣旨に基づき</a:t>
          </a:r>
          <a:r>
            <a:rPr lang="ja-JP" altLang="ja-JP" sz="1000" b="0" i="0" baseline="0">
              <a:solidFill>
                <a:schemeClr val="dk1"/>
              </a:solidFill>
              <a:effectLst/>
              <a:latin typeface="+mn-lt"/>
              <a:ea typeface="+mn-ea"/>
              <a:cs typeface="+mn-cs"/>
            </a:rPr>
            <a:t>事業の優先順位づけを行いながら、地方債の新規発行を抑制し、公債費負担の軽減に引き続き努めていく。</a:t>
          </a:r>
          <a:endParaRPr lang="ja-JP" altLang="ja-JP" sz="11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tx1"/>
              </a:solidFill>
              <a:effectLst/>
              <a:latin typeface="+mn-lt"/>
              <a:ea typeface="+mn-ea"/>
              <a:cs typeface="+mn-cs"/>
            </a:rPr>
            <a:t>〇一般会計等の地方債現在高</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平成２５年度に発行した第三セクター等改革推進債に加え、病院の独法化に伴い、移行前の未償還債務を引き継いだため、償還金額が増加している。</a:t>
          </a:r>
          <a:r>
            <a:rPr lang="ja-JP" altLang="en-US" sz="1000" b="0" i="0" baseline="0">
              <a:solidFill>
                <a:schemeClr val="tx1"/>
              </a:solidFill>
              <a:effectLst/>
              <a:latin typeface="+mn-lt"/>
              <a:ea typeface="+mn-ea"/>
              <a:cs typeface="+mn-cs"/>
            </a:rPr>
            <a:t>公債費負担適正化計画を策定し、単年度の起債発行を抑制することで地方債現在高を減少</a:t>
          </a:r>
          <a:r>
            <a:rPr lang="ja-JP" altLang="ja-JP" sz="1000" b="0" i="0" baseline="0">
              <a:solidFill>
                <a:schemeClr val="tx1"/>
              </a:solidFill>
              <a:effectLst/>
              <a:latin typeface="+mn-lt"/>
              <a:ea typeface="+mn-ea"/>
              <a:cs typeface="+mn-cs"/>
            </a:rPr>
            <a:t>することが出来ている。</a:t>
          </a:r>
          <a:endParaRPr lang="en-US" altLang="ja-JP" sz="1000" b="0" i="0" baseline="0">
            <a:solidFill>
              <a:schemeClr val="tx1"/>
            </a:solidFill>
            <a:effectLst/>
            <a:latin typeface="+mn-lt"/>
            <a:ea typeface="+mn-ea"/>
            <a:cs typeface="+mn-cs"/>
          </a:endParaRPr>
        </a:p>
        <a:p>
          <a:pPr rtl="0"/>
          <a:r>
            <a:rPr lang="ja-JP" altLang="en-US" sz="1000" b="0" i="0" baseline="0">
              <a:solidFill>
                <a:schemeClr val="tx1"/>
              </a:solidFill>
              <a:effectLst/>
              <a:latin typeface="+mn-lt"/>
              <a:ea typeface="+mn-ea"/>
              <a:cs typeface="+mn-cs"/>
            </a:rPr>
            <a:t>○債務負担行為に基づく支出予定額</a:t>
          </a:r>
          <a:r>
            <a:rPr lang="en-US" altLang="ja-JP" sz="1000" b="0" i="0" baseline="0">
              <a:solidFill>
                <a:schemeClr val="tx1"/>
              </a:solidFill>
              <a:effectLst/>
              <a:latin typeface="+mn-lt"/>
              <a:ea typeface="+mn-ea"/>
              <a:cs typeface="+mn-cs"/>
            </a:rPr>
            <a:t>…</a:t>
          </a:r>
          <a:r>
            <a:rPr lang="ja-JP" altLang="en-US" sz="1000" b="0" i="0" baseline="0">
              <a:solidFill>
                <a:schemeClr val="tx1"/>
              </a:solidFill>
              <a:effectLst/>
              <a:latin typeface="+mn-lt"/>
              <a:ea typeface="+mn-ea"/>
              <a:cs typeface="+mn-cs"/>
            </a:rPr>
            <a:t>ＰＦＩを活用した市営住宅駒橋団地再整備事業における建設費支出予定額が影響し増加となっているが、住宅使用料分を充当可能特定歳入に算入しているため、控除財源も併せての増加となっている。</a:t>
          </a:r>
          <a:endParaRPr lang="en-US" altLang="ja-JP" sz="1000" b="0" i="0" baseline="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tx1"/>
              </a:solidFill>
              <a:effectLst/>
              <a:latin typeface="+mn-lt"/>
              <a:ea typeface="+mn-ea"/>
              <a:cs typeface="+mn-cs"/>
            </a:rPr>
            <a:t>〇組合等負担</a:t>
          </a:r>
          <a:r>
            <a:rPr lang="ja-JP" altLang="en-US" sz="1000" b="0" i="0" baseline="0">
              <a:solidFill>
                <a:schemeClr val="tx1"/>
              </a:solidFill>
              <a:effectLst/>
              <a:latin typeface="+mn-lt"/>
              <a:ea typeface="+mn-ea"/>
              <a:cs typeface="+mn-cs"/>
            </a:rPr>
            <a:t>見込は</a:t>
          </a:r>
          <a:r>
            <a:rPr lang="ja-JP" altLang="ja-JP" sz="1000" b="0" i="0" baseline="0">
              <a:solidFill>
                <a:schemeClr val="tx1"/>
              </a:solidFill>
              <a:effectLst/>
              <a:latin typeface="+mn-lt"/>
              <a:ea typeface="+mn-ea"/>
              <a:cs typeface="+mn-cs"/>
            </a:rPr>
            <a:t>東部</a:t>
          </a:r>
          <a:r>
            <a:rPr lang="ja-JP" altLang="en-US" sz="1000" b="0" i="0" baseline="0">
              <a:solidFill>
                <a:schemeClr val="tx1"/>
              </a:solidFill>
              <a:effectLst/>
              <a:latin typeface="+mn-lt"/>
              <a:ea typeface="+mn-ea"/>
              <a:cs typeface="+mn-cs"/>
            </a:rPr>
            <a:t>地域広域</a:t>
          </a:r>
          <a:r>
            <a:rPr lang="ja-JP" altLang="ja-JP" sz="1000" b="0" i="0" baseline="0">
              <a:solidFill>
                <a:schemeClr val="tx1"/>
              </a:solidFill>
              <a:effectLst/>
              <a:latin typeface="+mn-lt"/>
              <a:ea typeface="+mn-ea"/>
              <a:cs typeface="+mn-cs"/>
            </a:rPr>
            <a:t>水道企業団</a:t>
          </a:r>
          <a:r>
            <a:rPr lang="ja-JP" altLang="en-US" sz="1000" b="0" i="0" baseline="0">
              <a:solidFill>
                <a:schemeClr val="tx1"/>
              </a:solidFill>
              <a:effectLst/>
              <a:latin typeface="+mn-lt"/>
              <a:ea typeface="+mn-ea"/>
              <a:cs typeface="+mn-cs"/>
            </a:rPr>
            <a:t>の企業債や大月都留広域事務組合の地方債償還などが進んだことにより</a:t>
          </a:r>
          <a:r>
            <a:rPr lang="ja-JP" altLang="ja-JP" sz="1000" b="0" i="0" baseline="0">
              <a:solidFill>
                <a:schemeClr val="tx1"/>
              </a:solidFill>
              <a:effectLst/>
              <a:latin typeface="+mn-lt"/>
              <a:ea typeface="+mn-ea"/>
              <a:cs typeface="+mn-cs"/>
            </a:rPr>
            <a:t>前年に比べ減少し</a:t>
          </a:r>
          <a:r>
            <a:rPr lang="ja-JP" altLang="en-US" sz="1000" b="0" i="0" baseline="0">
              <a:solidFill>
                <a:schemeClr val="tx1"/>
              </a:solidFill>
              <a:effectLst/>
              <a:latin typeface="+mn-lt"/>
              <a:ea typeface="+mn-ea"/>
              <a:cs typeface="+mn-cs"/>
            </a:rPr>
            <a:t>ている</a:t>
          </a:r>
          <a:r>
            <a:rPr lang="ja-JP" altLang="ja-JP" sz="1000" b="0" i="0" baseline="0">
              <a:solidFill>
                <a:schemeClr val="tx1"/>
              </a:solidFill>
              <a:effectLst/>
              <a:latin typeface="+mn-lt"/>
              <a:ea typeface="+mn-ea"/>
              <a:cs typeface="+mn-cs"/>
            </a:rPr>
            <a:t>。</a:t>
          </a:r>
          <a:endParaRPr lang="ja-JP" altLang="ja-JP" sz="1000">
            <a:solidFill>
              <a:schemeClr val="tx1"/>
            </a:solidFill>
            <a:effectLst/>
          </a:endParaRPr>
        </a:p>
        <a:p>
          <a:pPr rtl="0"/>
          <a:r>
            <a:rPr lang="ja-JP" altLang="ja-JP" sz="1000" b="0" i="0" baseline="0">
              <a:solidFill>
                <a:schemeClr val="tx1"/>
              </a:solidFill>
              <a:effectLst/>
              <a:latin typeface="+mn-lt"/>
              <a:ea typeface="+mn-ea"/>
              <a:cs typeface="+mn-cs"/>
            </a:rPr>
            <a:t>〇ふるさと大月応援</a:t>
          </a:r>
          <a:r>
            <a:rPr lang="ja-JP" altLang="en-US" sz="1000" b="0" i="0" baseline="0">
              <a:solidFill>
                <a:schemeClr val="tx1"/>
              </a:solidFill>
              <a:effectLst/>
              <a:latin typeface="+mn-lt"/>
              <a:ea typeface="+mn-ea"/>
              <a:cs typeface="+mn-cs"/>
            </a:rPr>
            <a:t>基金</a:t>
          </a:r>
          <a:r>
            <a:rPr lang="ja-JP" altLang="ja-JP" sz="1000" b="0" i="0" baseline="0">
              <a:solidFill>
                <a:schemeClr val="tx1"/>
              </a:solidFill>
              <a:effectLst/>
              <a:latin typeface="+mn-lt"/>
              <a:ea typeface="+mn-ea"/>
              <a:cs typeface="+mn-cs"/>
            </a:rPr>
            <a:t>増加</a:t>
          </a:r>
          <a:r>
            <a:rPr lang="ja-JP" altLang="en-US" sz="1000" b="0" i="0" baseline="0">
              <a:solidFill>
                <a:schemeClr val="tx1"/>
              </a:solidFill>
              <a:effectLst/>
              <a:latin typeface="+mn-lt"/>
              <a:ea typeface="+mn-ea"/>
              <a:cs typeface="+mn-cs"/>
            </a:rPr>
            <a:t>に伴い、</a:t>
          </a:r>
          <a:r>
            <a:rPr lang="ja-JP" altLang="ja-JP" sz="1000" b="0" i="0" baseline="0">
              <a:solidFill>
                <a:schemeClr val="tx1"/>
              </a:solidFill>
              <a:effectLst/>
              <a:latin typeface="+mn-lt"/>
              <a:ea typeface="+mn-ea"/>
              <a:cs typeface="+mn-cs"/>
            </a:rPr>
            <a:t>充当可能基金が増え</a:t>
          </a:r>
          <a:r>
            <a:rPr lang="ja-JP" altLang="en-US" sz="1000" b="0" i="0" baseline="0">
              <a:solidFill>
                <a:schemeClr val="tx1"/>
              </a:solidFill>
              <a:effectLst/>
              <a:latin typeface="+mn-lt"/>
              <a:ea typeface="+mn-ea"/>
              <a:cs typeface="+mn-cs"/>
            </a:rPr>
            <a:t>て</a:t>
          </a:r>
          <a:r>
            <a:rPr lang="ja-JP" altLang="ja-JP" sz="1000" b="0" i="0" baseline="0">
              <a:solidFill>
                <a:schemeClr val="tx1"/>
              </a:solidFill>
              <a:effectLst/>
              <a:latin typeface="+mn-lt"/>
              <a:ea typeface="+mn-ea"/>
              <a:cs typeface="+mn-cs"/>
            </a:rPr>
            <a:t>いる。</a:t>
          </a:r>
          <a:endParaRPr lang="ja-JP" altLang="ja-JP" sz="1000">
            <a:solidFill>
              <a:schemeClr val="tx1"/>
            </a:solidFill>
            <a:effectLst/>
          </a:endParaRPr>
        </a:p>
        <a:p>
          <a:pPr rtl="0"/>
          <a:r>
            <a:rPr lang="ja-JP" altLang="ja-JP" sz="1000" b="0" i="0" baseline="0">
              <a:solidFill>
                <a:schemeClr val="tx1"/>
              </a:solidFill>
              <a:effectLst/>
              <a:latin typeface="+mn-lt"/>
              <a:ea typeface="+mn-ea"/>
              <a:cs typeface="+mn-cs"/>
            </a:rPr>
            <a:t>　今後</a:t>
          </a:r>
          <a:r>
            <a:rPr lang="ja-JP" altLang="en-US" sz="1000" b="0" i="0" baseline="0">
              <a:solidFill>
                <a:schemeClr val="tx1"/>
              </a:solidFill>
              <a:effectLst/>
              <a:latin typeface="+mn-lt"/>
              <a:ea typeface="+mn-ea"/>
              <a:cs typeface="+mn-cs"/>
            </a:rPr>
            <a:t>も同様に</a:t>
          </a:r>
          <a:r>
            <a:rPr lang="ja-JP" altLang="ja-JP" sz="1000" b="0" i="0" baseline="0">
              <a:solidFill>
                <a:schemeClr val="tx1"/>
              </a:solidFill>
              <a:effectLst/>
              <a:latin typeface="+mn-lt"/>
              <a:ea typeface="+mn-ea"/>
              <a:cs typeface="+mn-cs"/>
            </a:rPr>
            <a:t>地方債現在高</a:t>
          </a:r>
          <a:r>
            <a:rPr lang="ja-JP" altLang="en-US" sz="1000" b="0" i="0" baseline="0">
              <a:solidFill>
                <a:schemeClr val="tx1"/>
              </a:solidFill>
              <a:effectLst/>
              <a:latin typeface="+mn-lt"/>
              <a:ea typeface="+mn-ea"/>
              <a:cs typeface="+mn-cs"/>
            </a:rPr>
            <a:t>の</a:t>
          </a:r>
          <a:r>
            <a:rPr lang="ja-JP" altLang="ja-JP" sz="1000" b="0" i="0" baseline="0">
              <a:solidFill>
                <a:schemeClr val="tx1"/>
              </a:solidFill>
              <a:effectLst/>
              <a:latin typeface="+mn-lt"/>
              <a:ea typeface="+mn-ea"/>
              <a:cs typeface="+mn-cs"/>
            </a:rPr>
            <a:t>減少が見込まれるが、</a:t>
          </a:r>
          <a:r>
            <a:rPr lang="ja-JP" altLang="en-US" sz="1000" b="0" i="0" baseline="0">
              <a:solidFill>
                <a:schemeClr val="tx1"/>
              </a:solidFill>
              <a:effectLst/>
              <a:latin typeface="+mn-lt"/>
              <a:ea typeface="+mn-ea"/>
              <a:cs typeface="+mn-cs"/>
            </a:rPr>
            <a:t>新</a:t>
          </a:r>
          <a:r>
            <a:rPr lang="ja-JP" altLang="ja-JP" sz="1000" b="0" i="0" baseline="0">
              <a:solidFill>
                <a:schemeClr val="tx1"/>
              </a:solidFill>
              <a:effectLst/>
              <a:latin typeface="+mn-lt"/>
              <a:ea typeface="+mn-ea"/>
              <a:cs typeface="+mn-cs"/>
            </a:rPr>
            <a:t>庁舎建設</a:t>
          </a:r>
          <a:r>
            <a:rPr lang="ja-JP" altLang="en-US" sz="1000" b="0" i="0" baseline="0">
              <a:solidFill>
                <a:schemeClr val="tx1"/>
              </a:solidFill>
              <a:effectLst/>
              <a:latin typeface="+mn-lt"/>
              <a:ea typeface="+mn-ea"/>
              <a:cs typeface="+mn-cs"/>
            </a:rPr>
            <a:t>事業</a:t>
          </a:r>
          <a:r>
            <a:rPr lang="ja-JP" altLang="ja-JP" sz="1000" b="0" i="0" baseline="0">
              <a:solidFill>
                <a:schemeClr val="tx1"/>
              </a:solidFill>
              <a:effectLst/>
              <a:latin typeface="+mn-lt"/>
              <a:ea typeface="+mn-ea"/>
              <a:cs typeface="+mn-cs"/>
            </a:rPr>
            <a:t>や</a:t>
          </a:r>
          <a:r>
            <a:rPr lang="ja-JP" altLang="en-US" sz="1000" b="0" i="0" baseline="0">
              <a:solidFill>
                <a:schemeClr val="tx1"/>
              </a:solidFill>
              <a:effectLst/>
              <a:latin typeface="+mn-lt"/>
              <a:ea typeface="+mn-ea"/>
              <a:cs typeface="+mn-cs"/>
            </a:rPr>
            <a:t>主要</a:t>
          </a:r>
          <a:r>
            <a:rPr lang="ja-JP" altLang="ja-JP" sz="1000" b="0" i="0" baseline="0">
              <a:solidFill>
                <a:schemeClr val="tx1"/>
              </a:solidFill>
              <a:effectLst/>
              <a:latin typeface="+mn-lt"/>
              <a:ea typeface="+mn-ea"/>
              <a:cs typeface="+mn-cs"/>
            </a:rPr>
            <a:t>駅周辺整備事業などの</a:t>
          </a:r>
          <a:r>
            <a:rPr lang="ja-JP" altLang="en-US" sz="1000" b="0" i="0" baseline="0">
              <a:solidFill>
                <a:schemeClr val="tx1"/>
              </a:solidFill>
              <a:effectLst/>
              <a:latin typeface="+mn-lt"/>
              <a:ea typeface="+mn-ea"/>
              <a:cs typeface="+mn-cs"/>
            </a:rPr>
            <a:t>大規模</a:t>
          </a:r>
          <a:r>
            <a:rPr lang="ja-JP" altLang="ja-JP" sz="1000" b="0" i="0" baseline="0">
              <a:solidFill>
                <a:schemeClr val="tx1"/>
              </a:solidFill>
              <a:effectLst/>
              <a:latin typeface="+mn-lt"/>
              <a:ea typeface="+mn-ea"/>
              <a:cs typeface="+mn-cs"/>
            </a:rPr>
            <a:t>事業を控えているため、起債</a:t>
          </a:r>
          <a:r>
            <a:rPr lang="ja-JP" altLang="en-US" sz="1000" b="0" i="0" baseline="0">
              <a:solidFill>
                <a:schemeClr val="tx1"/>
              </a:solidFill>
              <a:effectLst/>
              <a:latin typeface="+mn-lt"/>
              <a:ea typeface="+mn-ea"/>
              <a:cs typeface="+mn-cs"/>
            </a:rPr>
            <a:t>発行</a:t>
          </a:r>
          <a:r>
            <a:rPr lang="ja-JP" altLang="ja-JP" sz="1000" b="0" i="0" baseline="0">
              <a:solidFill>
                <a:schemeClr val="tx1"/>
              </a:solidFill>
              <a:effectLst/>
              <a:latin typeface="+mn-lt"/>
              <a:ea typeface="+mn-ea"/>
              <a:cs typeface="+mn-cs"/>
            </a:rPr>
            <a:t>が</a:t>
          </a:r>
          <a:r>
            <a:rPr lang="ja-JP" altLang="en-US" sz="1000" b="0" i="0" baseline="0">
              <a:solidFill>
                <a:schemeClr val="tx1"/>
              </a:solidFill>
              <a:effectLst/>
              <a:latin typeface="+mn-lt"/>
              <a:ea typeface="+mn-ea"/>
              <a:cs typeface="+mn-cs"/>
            </a:rPr>
            <a:t>増額</a:t>
          </a:r>
          <a:r>
            <a:rPr lang="ja-JP" altLang="ja-JP" sz="1000" b="0" i="0" baseline="0">
              <a:solidFill>
                <a:schemeClr val="tx1"/>
              </a:solidFill>
              <a:effectLst/>
              <a:latin typeface="+mn-lt"/>
              <a:ea typeface="+mn-ea"/>
              <a:cs typeface="+mn-cs"/>
            </a:rPr>
            <a:t>することが予想される。</a:t>
          </a:r>
          <a:r>
            <a:rPr lang="ja-JP" altLang="en-US" sz="1000" b="0" i="0" baseline="0">
              <a:solidFill>
                <a:schemeClr val="tx1"/>
              </a:solidFill>
              <a:effectLst/>
              <a:latin typeface="+mn-lt"/>
              <a:ea typeface="+mn-ea"/>
              <a:cs typeface="+mn-cs"/>
            </a:rPr>
            <a:t>人口減少に伴い、基準財政需要額算入見込額も減少が見込まれることからも引き続き事業精査を行い、</a:t>
          </a:r>
          <a:r>
            <a:rPr lang="ja-JP" altLang="ja-JP" sz="1000" b="0" i="0" baseline="0">
              <a:solidFill>
                <a:schemeClr val="tx1"/>
              </a:solidFill>
              <a:effectLst/>
              <a:latin typeface="+mn-lt"/>
              <a:ea typeface="+mn-ea"/>
              <a:cs typeface="+mn-cs"/>
            </a:rPr>
            <a:t>将来負担軽減</a:t>
          </a:r>
          <a:r>
            <a:rPr lang="ja-JP" altLang="en-US" sz="1000" b="0" i="0" baseline="0">
              <a:solidFill>
                <a:schemeClr val="tx1"/>
              </a:solidFill>
              <a:effectLst/>
              <a:latin typeface="+mn-lt"/>
              <a:ea typeface="+mn-ea"/>
              <a:cs typeface="+mn-cs"/>
            </a:rPr>
            <a:t>に取り組む必要がある。</a:t>
          </a:r>
          <a:endParaRPr lang="en-US" altLang="ja-JP" sz="1000" b="0" i="0" baseline="0">
            <a:solidFill>
              <a:schemeClr val="tx1"/>
            </a:solidFill>
            <a:effectLst/>
            <a:latin typeface="+mn-lt"/>
            <a:ea typeface="+mn-ea"/>
            <a:cs typeface="+mn-cs"/>
          </a:endParaRPr>
        </a:p>
        <a:p>
          <a:pPr rtl="0"/>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山梨県大月市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は、予算編成における財源不足分を昨年度より多く取り崩したため、残高が減少となった。一方でふるさと納税が昨年度に引き続き、好調であったことや事業執行精査等の結果、その他特定目的基金で約４億９千万円の積み立てをすることができた。特に、ふるさと応援基金では基金を活用した定住促進事業や道路整備事業に充当したことで約４億１千８百万円を取り崩したが、取り崩し分を超える積み立てを行うことができたので、結果として２億２千７百万円の増となった。公共施設整備基金では、約９千５百万円の取り崩しに対して、３億２千８百万円を積み立てることができたので、昨年度末残高より２億３千３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基金全体としては、積み立て約１０億９百万円に対して取り崩し額が約８億７千８百万円となったため、約２億１千７百万円の増となった。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・「公共施設整備基金」については、公共施設の老朽化対策で長寿命化や建替え等の事業が予定されているため、積み立てていくことを予定している。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・「ふるさと大月応援基金」については、重要な財源となっているため、寄付額が増加するような返礼品の開発や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を行い、さらなる増加を目指して努力していく。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・決算見込み等の状況を加味しながら積み立てを行っていく。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・公共施設整備基金　　　　　：　大月市新総合計画に定める公共施設整備のために使用する。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・ふるさと大月応援基金　　　：　寄附金を財源として多様な人々による魅力あるまちづくりに資する目的の基金であり、使途は寄附者が指定する。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・地域振興基金　　　　　　　：　創意工夫ある魅力的なまちづくりを推進するために使用する。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・短期大学教育施設整備基金　：　大月短期大学の教育施設整備及び財政の健全な運営に資するために使用する。　　　　　　　　　　　　　　</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・退職手当支給準備基金　　　：　大月市職員恵縦支給条例に基づいて支給する職員の退職手当の資金のために使用する。</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・公共施設整備基金　　　　　：　約９千５百万円の取り崩しに対して、３億２千８百万円を積み立てることができたので、昨年度末残高より</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２億３千３百万円の増となった。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・ふるさと大月応援基金　　　：　ふるさと応援基金では基金を活用した定住促進事業や道路整備事業に充当したことで約４億１千８百万円を</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取り崩したが、取り崩し分を超える積み立てを行うことができたので、結果として２億２千７百万円の増となった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・公共施設整備基金　　　　　　　：　財産収入などを毎年度計画的に積み立てる予定</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・ふるさと大月応援基金　　　　　：　返礼品等を充実させ、寄附金のを増額を目指し、魅力あるまちづくりの財源に充当していく予定。</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・地域振興基金　　　　　　　　　：　基金の目的に沿った計画的な運用を行っていく。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・短期大学教育施設整備基金　　　：　基金の目的に沿った計画的な運用を行っていく。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・退職手当支給準備基金　　　　　：　基金の目的に沿った計画的な運用を行っていく。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・物価高騰等の諸経費の増加及び景気の動向による関係諸税等の変動、ふるさと納税額の影響によるもの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・事業精査等を行い、できる限り取り崩しを行わず、経常的な積み立てが行えるような財政運営を実施していく。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・突発的な自然災害等の有事への備えのため、過去の実績や近年の動向を踏まえ、標準財政規模の２０％を積み立てることを目標としていく。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・三セク債償還に係る積み立てによるもの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・財産収入などを毎年度計画的に積み立てる予定。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9" customWidth="1"/>
    <col min="12" max="12" width="2.21875" style="179" customWidth="1"/>
    <col min="13" max="17" width="2.33203125" style="179" customWidth="1"/>
    <col min="18" max="119" width="2.109375" style="179" customWidth="1"/>
    <col min="120" max="16384" width="0" style="179"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0"/>
      <c r="DK1" s="180"/>
      <c r="DL1" s="180"/>
      <c r="DM1" s="180"/>
      <c r="DN1" s="180"/>
      <c r="DO1" s="180"/>
    </row>
    <row r="2" spans="1:119" ht="24" thickBot="1" x14ac:dyDescent="0.25">
      <c r="B2" s="181" t="s">
        <v>77</v>
      </c>
      <c r="C2" s="181"/>
      <c r="D2" s="182"/>
    </row>
    <row r="3" spans="1:119" ht="18.75" customHeight="1" thickBot="1" x14ac:dyDescent="0.25">
      <c r="A3" s="180"/>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0"/>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14626678</v>
      </c>
      <c r="BO4" s="449"/>
      <c r="BP4" s="449"/>
      <c r="BQ4" s="449"/>
      <c r="BR4" s="449"/>
      <c r="BS4" s="449"/>
      <c r="BT4" s="449"/>
      <c r="BU4" s="450"/>
      <c r="BV4" s="448">
        <v>14232253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9.1</v>
      </c>
      <c r="CU4" s="589"/>
      <c r="CV4" s="589"/>
      <c r="CW4" s="589"/>
      <c r="CX4" s="589"/>
      <c r="CY4" s="589"/>
      <c r="CZ4" s="589"/>
      <c r="DA4" s="590"/>
      <c r="DB4" s="588">
        <v>7.7</v>
      </c>
      <c r="DC4" s="589"/>
      <c r="DD4" s="589"/>
      <c r="DE4" s="589"/>
      <c r="DF4" s="589"/>
      <c r="DG4" s="589"/>
      <c r="DH4" s="589"/>
      <c r="DI4" s="590"/>
    </row>
    <row r="5" spans="1:119" ht="18.75" customHeight="1" x14ac:dyDescent="0.2">
      <c r="A5" s="180"/>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13860651</v>
      </c>
      <c r="BO5" s="420"/>
      <c r="BP5" s="420"/>
      <c r="BQ5" s="420"/>
      <c r="BR5" s="420"/>
      <c r="BS5" s="420"/>
      <c r="BT5" s="420"/>
      <c r="BU5" s="421"/>
      <c r="BV5" s="419">
        <v>13540287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92.1</v>
      </c>
      <c r="CU5" s="417"/>
      <c r="CV5" s="417"/>
      <c r="CW5" s="417"/>
      <c r="CX5" s="417"/>
      <c r="CY5" s="417"/>
      <c r="CZ5" s="417"/>
      <c r="DA5" s="418"/>
      <c r="DB5" s="416">
        <v>89.6</v>
      </c>
      <c r="DC5" s="417"/>
      <c r="DD5" s="417"/>
      <c r="DE5" s="417"/>
      <c r="DF5" s="417"/>
      <c r="DG5" s="417"/>
      <c r="DH5" s="417"/>
      <c r="DI5" s="418"/>
    </row>
    <row r="6" spans="1:119" ht="18.75" customHeight="1" x14ac:dyDescent="0.2">
      <c r="A6" s="180"/>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766027</v>
      </c>
      <c r="BO6" s="420"/>
      <c r="BP6" s="420"/>
      <c r="BQ6" s="420"/>
      <c r="BR6" s="420"/>
      <c r="BS6" s="420"/>
      <c r="BT6" s="420"/>
      <c r="BU6" s="421"/>
      <c r="BV6" s="419">
        <v>691966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92.9</v>
      </c>
      <c r="CU6" s="563"/>
      <c r="CV6" s="563"/>
      <c r="CW6" s="563"/>
      <c r="CX6" s="563"/>
      <c r="CY6" s="563"/>
      <c r="CZ6" s="563"/>
      <c r="DA6" s="564"/>
      <c r="DB6" s="562">
        <v>91.5</v>
      </c>
      <c r="DC6" s="563"/>
      <c r="DD6" s="563"/>
      <c r="DE6" s="563"/>
      <c r="DF6" s="563"/>
      <c r="DG6" s="563"/>
      <c r="DH6" s="563"/>
      <c r="DI6" s="564"/>
    </row>
    <row r="7" spans="1:119" ht="18.75" customHeight="1" x14ac:dyDescent="0.2">
      <c r="A7" s="180"/>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48400</v>
      </c>
      <c r="BO7" s="420"/>
      <c r="BP7" s="420"/>
      <c r="BQ7" s="420"/>
      <c r="BR7" s="420"/>
      <c r="BS7" s="420"/>
      <c r="BT7" s="420"/>
      <c r="BU7" s="421"/>
      <c r="BV7" s="419">
        <v>82063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7865187</v>
      </c>
      <c r="CU7" s="420"/>
      <c r="CV7" s="420"/>
      <c r="CW7" s="420"/>
      <c r="CX7" s="420"/>
      <c r="CY7" s="420"/>
      <c r="CZ7" s="420"/>
      <c r="DA7" s="421"/>
      <c r="DB7" s="419">
        <v>7874902</v>
      </c>
      <c r="DC7" s="420"/>
      <c r="DD7" s="420"/>
      <c r="DE7" s="420"/>
      <c r="DF7" s="420"/>
      <c r="DG7" s="420"/>
      <c r="DH7" s="420"/>
      <c r="DI7" s="421"/>
    </row>
    <row r="8" spans="1:119" ht="18.75" customHeight="1" thickBot="1" x14ac:dyDescent="0.25">
      <c r="A8" s="180"/>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717627</v>
      </c>
      <c r="BO8" s="420"/>
      <c r="BP8" s="420"/>
      <c r="BQ8" s="420"/>
      <c r="BR8" s="420"/>
      <c r="BS8" s="420"/>
      <c r="BT8" s="420"/>
      <c r="BU8" s="421"/>
      <c r="BV8" s="419">
        <v>609903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v>
      </c>
      <c r="CU8" s="523"/>
      <c r="CV8" s="523"/>
      <c r="CW8" s="523"/>
      <c r="CX8" s="523"/>
      <c r="CY8" s="523"/>
      <c r="CZ8" s="523"/>
      <c r="DA8" s="524"/>
      <c r="DB8" s="522">
        <v>0.61</v>
      </c>
      <c r="DC8" s="523"/>
      <c r="DD8" s="523"/>
      <c r="DE8" s="523"/>
      <c r="DF8" s="523"/>
      <c r="DG8" s="523"/>
      <c r="DH8" s="523"/>
      <c r="DI8" s="524"/>
    </row>
    <row r="9" spans="1:119" ht="18.75" customHeight="1" thickBot="1" x14ac:dyDescent="0.25">
      <c r="A9" s="180"/>
      <c r="B9" s="551" t="s">
        <v>106</v>
      </c>
      <c r="C9" s="552"/>
      <c r="D9" s="552"/>
      <c r="E9" s="552"/>
      <c r="F9" s="552"/>
      <c r="G9" s="552"/>
      <c r="H9" s="552"/>
      <c r="I9" s="552"/>
      <c r="J9" s="552"/>
      <c r="K9" s="470"/>
      <c r="L9" s="553" t="s">
        <v>107</v>
      </c>
      <c r="M9" s="554"/>
      <c r="N9" s="554"/>
      <c r="O9" s="554"/>
      <c r="P9" s="554"/>
      <c r="Q9" s="555"/>
      <c r="R9" s="556">
        <v>22512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107724</v>
      </c>
      <c r="BO9" s="420"/>
      <c r="BP9" s="420"/>
      <c r="BQ9" s="420"/>
      <c r="BR9" s="420"/>
      <c r="BS9" s="420"/>
      <c r="BT9" s="420"/>
      <c r="BU9" s="421"/>
      <c r="BV9" s="419">
        <v>120775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15.2</v>
      </c>
      <c r="CU9" s="417"/>
      <c r="CV9" s="417"/>
      <c r="CW9" s="417"/>
      <c r="CX9" s="417"/>
      <c r="CY9" s="417"/>
      <c r="CZ9" s="417"/>
      <c r="DA9" s="418"/>
      <c r="DB9" s="416">
        <v>16.2</v>
      </c>
      <c r="DC9" s="417"/>
      <c r="DD9" s="417"/>
      <c r="DE9" s="417"/>
      <c r="DF9" s="417"/>
      <c r="DG9" s="417"/>
      <c r="DH9" s="417"/>
      <c r="DI9" s="418"/>
    </row>
    <row r="10" spans="1:119" ht="18.75" customHeight="1" thickBot="1" x14ac:dyDescent="0.25">
      <c r="A10" s="180"/>
      <c r="B10" s="551"/>
      <c r="C10" s="552"/>
      <c r="D10" s="552"/>
      <c r="E10" s="552"/>
      <c r="F10" s="552"/>
      <c r="G10" s="552"/>
      <c r="H10" s="552"/>
      <c r="I10" s="552"/>
      <c r="J10" s="552"/>
      <c r="K10" s="470"/>
      <c r="L10" s="375" t="s">
        <v>112</v>
      </c>
      <c r="M10" s="376"/>
      <c r="N10" s="376"/>
      <c r="O10" s="376"/>
      <c r="P10" s="376"/>
      <c r="Q10" s="377"/>
      <c r="R10" s="372">
        <v>25419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2248</v>
      </c>
      <c r="BO10" s="420"/>
      <c r="BP10" s="420"/>
      <c r="BQ10" s="420"/>
      <c r="BR10" s="420"/>
      <c r="BS10" s="420"/>
      <c r="BT10" s="420"/>
      <c r="BU10" s="421"/>
      <c r="BV10" s="419">
        <v>284458</v>
      </c>
      <c r="BW10" s="420"/>
      <c r="BX10" s="420"/>
      <c r="BY10" s="420"/>
      <c r="BZ10" s="420"/>
      <c r="CA10" s="420"/>
      <c r="CB10" s="420"/>
      <c r="CC10" s="421"/>
      <c r="CD10" s="183" t="s">
        <v>115</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5">
      <c r="A11" s="180"/>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0"/>
      <c r="B12" s="525" t="s">
        <v>123</v>
      </c>
      <c r="C12" s="526"/>
      <c r="D12" s="526"/>
      <c r="E12" s="526"/>
      <c r="F12" s="526"/>
      <c r="G12" s="526"/>
      <c r="H12" s="526"/>
      <c r="I12" s="526"/>
      <c r="J12" s="526"/>
      <c r="K12" s="527"/>
      <c r="L12" s="534" t="s">
        <v>124</v>
      </c>
      <c r="M12" s="535"/>
      <c r="N12" s="535"/>
      <c r="O12" s="535"/>
      <c r="P12" s="535"/>
      <c r="Q12" s="536"/>
      <c r="R12" s="537">
        <v>21742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331718</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0"/>
      <c r="B13" s="528"/>
      <c r="C13" s="529"/>
      <c r="D13" s="529"/>
      <c r="E13" s="529"/>
      <c r="F13" s="529"/>
      <c r="G13" s="529"/>
      <c r="H13" s="529"/>
      <c r="I13" s="529"/>
      <c r="J13" s="529"/>
      <c r="K13" s="530"/>
      <c r="L13" s="189"/>
      <c r="M13" s="503" t="s">
        <v>130</v>
      </c>
      <c r="N13" s="504"/>
      <c r="O13" s="504"/>
      <c r="P13" s="504"/>
      <c r="Q13" s="505"/>
      <c r="R13" s="506">
        <v>21410</v>
      </c>
      <c r="S13" s="507"/>
      <c r="T13" s="507"/>
      <c r="U13" s="507"/>
      <c r="V13" s="508"/>
      <c r="W13" s="509" t="s">
        <v>131</v>
      </c>
      <c r="X13" s="405"/>
      <c r="Y13" s="405"/>
      <c r="Z13" s="405"/>
      <c r="AA13" s="405"/>
      <c r="AB13" s="406"/>
      <c r="AC13" s="372">
        <v>186</v>
      </c>
      <c r="AD13" s="373"/>
      <c r="AE13" s="373"/>
      <c r="AF13" s="373"/>
      <c r="AG13" s="374"/>
      <c r="AH13" s="372">
        <v>207</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-221746</v>
      </c>
      <c r="BO13" s="420"/>
      <c r="BP13" s="420"/>
      <c r="BQ13" s="420"/>
      <c r="BR13" s="420"/>
      <c r="BS13" s="420"/>
      <c r="BT13" s="420"/>
      <c r="BU13" s="421"/>
      <c r="BV13" s="419">
        <v>405233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14.7</v>
      </c>
      <c r="CU13" s="417"/>
      <c r="CV13" s="417"/>
      <c r="CW13" s="417"/>
      <c r="CX13" s="417"/>
      <c r="CY13" s="417"/>
      <c r="CZ13" s="417"/>
      <c r="DA13" s="418"/>
      <c r="DB13" s="416">
        <v>14.3</v>
      </c>
      <c r="DC13" s="417"/>
      <c r="DD13" s="417"/>
      <c r="DE13" s="417"/>
      <c r="DF13" s="417"/>
      <c r="DG13" s="417"/>
      <c r="DH13" s="417"/>
      <c r="DI13" s="418"/>
    </row>
    <row r="14" spans="1:119" ht="18.75" customHeight="1" thickBot="1" x14ac:dyDescent="0.25">
      <c r="A14" s="180"/>
      <c r="B14" s="528"/>
      <c r="C14" s="529"/>
      <c r="D14" s="529"/>
      <c r="E14" s="529"/>
      <c r="F14" s="529"/>
      <c r="G14" s="529"/>
      <c r="H14" s="529"/>
      <c r="I14" s="529"/>
      <c r="J14" s="529"/>
      <c r="K14" s="530"/>
      <c r="L14" s="493" t="s">
        <v>135</v>
      </c>
      <c r="M14" s="546"/>
      <c r="N14" s="546"/>
      <c r="O14" s="546"/>
      <c r="P14" s="546"/>
      <c r="Q14" s="547"/>
      <c r="R14" s="506">
        <v>22204</v>
      </c>
      <c r="S14" s="507"/>
      <c r="T14" s="507"/>
      <c r="U14" s="507"/>
      <c r="V14" s="508"/>
      <c r="W14" s="510"/>
      <c r="X14" s="408"/>
      <c r="Y14" s="408"/>
      <c r="Z14" s="408"/>
      <c r="AA14" s="408"/>
      <c r="AB14" s="409"/>
      <c r="AC14" s="499">
        <v>1.9</v>
      </c>
      <c r="AD14" s="500"/>
      <c r="AE14" s="500"/>
      <c r="AF14" s="500"/>
      <c r="AG14" s="501"/>
      <c r="AH14" s="499">
        <v>1.8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72.3</v>
      </c>
      <c r="CU14" s="517"/>
      <c r="CV14" s="517"/>
      <c r="CW14" s="517"/>
      <c r="CX14" s="517"/>
      <c r="CY14" s="517"/>
      <c r="CZ14" s="517"/>
      <c r="DA14" s="518"/>
      <c r="DB14" s="516">
        <v>85.2</v>
      </c>
      <c r="DC14" s="517"/>
      <c r="DD14" s="517"/>
      <c r="DE14" s="517"/>
      <c r="DF14" s="517"/>
      <c r="DG14" s="517"/>
      <c r="DH14" s="517"/>
      <c r="DI14" s="518"/>
    </row>
    <row r="15" spans="1:119" ht="18.75" customHeight="1" x14ac:dyDescent="0.2">
      <c r="A15" s="180"/>
      <c r="B15" s="528"/>
      <c r="C15" s="529"/>
      <c r="D15" s="529"/>
      <c r="E15" s="529"/>
      <c r="F15" s="529"/>
      <c r="G15" s="529"/>
      <c r="H15" s="529"/>
      <c r="I15" s="529"/>
      <c r="J15" s="529"/>
      <c r="K15" s="530"/>
      <c r="L15" s="189"/>
      <c r="M15" s="503" t="s">
        <v>130</v>
      </c>
      <c r="N15" s="504"/>
      <c r="O15" s="504"/>
      <c r="P15" s="504"/>
      <c r="Q15" s="505"/>
      <c r="R15" s="506">
        <v>21905</v>
      </c>
      <c r="S15" s="507"/>
      <c r="T15" s="507"/>
      <c r="U15" s="507"/>
      <c r="V15" s="508"/>
      <c r="W15" s="509" t="s">
        <v>137</v>
      </c>
      <c r="X15" s="405"/>
      <c r="Y15" s="405"/>
      <c r="Z15" s="405"/>
      <c r="AA15" s="405"/>
      <c r="AB15" s="406"/>
      <c r="AC15" s="372">
        <v>3150</v>
      </c>
      <c r="AD15" s="373"/>
      <c r="AE15" s="373"/>
      <c r="AF15" s="373"/>
      <c r="AG15" s="374"/>
      <c r="AH15" s="372">
        <v>3740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4041798</v>
      </c>
      <c r="BO15" s="449"/>
      <c r="BP15" s="449"/>
      <c r="BQ15" s="449"/>
      <c r="BR15" s="449"/>
      <c r="BS15" s="449"/>
      <c r="BT15" s="449"/>
      <c r="BU15" s="450"/>
      <c r="BV15" s="448">
        <v>3973314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0"/>
      <c r="CU15" s="191"/>
      <c r="CV15" s="191"/>
      <c r="CW15" s="191"/>
      <c r="CX15" s="191"/>
      <c r="CY15" s="191"/>
      <c r="CZ15" s="191"/>
      <c r="DA15" s="192"/>
      <c r="DB15" s="190"/>
      <c r="DC15" s="191"/>
      <c r="DD15" s="191"/>
      <c r="DE15" s="191"/>
      <c r="DF15" s="191"/>
      <c r="DG15" s="191"/>
      <c r="DH15" s="191"/>
      <c r="DI15" s="192"/>
    </row>
    <row r="16" spans="1:119" ht="18.75" customHeight="1" x14ac:dyDescent="0.2">
      <c r="A16" s="180"/>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31.7</v>
      </c>
      <c r="AD16" s="500"/>
      <c r="AE16" s="500"/>
      <c r="AF16" s="500"/>
      <c r="AG16" s="501"/>
      <c r="AH16" s="499">
        <v>32.700000000000003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6643373</v>
      </c>
      <c r="BO16" s="420"/>
      <c r="BP16" s="420"/>
      <c r="BQ16" s="420"/>
      <c r="BR16" s="420"/>
      <c r="BS16" s="420"/>
      <c r="BT16" s="420"/>
      <c r="BU16" s="421"/>
      <c r="BV16" s="419">
        <v>6606226</v>
      </c>
      <c r="BW16" s="420"/>
      <c r="BX16" s="420"/>
      <c r="BY16" s="420"/>
      <c r="BZ16" s="420"/>
      <c r="CA16" s="420"/>
      <c r="CB16" s="420"/>
      <c r="CC16" s="421"/>
      <c r="CD16" s="193"/>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0"/>
      <c r="B17" s="531"/>
      <c r="C17" s="532"/>
      <c r="D17" s="532"/>
      <c r="E17" s="532"/>
      <c r="F17" s="532"/>
      <c r="G17" s="532"/>
      <c r="H17" s="532"/>
      <c r="I17" s="532"/>
      <c r="J17" s="532"/>
      <c r="K17" s="533"/>
      <c r="L17" s="194"/>
      <c r="M17" s="512" t="s">
        <v>143</v>
      </c>
      <c r="N17" s="513"/>
      <c r="O17" s="513"/>
      <c r="P17" s="513"/>
      <c r="Q17" s="514"/>
      <c r="R17" s="496" t="s">
        <v>144</v>
      </c>
      <c r="S17" s="497"/>
      <c r="T17" s="497"/>
      <c r="U17" s="497"/>
      <c r="V17" s="498"/>
      <c r="W17" s="509" t="s">
        <v>145</v>
      </c>
      <c r="X17" s="405"/>
      <c r="Y17" s="405"/>
      <c r="Z17" s="405"/>
      <c r="AA17" s="405"/>
      <c r="AB17" s="406"/>
      <c r="AC17" s="372">
        <v>6587</v>
      </c>
      <c r="AD17" s="373"/>
      <c r="AE17" s="373"/>
      <c r="AF17" s="373"/>
      <c r="AG17" s="374"/>
      <c r="AH17" s="372">
        <v>7486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5176275</v>
      </c>
      <c r="BO17" s="420"/>
      <c r="BP17" s="420"/>
      <c r="BQ17" s="420"/>
      <c r="BR17" s="420"/>
      <c r="BS17" s="420"/>
      <c r="BT17" s="420"/>
      <c r="BU17" s="421"/>
      <c r="BV17" s="419">
        <v>5079945</v>
      </c>
      <c r="BW17" s="420"/>
      <c r="BX17" s="420"/>
      <c r="BY17" s="420"/>
      <c r="BZ17" s="420"/>
      <c r="CA17" s="420"/>
      <c r="CB17" s="420"/>
      <c r="CC17" s="421"/>
      <c r="CD17" s="193"/>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0"/>
      <c r="B18" s="469" t="s">
        <v>147</v>
      </c>
      <c r="C18" s="470"/>
      <c r="D18" s="470"/>
      <c r="E18" s="471"/>
      <c r="F18" s="471"/>
      <c r="G18" s="471"/>
      <c r="H18" s="471"/>
      <c r="I18" s="471"/>
      <c r="J18" s="471"/>
      <c r="K18" s="471"/>
      <c r="L18" s="472">
        <v>280.25</v>
      </c>
      <c r="M18" s="472"/>
      <c r="N18" s="472"/>
      <c r="O18" s="472"/>
      <c r="P18" s="472"/>
      <c r="Q18" s="472"/>
      <c r="R18" s="473"/>
      <c r="S18" s="473"/>
      <c r="T18" s="473"/>
      <c r="U18" s="473"/>
      <c r="V18" s="474"/>
      <c r="W18" s="490"/>
      <c r="X18" s="491"/>
      <c r="Y18" s="491"/>
      <c r="Z18" s="491"/>
      <c r="AA18" s="491"/>
      <c r="AB18" s="515"/>
      <c r="AC18" s="389">
        <v>66.400000000000006</v>
      </c>
      <c r="AD18" s="390"/>
      <c r="AE18" s="390"/>
      <c r="AF18" s="390"/>
      <c r="AG18" s="475"/>
      <c r="AH18" s="389">
        <v>65.5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7228032</v>
      </c>
      <c r="BO18" s="420"/>
      <c r="BP18" s="420"/>
      <c r="BQ18" s="420"/>
      <c r="BR18" s="420"/>
      <c r="BS18" s="420"/>
      <c r="BT18" s="420"/>
      <c r="BU18" s="421"/>
      <c r="BV18" s="419">
        <v>7103060</v>
      </c>
      <c r="BW18" s="420"/>
      <c r="BX18" s="420"/>
      <c r="BY18" s="420"/>
      <c r="BZ18" s="420"/>
      <c r="CA18" s="420"/>
      <c r="CB18" s="420"/>
      <c r="CC18" s="421"/>
      <c r="CD18" s="193"/>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0"/>
      <c r="B19" s="469" t="s">
        <v>149</v>
      </c>
      <c r="C19" s="470"/>
      <c r="D19" s="470"/>
      <c r="E19" s="471"/>
      <c r="F19" s="471"/>
      <c r="G19" s="471"/>
      <c r="H19" s="471"/>
      <c r="I19" s="471"/>
      <c r="J19" s="471"/>
      <c r="K19" s="471"/>
      <c r="L19" s="479">
        <v>80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9879665</v>
      </c>
      <c r="BO19" s="420"/>
      <c r="BP19" s="420"/>
      <c r="BQ19" s="420"/>
      <c r="BR19" s="420"/>
      <c r="BS19" s="420"/>
      <c r="BT19" s="420"/>
      <c r="BU19" s="421"/>
      <c r="BV19" s="419">
        <v>9314566</v>
      </c>
      <c r="BW19" s="420"/>
      <c r="BX19" s="420"/>
      <c r="BY19" s="420"/>
      <c r="BZ19" s="420"/>
      <c r="CA19" s="420"/>
      <c r="CB19" s="420"/>
      <c r="CC19" s="421"/>
      <c r="CD19" s="193"/>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0"/>
      <c r="B20" s="469" t="s">
        <v>151</v>
      </c>
      <c r="C20" s="470"/>
      <c r="D20" s="470"/>
      <c r="E20" s="471"/>
      <c r="F20" s="471"/>
      <c r="G20" s="471"/>
      <c r="H20" s="471"/>
      <c r="I20" s="471"/>
      <c r="J20" s="471"/>
      <c r="K20" s="471"/>
      <c r="L20" s="479">
        <v>9254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3"/>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0"/>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3"/>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0"/>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13918203</v>
      </c>
      <c r="BO22" s="449"/>
      <c r="BP22" s="449"/>
      <c r="BQ22" s="449"/>
      <c r="BR22" s="449"/>
      <c r="BS22" s="449"/>
      <c r="BT22" s="449"/>
      <c r="BU22" s="450"/>
      <c r="BV22" s="448">
        <v>14878067</v>
      </c>
      <c r="BW22" s="449"/>
      <c r="BX22" s="449"/>
      <c r="BY22" s="449"/>
      <c r="BZ22" s="449"/>
      <c r="CA22" s="449"/>
      <c r="CB22" s="449"/>
      <c r="CC22" s="450"/>
      <c r="CD22" s="193"/>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0"/>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11765044</v>
      </c>
      <c r="BO23" s="420"/>
      <c r="BP23" s="420"/>
      <c r="BQ23" s="420"/>
      <c r="BR23" s="420"/>
      <c r="BS23" s="420"/>
      <c r="BT23" s="420"/>
      <c r="BU23" s="421"/>
      <c r="BV23" s="419">
        <v>12591370</v>
      </c>
      <c r="BW23" s="420"/>
      <c r="BX23" s="420"/>
      <c r="BY23" s="420"/>
      <c r="BZ23" s="420"/>
      <c r="CA23" s="420"/>
      <c r="CB23" s="420"/>
      <c r="CC23" s="421"/>
      <c r="CD23" s="193"/>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0"/>
      <c r="B24" s="398"/>
      <c r="C24" s="399"/>
      <c r="D24" s="400"/>
      <c r="E24" s="375" t="s">
        <v>161</v>
      </c>
      <c r="F24" s="376"/>
      <c r="G24" s="376"/>
      <c r="H24" s="376"/>
      <c r="I24" s="376"/>
      <c r="J24" s="376"/>
      <c r="K24" s="377"/>
      <c r="L24" s="372">
        <v>1</v>
      </c>
      <c r="M24" s="373"/>
      <c r="N24" s="373"/>
      <c r="O24" s="373"/>
      <c r="P24" s="374"/>
      <c r="Q24" s="372">
        <v>4050</v>
      </c>
      <c r="R24" s="373"/>
      <c r="S24" s="373"/>
      <c r="T24" s="373"/>
      <c r="U24" s="373"/>
      <c r="V24" s="374"/>
      <c r="W24" s="462"/>
      <c r="X24" s="399"/>
      <c r="Y24" s="400"/>
      <c r="Z24" s="375" t="s">
        <v>162</v>
      </c>
      <c r="AA24" s="376"/>
      <c r="AB24" s="376"/>
      <c r="AC24" s="376"/>
      <c r="AD24" s="376"/>
      <c r="AE24" s="376"/>
      <c r="AF24" s="376"/>
      <c r="AG24" s="377"/>
      <c r="AH24" s="372">
        <v>249</v>
      </c>
      <c r="AI24" s="373"/>
      <c r="AJ24" s="373"/>
      <c r="AK24" s="373"/>
      <c r="AL24" s="374"/>
      <c r="AM24" s="372">
        <v>736044</v>
      </c>
      <c r="AN24" s="373"/>
      <c r="AO24" s="373"/>
      <c r="AP24" s="373"/>
      <c r="AQ24" s="373"/>
      <c r="AR24" s="374"/>
      <c r="AS24" s="372">
        <v>2956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8234200</v>
      </c>
      <c r="BO24" s="420"/>
      <c r="BP24" s="420"/>
      <c r="BQ24" s="420"/>
      <c r="BR24" s="420"/>
      <c r="BS24" s="420"/>
      <c r="BT24" s="420"/>
      <c r="BU24" s="421"/>
      <c r="BV24" s="419">
        <v>8745964</v>
      </c>
      <c r="BW24" s="420"/>
      <c r="BX24" s="420"/>
      <c r="BY24" s="420"/>
      <c r="BZ24" s="420"/>
      <c r="CA24" s="420"/>
      <c r="CB24" s="420"/>
      <c r="CC24" s="421"/>
      <c r="CD24" s="193"/>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0"/>
      <c r="B25" s="398"/>
      <c r="C25" s="399"/>
      <c r="D25" s="400"/>
      <c r="E25" s="375" t="s">
        <v>164</v>
      </c>
      <c r="F25" s="376"/>
      <c r="G25" s="376"/>
      <c r="H25" s="376"/>
      <c r="I25" s="376"/>
      <c r="J25" s="376"/>
      <c r="K25" s="377"/>
      <c r="L25" s="372">
        <v>1</v>
      </c>
      <c r="M25" s="373"/>
      <c r="N25" s="373"/>
      <c r="O25" s="373"/>
      <c r="P25" s="374"/>
      <c r="Q25" s="372">
        <v>5120</v>
      </c>
      <c r="R25" s="373"/>
      <c r="S25" s="373"/>
      <c r="T25" s="373"/>
      <c r="U25" s="373"/>
      <c r="V25" s="374"/>
      <c r="W25" s="462"/>
      <c r="X25" s="399"/>
      <c r="Y25" s="400"/>
      <c r="Z25" s="375" t="s">
        <v>165</v>
      </c>
      <c r="AA25" s="376"/>
      <c r="AB25" s="376"/>
      <c r="AC25" s="376"/>
      <c r="AD25" s="376"/>
      <c r="AE25" s="376"/>
      <c r="AF25" s="376"/>
      <c r="AG25" s="377"/>
      <c r="AH25" s="372">
        <v>68</v>
      </c>
      <c r="AI25" s="373"/>
      <c r="AJ25" s="373"/>
      <c r="AK25" s="373"/>
      <c r="AL25" s="374"/>
      <c r="AM25" s="372">
        <v>184824</v>
      </c>
      <c r="AN25" s="373"/>
      <c r="AO25" s="373"/>
      <c r="AP25" s="373"/>
      <c r="AQ25" s="373"/>
      <c r="AR25" s="374"/>
      <c r="AS25" s="372">
        <v>2718</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1853978</v>
      </c>
      <c r="BO25" s="449"/>
      <c r="BP25" s="449"/>
      <c r="BQ25" s="449"/>
      <c r="BR25" s="449"/>
      <c r="BS25" s="449"/>
      <c r="BT25" s="449"/>
      <c r="BU25" s="450"/>
      <c r="BV25" s="448">
        <v>2368400</v>
      </c>
      <c r="BW25" s="449"/>
      <c r="BX25" s="449"/>
      <c r="BY25" s="449"/>
      <c r="BZ25" s="449"/>
      <c r="CA25" s="449"/>
      <c r="CB25" s="449"/>
      <c r="CC25" s="450"/>
      <c r="CD25" s="193"/>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0"/>
      <c r="B26" s="398"/>
      <c r="C26" s="399"/>
      <c r="D26" s="400"/>
      <c r="E26" s="375" t="s">
        <v>167</v>
      </c>
      <c r="F26" s="376"/>
      <c r="G26" s="376"/>
      <c r="H26" s="376"/>
      <c r="I26" s="376"/>
      <c r="J26" s="376"/>
      <c r="K26" s="377"/>
      <c r="L26" s="372">
        <v>1</v>
      </c>
      <c r="M26" s="373"/>
      <c r="N26" s="373"/>
      <c r="O26" s="373"/>
      <c r="P26" s="374"/>
      <c r="Q26" s="372">
        <v>4520</v>
      </c>
      <c r="R26" s="373"/>
      <c r="S26" s="373"/>
      <c r="T26" s="373"/>
      <c r="U26" s="373"/>
      <c r="V26" s="374"/>
      <c r="W26" s="462"/>
      <c r="X26" s="399"/>
      <c r="Y26" s="400"/>
      <c r="Z26" s="375" t="s">
        <v>168</v>
      </c>
      <c r="AA26" s="430"/>
      <c r="AB26" s="430"/>
      <c r="AC26" s="430"/>
      <c r="AD26" s="430"/>
      <c r="AE26" s="430"/>
      <c r="AF26" s="430"/>
      <c r="AG26" s="431"/>
      <c r="AH26" s="372">
        <v>9</v>
      </c>
      <c r="AI26" s="373"/>
      <c r="AJ26" s="373"/>
      <c r="AK26" s="373"/>
      <c r="AL26" s="374"/>
      <c r="AM26" s="372">
        <v>25560</v>
      </c>
      <c r="AN26" s="373"/>
      <c r="AO26" s="373"/>
      <c r="AP26" s="373"/>
      <c r="AQ26" s="373"/>
      <c r="AR26" s="374"/>
      <c r="AS26" s="372">
        <v>2840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3"/>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0"/>
      <c r="B27" s="398"/>
      <c r="C27" s="399"/>
      <c r="D27" s="400"/>
      <c r="E27" s="375" t="s">
        <v>170</v>
      </c>
      <c r="F27" s="376"/>
      <c r="G27" s="376"/>
      <c r="H27" s="376"/>
      <c r="I27" s="376"/>
      <c r="J27" s="376"/>
      <c r="K27" s="377"/>
      <c r="L27" s="372">
        <v>1</v>
      </c>
      <c r="M27" s="373"/>
      <c r="N27" s="373"/>
      <c r="O27" s="373"/>
      <c r="P27" s="374"/>
      <c r="Q27" s="372">
        <v>3750</v>
      </c>
      <c r="R27" s="373"/>
      <c r="S27" s="373"/>
      <c r="T27" s="373"/>
      <c r="U27" s="373"/>
      <c r="V27" s="374"/>
      <c r="W27" s="462"/>
      <c r="X27" s="399"/>
      <c r="Y27" s="400"/>
      <c r="Z27" s="375" t="s">
        <v>171</v>
      </c>
      <c r="AA27" s="376"/>
      <c r="AB27" s="376"/>
      <c r="AC27" s="376"/>
      <c r="AD27" s="376"/>
      <c r="AE27" s="376"/>
      <c r="AF27" s="376"/>
      <c r="AG27" s="377"/>
      <c r="AH27" s="372">
        <v>19</v>
      </c>
      <c r="AI27" s="373"/>
      <c r="AJ27" s="373"/>
      <c r="AK27" s="373"/>
      <c r="AL27" s="374"/>
      <c r="AM27" s="372">
        <v>83999</v>
      </c>
      <c r="AN27" s="373"/>
      <c r="AO27" s="373"/>
      <c r="AP27" s="373"/>
      <c r="AQ27" s="373"/>
      <c r="AR27" s="374"/>
      <c r="AS27" s="372">
        <v>4421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407552</v>
      </c>
      <c r="BO27" s="454"/>
      <c r="BP27" s="454"/>
      <c r="BQ27" s="454"/>
      <c r="BR27" s="454"/>
      <c r="BS27" s="454"/>
      <c r="BT27" s="454"/>
      <c r="BU27" s="455"/>
      <c r="BV27" s="453">
        <v>407550</v>
      </c>
      <c r="BW27" s="454"/>
      <c r="BX27" s="454"/>
      <c r="BY27" s="454"/>
      <c r="BZ27" s="454"/>
      <c r="CA27" s="454"/>
      <c r="CB27" s="454"/>
      <c r="CC27" s="455"/>
      <c r="CD27" s="195"/>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0"/>
      <c r="B28" s="398"/>
      <c r="C28" s="399"/>
      <c r="D28" s="400"/>
      <c r="E28" s="375" t="s">
        <v>173</v>
      </c>
      <c r="F28" s="376"/>
      <c r="G28" s="376"/>
      <c r="H28" s="376"/>
      <c r="I28" s="376"/>
      <c r="J28" s="376"/>
      <c r="K28" s="377"/>
      <c r="L28" s="372">
        <v>1</v>
      </c>
      <c r="M28" s="373"/>
      <c r="N28" s="373"/>
      <c r="O28" s="373"/>
      <c r="P28" s="374"/>
      <c r="Q28" s="372">
        <v>3550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1228384</v>
      </c>
      <c r="BO28" s="449"/>
      <c r="BP28" s="449"/>
      <c r="BQ28" s="449"/>
      <c r="BR28" s="449"/>
      <c r="BS28" s="449"/>
      <c r="BT28" s="449"/>
      <c r="BU28" s="450"/>
      <c r="BV28" s="448">
        <v>1557854</v>
      </c>
      <c r="BW28" s="449"/>
      <c r="BX28" s="449"/>
      <c r="BY28" s="449"/>
      <c r="BZ28" s="449"/>
      <c r="CA28" s="449"/>
      <c r="CB28" s="449"/>
      <c r="CC28" s="450"/>
      <c r="CD28" s="193"/>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0"/>
      <c r="B29" s="398"/>
      <c r="C29" s="399"/>
      <c r="D29" s="400"/>
      <c r="E29" s="375" t="s">
        <v>176</v>
      </c>
      <c r="F29" s="376"/>
      <c r="G29" s="376"/>
      <c r="H29" s="376"/>
      <c r="I29" s="376"/>
      <c r="J29" s="376"/>
      <c r="K29" s="377"/>
      <c r="L29" s="372">
        <v>12</v>
      </c>
      <c r="M29" s="373"/>
      <c r="N29" s="373"/>
      <c r="O29" s="373"/>
      <c r="P29" s="374"/>
      <c r="Q29" s="372">
        <v>3450</v>
      </c>
      <c r="R29" s="373"/>
      <c r="S29" s="373"/>
      <c r="T29" s="373"/>
      <c r="U29" s="373"/>
      <c r="V29" s="374"/>
      <c r="W29" s="463"/>
      <c r="X29" s="464"/>
      <c r="Y29" s="465"/>
      <c r="Z29" s="375" t="s">
        <v>177</v>
      </c>
      <c r="AA29" s="376"/>
      <c r="AB29" s="376"/>
      <c r="AC29" s="376"/>
      <c r="AD29" s="376"/>
      <c r="AE29" s="376"/>
      <c r="AF29" s="376"/>
      <c r="AG29" s="377"/>
      <c r="AH29" s="372">
        <v>268</v>
      </c>
      <c r="AI29" s="373"/>
      <c r="AJ29" s="373"/>
      <c r="AK29" s="373"/>
      <c r="AL29" s="374"/>
      <c r="AM29" s="372">
        <v>820043</v>
      </c>
      <c r="AN29" s="373"/>
      <c r="AO29" s="373"/>
      <c r="AP29" s="373"/>
      <c r="AQ29" s="373"/>
      <c r="AR29" s="374"/>
      <c r="AS29" s="372">
        <v>3060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328216</v>
      </c>
      <c r="BO29" s="420"/>
      <c r="BP29" s="420"/>
      <c r="BQ29" s="420"/>
      <c r="BR29" s="420"/>
      <c r="BS29" s="420"/>
      <c r="BT29" s="420"/>
      <c r="BU29" s="421"/>
      <c r="BV29" s="419">
        <v>273090</v>
      </c>
      <c r="BW29" s="420"/>
      <c r="BX29" s="420"/>
      <c r="BY29" s="420"/>
      <c r="BZ29" s="420"/>
      <c r="CA29" s="420"/>
      <c r="CB29" s="420"/>
      <c r="CC29" s="421"/>
      <c r="CD29" s="195"/>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0"/>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3287664</v>
      </c>
      <c r="BO30" s="454"/>
      <c r="BP30" s="454"/>
      <c r="BQ30" s="454"/>
      <c r="BR30" s="454"/>
      <c r="BS30" s="454"/>
      <c r="BT30" s="454"/>
      <c r="BU30" s="455"/>
      <c r="BV30" s="453">
        <v>2795862</v>
      </c>
      <c r="BW30" s="454"/>
      <c r="BX30" s="454"/>
      <c r="BY30" s="454"/>
      <c r="BZ30" s="454"/>
      <c r="CA30" s="454"/>
      <c r="CB30" s="454"/>
      <c r="CC30" s="455"/>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2">
      <c r="A31" s="180"/>
      <c r="B31" s="202"/>
      <c r="DI31" s="203"/>
    </row>
    <row r="32" spans="1:113" ht="13.5" customHeight="1" x14ac:dyDescent="0.2">
      <c r="A32" s="180"/>
      <c r="B32" s="204"/>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3"/>
    </row>
    <row r="33" spans="1:113" ht="13.5" customHeight="1" x14ac:dyDescent="0.2">
      <c r="A33" s="180"/>
      <c r="B33" s="204"/>
      <c r="C33" s="371" t="s">
        <v>186</v>
      </c>
      <c r="D33" s="371"/>
      <c r="E33" s="370" t="s">
        <v>187</v>
      </c>
      <c r="F33" s="370"/>
      <c r="G33" s="370"/>
      <c r="H33" s="370"/>
      <c r="I33" s="370"/>
      <c r="J33" s="370"/>
      <c r="K33" s="370"/>
      <c r="L33" s="370"/>
      <c r="M33" s="370"/>
      <c r="N33" s="370"/>
      <c r="O33" s="370"/>
      <c r="P33" s="370"/>
      <c r="Q33" s="370"/>
      <c r="R33" s="370"/>
      <c r="S33" s="370"/>
      <c r="T33" s="205"/>
      <c r="U33" s="371" t="s">
        <v>186</v>
      </c>
      <c r="V33" s="371"/>
      <c r="W33" s="370" t="s">
        <v>187</v>
      </c>
      <c r="X33" s="370"/>
      <c r="Y33" s="370"/>
      <c r="Z33" s="370"/>
      <c r="AA33" s="370"/>
      <c r="AB33" s="370"/>
      <c r="AC33" s="370"/>
      <c r="AD33" s="370"/>
      <c r="AE33" s="370"/>
      <c r="AF33" s="370"/>
      <c r="AG33" s="370"/>
      <c r="AH33" s="370"/>
      <c r="AI33" s="370"/>
      <c r="AJ33" s="370"/>
      <c r="AK33" s="370"/>
      <c r="AL33" s="205"/>
      <c r="AM33" s="371" t="s">
        <v>186</v>
      </c>
      <c r="AN33" s="371"/>
      <c r="AO33" s="370" t="s">
        <v>187</v>
      </c>
      <c r="AP33" s="370"/>
      <c r="AQ33" s="370"/>
      <c r="AR33" s="370"/>
      <c r="AS33" s="370"/>
      <c r="AT33" s="370"/>
      <c r="AU33" s="370"/>
      <c r="AV33" s="370"/>
      <c r="AW33" s="370"/>
      <c r="AX33" s="370"/>
      <c r="AY33" s="370"/>
      <c r="AZ33" s="370"/>
      <c r="BA33" s="370"/>
      <c r="BB33" s="370"/>
      <c r="BC33" s="370"/>
      <c r="BD33" s="206"/>
      <c r="BE33" s="370" t="s">
        <v>188</v>
      </c>
      <c r="BF33" s="370"/>
      <c r="BG33" s="370" t="s">
        <v>189</v>
      </c>
      <c r="BH33" s="370"/>
      <c r="BI33" s="370"/>
      <c r="BJ33" s="370"/>
      <c r="BK33" s="370"/>
      <c r="BL33" s="370"/>
      <c r="BM33" s="370"/>
      <c r="BN33" s="370"/>
      <c r="BO33" s="370"/>
      <c r="BP33" s="370"/>
      <c r="BQ33" s="370"/>
      <c r="BR33" s="370"/>
      <c r="BS33" s="370"/>
      <c r="BT33" s="370"/>
      <c r="BU33" s="370"/>
      <c r="BV33" s="206"/>
      <c r="BW33" s="371" t="s">
        <v>188</v>
      </c>
      <c r="BX33" s="371"/>
      <c r="BY33" s="370" t="s">
        <v>190</v>
      </c>
      <c r="BZ33" s="370"/>
      <c r="CA33" s="370"/>
      <c r="CB33" s="370"/>
      <c r="CC33" s="370"/>
      <c r="CD33" s="370"/>
      <c r="CE33" s="370"/>
      <c r="CF33" s="370"/>
      <c r="CG33" s="370"/>
      <c r="CH33" s="370"/>
      <c r="CI33" s="370"/>
      <c r="CJ33" s="370"/>
      <c r="CK33" s="370"/>
      <c r="CL33" s="370"/>
      <c r="CM33" s="370"/>
      <c r="CN33" s="205"/>
      <c r="CO33" s="371" t="s">
        <v>186</v>
      </c>
      <c r="CP33" s="371"/>
      <c r="CQ33" s="370" t="s">
        <v>191</v>
      </c>
      <c r="CR33" s="370"/>
      <c r="CS33" s="370"/>
      <c r="CT33" s="370"/>
      <c r="CU33" s="370"/>
      <c r="CV33" s="370"/>
      <c r="CW33" s="370"/>
      <c r="CX33" s="370"/>
      <c r="CY33" s="370"/>
      <c r="CZ33" s="370"/>
      <c r="DA33" s="370"/>
      <c r="DB33" s="370"/>
      <c r="DC33" s="370"/>
      <c r="DD33" s="370"/>
      <c r="DE33" s="370"/>
      <c r="DF33" s="205"/>
      <c r="DG33" s="369" t="s">
        <v>192</v>
      </c>
      <c r="DH33" s="369"/>
      <c r="DI33" s="207"/>
    </row>
    <row r="34" spans="1:113" ht="32.25" customHeight="1" x14ac:dyDescent="0.2">
      <c r="A34" s="180"/>
      <c r="B34" s="204"/>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0"/>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0"/>
      <c r="AM34" s="367" t="str">
        <f>IF(AO34="","",MAX(C34:D43,U34:V43)+1)</f>
        <v/>
      </c>
      <c r="AN34" s="367"/>
      <c r="AO34" s="368"/>
      <c r="AP34" s="368"/>
      <c r="AQ34" s="368"/>
      <c r="AR34" s="368"/>
      <c r="AS34" s="368"/>
      <c r="AT34" s="368"/>
      <c r="AU34" s="368"/>
      <c r="AV34" s="368"/>
      <c r="AW34" s="368"/>
      <c r="AX34" s="368"/>
      <c r="AY34" s="368"/>
      <c r="AZ34" s="368"/>
      <c r="BA34" s="368"/>
      <c r="BB34" s="368"/>
      <c r="BC34" s="368"/>
      <c r="BD34" s="180"/>
      <c r="BE34" s="367">
        <f>IF(BG34="","",MAX(C34:D43,U34:V43,AM34:AN43)+1)</f>
        <v>7</v>
      </c>
      <c r="BF34" s="367"/>
      <c r="BG34" s="368" t="str">
        <f>IF('各会計、関係団体の財政状況及び健全化判断比率'!B32="","",'各会計、関係団体の財政状況及び健全化判断比率'!B32)</f>
        <v>簡易水道特別会計</v>
      </c>
      <c r="BH34" s="368"/>
      <c r="BI34" s="368"/>
      <c r="BJ34" s="368"/>
      <c r="BK34" s="368"/>
      <c r="BL34" s="368"/>
      <c r="BM34" s="368"/>
      <c r="BN34" s="368"/>
      <c r="BO34" s="368"/>
      <c r="BP34" s="368"/>
      <c r="BQ34" s="368"/>
      <c r="BR34" s="368"/>
      <c r="BS34" s="368"/>
      <c r="BT34" s="368"/>
      <c r="BU34" s="368"/>
      <c r="BV34" s="180"/>
      <c r="BW34" s="367">
        <f>IF(BY34="","",MAX(C34:D43,U34:V43,AM34:AN43,BE34:BF43)+1)</f>
        <v>9</v>
      </c>
      <c r="BX34" s="367"/>
      <c r="BY34" s="368" t="str">
        <f>IF('各会計、関係団体の財政状況及び健全化判断比率'!B68="","",'各会計、関係団体の財政状況及び健全化判断比率'!B68)</f>
        <v>大月都留広域事務組合（一般会計）</v>
      </c>
      <c r="BZ34" s="368"/>
      <c r="CA34" s="368"/>
      <c r="CB34" s="368"/>
      <c r="CC34" s="368"/>
      <c r="CD34" s="368"/>
      <c r="CE34" s="368"/>
      <c r="CF34" s="368"/>
      <c r="CG34" s="368"/>
      <c r="CH34" s="368"/>
      <c r="CI34" s="368"/>
      <c r="CJ34" s="368"/>
      <c r="CK34" s="368"/>
      <c r="CL34" s="368"/>
      <c r="CM34" s="368"/>
      <c r="CN34" s="180"/>
      <c r="CO34" s="367">
        <f>IF(CQ34="","",MAX(C34:D43,U34:V43,AM34:AN43,BE34:BF43,BW34:BX43)+1)</f>
        <v>19</v>
      </c>
      <c r="CP34" s="367"/>
      <c r="CQ34" s="368" t="str">
        <f>IF('各会計、関係団体の財政状況及び健全化判断比率'!BS7="","",'各会計、関係団体の財政状況及び健全化判断比率'!BS7)</f>
        <v>（地独）大月市立中央病院</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7"/>
    </row>
    <row r="35" spans="1:113" ht="32.25" customHeight="1" x14ac:dyDescent="0.2">
      <c r="A35" s="180"/>
      <c r="B35" s="204"/>
      <c r="C35" s="367">
        <f>IF(E35="","",C34+1)</f>
        <v>2</v>
      </c>
      <c r="D35" s="367"/>
      <c r="E35" s="368" t="str">
        <f>IF('各会計、関係団体の財政状況及び健全化判断比率'!B8="","",'各会計、関係団体の財政状況及び健全化判断比率'!B8)</f>
        <v>大月短期大学特別会計</v>
      </c>
      <c r="F35" s="368"/>
      <c r="G35" s="368"/>
      <c r="H35" s="368"/>
      <c r="I35" s="368"/>
      <c r="J35" s="368"/>
      <c r="K35" s="368"/>
      <c r="L35" s="368"/>
      <c r="M35" s="368"/>
      <c r="N35" s="368"/>
      <c r="O35" s="368"/>
      <c r="P35" s="368"/>
      <c r="Q35" s="368"/>
      <c r="R35" s="368"/>
      <c r="S35" s="368"/>
      <c r="T35" s="180"/>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0"/>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0"/>
      <c r="BE35" s="367">
        <f t="shared" ref="BE35:BE43" si="1">IF(BG35="","",BE34+1)</f>
        <v>8</v>
      </c>
      <c r="BF35" s="367"/>
      <c r="BG35" s="368" t="str">
        <f>IF('各会計、関係団体の財政状況及び健全化判断比率'!B33="","",'各会計、関係団体の財政状況及び健全化判断比率'!B33)</f>
        <v>下水道特別会計</v>
      </c>
      <c r="BH35" s="368"/>
      <c r="BI35" s="368"/>
      <c r="BJ35" s="368"/>
      <c r="BK35" s="368"/>
      <c r="BL35" s="368"/>
      <c r="BM35" s="368"/>
      <c r="BN35" s="368"/>
      <c r="BO35" s="368"/>
      <c r="BP35" s="368"/>
      <c r="BQ35" s="368"/>
      <c r="BR35" s="368"/>
      <c r="BS35" s="368"/>
      <c r="BT35" s="368"/>
      <c r="BU35" s="368"/>
      <c r="BV35" s="180"/>
      <c r="BW35" s="367">
        <f t="shared" ref="BW35:BW43" si="2">IF(BY35="","",BW34+1)</f>
        <v>10</v>
      </c>
      <c r="BX35" s="367"/>
      <c r="BY35" s="368" t="str">
        <f>IF('各会計、関係団体の財政状況及び健全化判断比率'!B69="","",'各会計、関係団体の財政状況及び健全化判断比率'!B69)</f>
        <v>東部地域広域水道企業団（水道事業会計）</v>
      </c>
      <c r="BZ35" s="368"/>
      <c r="CA35" s="368"/>
      <c r="CB35" s="368"/>
      <c r="CC35" s="368"/>
      <c r="CD35" s="368"/>
      <c r="CE35" s="368"/>
      <c r="CF35" s="368"/>
      <c r="CG35" s="368"/>
      <c r="CH35" s="368"/>
      <c r="CI35" s="368"/>
      <c r="CJ35" s="368"/>
      <c r="CK35" s="368"/>
      <c r="CL35" s="368"/>
      <c r="CM35" s="368"/>
      <c r="CN35" s="180"/>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7"/>
    </row>
    <row r="36" spans="1:113" ht="32.25" customHeight="1" x14ac:dyDescent="0.2">
      <c r="A36" s="180"/>
      <c r="B36" s="204"/>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0"/>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0"/>
      <c r="AM36" s="367" t="str">
        <f t="shared" si="0"/>
        <v/>
      </c>
      <c r="AN36" s="367"/>
      <c r="AO36" s="368"/>
      <c r="AP36" s="368"/>
      <c r="AQ36" s="368"/>
      <c r="AR36" s="368"/>
      <c r="AS36" s="368"/>
      <c r="AT36" s="368"/>
      <c r="AU36" s="368"/>
      <c r="AV36" s="368"/>
      <c r="AW36" s="368"/>
      <c r="AX36" s="368"/>
      <c r="AY36" s="368"/>
      <c r="AZ36" s="368"/>
      <c r="BA36" s="368"/>
      <c r="BB36" s="368"/>
      <c r="BC36" s="368"/>
      <c r="BD36" s="180"/>
      <c r="BE36" s="367" t="str">
        <f t="shared" si="1"/>
        <v/>
      </c>
      <c r="BF36" s="367"/>
      <c r="BG36" s="368"/>
      <c r="BH36" s="368"/>
      <c r="BI36" s="368"/>
      <c r="BJ36" s="368"/>
      <c r="BK36" s="368"/>
      <c r="BL36" s="368"/>
      <c r="BM36" s="368"/>
      <c r="BN36" s="368"/>
      <c r="BO36" s="368"/>
      <c r="BP36" s="368"/>
      <c r="BQ36" s="368"/>
      <c r="BR36" s="368"/>
      <c r="BS36" s="368"/>
      <c r="BT36" s="368"/>
      <c r="BU36" s="368"/>
      <c r="BV36" s="180"/>
      <c r="BW36" s="367">
        <f t="shared" si="2"/>
        <v>11</v>
      </c>
      <c r="BX36" s="367"/>
      <c r="BY36" s="368" t="str">
        <f>IF('各会計、関係団体の財政状況及び健全化判断比率'!B70="","",'各会計、関係団体の財政状況及び健全化判断比率'!B70)</f>
        <v>山梨県市町村総合事務組合（一般会計）</v>
      </c>
      <c r="BZ36" s="368"/>
      <c r="CA36" s="368"/>
      <c r="CB36" s="368"/>
      <c r="CC36" s="368"/>
      <c r="CD36" s="368"/>
      <c r="CE36" s="368"/>
      <c r="CF36" s="368"/>
      <c r="CG36" s="368"/>
      <c r="CH36" s="368"/>
      <c r="CI36" s="368"/>
      <c r="CJ36" s="368"/>
      <c r="CK36" s="368"/>
      <c r="CL36" s="368"/>
      <c r="CM36" s="368"/>
      <c r="CN36" s="180"/>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7"/>
    </row>
    <row r="37" spans="1:113" ht="32.25" customHeight="1" x14ac:dyDescent="0.2">
      <c r="A37" s="180"/>
      <c r="B37" s="204"/>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0"/>
      <c r="U37" s="367">
        <f t="shared" si="4"/>
        <v>6</v>
      </c>
      <c r="V37" s="367"/>
      <c r="W37" s="368" t="str">
        <f>IF('各会計、関係団体の財政状況及び健全化判断比率'!B31="","",'各会計、関係団体の財政状況及び健全化判断比率'!B31)</f>
        <v>介護サービス特別会計</v>
      </c>
      <c r="X37" s="368"/>
      <c r="Y37" s="368"/>
      <c r="Z37" s="368"/>
      <c r="AA37" s="368"/>
      <c r="AB37" s="368"/>
      <c r="AC37" s="368"/>
      <c r="AD37" s="368"/>
      <c r="AE37" s="368"/>
      <c r="AF37" s="368"/>
      <c r="AG37" s="368"/>
      <c r="AH37" s="368"/>
      <c r="AI37" s="368"/>
      <c r="AJ37" s="368"/>
      <c r="AK37" s="368"/>
      <c r="AL37" s="180"/>
      <c r="AM37" s="367" t="str">
        <f t="shared" si="0"/>
        <v/>
      </c>
      <c r="AN37" s="367"/>
      <c r="AO37" s="368"/>
      <c r="AP37" s="368"/>
      <c r="AQ37" s="368"/>
      <c r="AR37" s="368"/>
      <c r="AS37" s="368"/>
      <c r="AT37" s="368"/>
      <c r="AU37" s="368"/>
      <c r="AV37" s="368"/>
      <c r="AW37" s="368"/>
      <c r="AX37" s="368"/>
      <c r="AY37" s="368"/>
      <c r="AZ37" s="368"/>
      <c r="BA37" s="368"/>
      <c r="BB37" s="368"/>
      <c r="BC37" s="368"/>
      <c r="BD37" s="180"/>
      <c r="BE37" s="367" t="str">
        <f t="shared" si="1"/>
        <v/>
      </c>
      <c r="BF37" s="367"/>
      <c r="BG37" s="368"/>
      <c r="BH37" s="368"/>
      <c r="BI37" s="368"/>
      <c r="BJ37" s="368"/>
      <c r="BK37" s="368"/>
      <c r="BL37" s="368"/>
      <c r="BM37" s="368"/>
      <c r="BN37" s="368"/>
      <c r="BO37" s="368"/>
      <c r="BP37" s="368"/>
      <c r="BQ37" s="368"/>
      <c r="BR37" s="368"/>
      <c r="BS37" s="368"/>
      <c r="BT37" s="368"/>
      <c r="BU37" s="368"/>
      <c r="BV37" s="180"/>
      <c r="BW37" s="367">
        <f t="shared" si="2"/>
        <v>12</v>
      </c>
      <c r="BX37" s="367"/>
      <c r="BY37" s="368" t="str">
        <f>IF('各会計、関係団体の財政状況及び健全化判断比率'!B71="","",'各会計、関係団体の財政状況及び健全化判断比率'!B71)</f>
        <v>山梨県市町村総合事務組合（電子化事業及び会館管理・研修事業特別会計）</v>
      </c>
      <c r="BZ37" s="368"/>
      <c r="CA37" s="368"/>
      <c r="CB37" s="368"/>
      <c r="CC37" s="368"/>
      <c r="CD37" s="368"/>
      <c r="CE37" s="368"/>
      <c r="CF37" s="368"/>
      <c r="CG37" s="368"/>
      <c r="CH37" s="368"/>
      <c r="CI37" s="368"/>
      <c r="CJ37" s="368"/>
      <c r="CK37" s="368"/>
      <c r="CL37" s="368"/>
      <c r="CM37" s="368"/>
      <c r="CN37" s="180"/>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7"/>
    </row>
    <row r="38" spans="1:113" ht="32.25" customHeight="1" x14ac:dyDescent="0.2">
      <c r="A38" s="180"/>
      <c r="B38" s="204"/>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0"/>
      <c r="U38" s="367" t="str">
        <f t="shared" si="4"/>
        <v/>
      </c>
      <c r="V38" s="367"/>
      <c r="W38" s="368"/>
      <c r="X38" s="368"/>
      <c r="Y38" s="368"/>
      <c r="Z38" s="368"/>
      <c r="AA38" s="368"/>
      <c r="AB38" s="368"/>
      <c r="AC38" s="368"/>
      <c r="AD38" s="368"/>
      <c r="AE38" s="368"/>
      <c r="AF38" s="368"/>
      <c r="AG38" s="368"/>
      <c r="AH38" s="368"/>
      <c r="AI38" s="368"/>
      <c r="AJ38" s="368"/>
      <c r="AK38" s="368"/>
      <c r="AL38" s="180"/>
      <c r="AM38" s="367" t="str">
        <f t="shared" si="0"/>
        <v/>
      </c>
      <c r="AN38" s="367"/>
      <c r="AO38" s="368"/>
      <c r="AP38" s="368"/>
      <c r="AQ38" s="368"/>
      <c r="AR38" s="368"/>
      <c r="AS38" s="368"/>
      <c r="AT38" s="368"/>
      <c r="AU38" s="368"/>
      <c r="AV38" s="368"/>
      <c r="AW38" s="368"/>
      <c r="AX38" s="368"/>
      <c r="AY38" s="368"/>
      <c r="AZ38" s="368"/>
      <c r="BA38" s="368"/>
      <c r="BB38" s="368"/>
      <c r="BC38" s="368"/>
      <c r="BD38" s="180"/>
      <c r="BE38" s="367" t="str">
        <f t="shared" si="1"/>
        <v/>
      </c>
      <c r="BF38" s="367"/>
      <c r="BG38" s="368"/>
      <c r="BH38" s="368"/>
      <c r="BI38" s="368"/>
      <c r="BJ38" s="368"/>
      <c r="BK38" s="368"/>
      <c r="BL38" s="368"/>
      <c r="BM38" s="368"/>
      <c r="BN38" s="368"/>
      <c r="BO38" s="368"/>
      <c r="BP38" s="368"/>
      <c r="BQ38" s="368"/>
      <c r="BR38" s="368"/>
      <c r="BS38" s="368"/>
      <c r="BT38" s="368"/>
      <c r="BU38" s="368"/>
      <c r="BV38" s="180"/>
      <c r="BW38" s="367">
        <f t="shared" si="2"/>
        <v>13</v>
      </c>
      <c r="BX38" s="367"/>
      <c r="BY38" s="368" t="str">
        <f>IF('各会計、関係団体の財政状況及び健全化判断比率'!B72="","",'各会計、関係団体の財政状況及び健全化判断比率'!B72)</f>
        <v>山梨県市町村総合事務組合（一般廃棄物最終処分場事業特別会計）</v>
      </c>
      <c r="BZ38" s="368"/>
      <c r="CA38" s="368"/>
      <c r="CB38" s="368"/>
      <c r="CC38" s="368"/>
      <c r="CD38" s="368"/>
      <c r="CE38" s="368"/>
      <c r="CF38" s="368"/>
      <c r="CG38" s="368"/>
      <c r="CH38" s="368"/>
      <c r="CI38" s="368"/>
      <c r="CJ38" s="368"/>
      <c r="CK38" s="368"/>
      <c r="CL38" s="368"/>
      <c r="CM38" s="368"/>
      <c r="CN38" s="180"/>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7"/>
    </row>
    <row r="39" spans="1:113" ht="32.25" customHeight="1" x14ac:dyDescent="0.2">
      <c r="A39" s="180"/>
      <c r="B39" s="204"/>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0"/>
      <c r="U39" s="367" t="str">
        <f t="shared" si="4"/>
        <v/>
      </c>
      <c r="V39" s="367"/>
      <c r="W39" s="368"/>
      <c r="X39" s="368"/>
      <c r="Y39" s="368"/>
      <c r="Z39" s="368"/>
      <c r="AA39" s="368"/>
      <c r="AB39" s="368"/>
      <c r="AC39" s="368"/>
      <c r="AD39" s="368"/>
      <c r="AE39" s="368"/>
      <c r="AF39" s="368"/>
      <c r="AG39" s="368"/>
      <c r="AH39" s="368"/>
      <c r="AI39" s="368"/>
      <c r="AJ39" s="368"/>
      <c r="AK39" s="368"/>
      <c r="AL39" s="180"/>
      <c r="AM39" s="367" t="str">
        <f t="shared" si="0"/>
        <v/>
      </c>
      <c r="AN39" s="367"/>
      <c r="AO39" s="368"/>
      <c r="AP39" s="368"/>
      <c r="AQ39" s="368"/>
      <c r="AR39" s="368"/>
      <c r="AS39" s="368"/>
      <c r="AT39" s="368"/>
      <c r="AU39" s="368"/>
      <c r="AV39" s="368"/>
      <c r="AW39" s="368"/>
      <c r="AX39" s="368"/>
      <c r="AY39" s="368"/>
      <c r="AZ39" s="368"/>
      <c r="BA39" s="368"/>
      <c r="BB39" s="368"/>
      <c r="BC39" s="368"/>
      <c r="BD39" s="180"/>
      <c r="BE39" s="367" t="str">
        <f t="shared" si="1"/>
        <v/>
      </c>
      <c r="BF39" s="367"/>
      <c r="BG39" s="368"/>
      <c r="BH39" s="368"/>
      <c r="BI39" s="368"/>
      <c r="BJ39" s="368"/>
      <c r="BK39" s="368"/>
      <c r="BL39" s="368"/>
      <c r="BM39" s="368"/>
      <c r="BN39" s="368"/>
      <c r="BO39" s="368"/>
      <c r="BP39" s="368"/>
      <c r="BQ39" s="368"/>
      <c r="BR39" s="368"/>
      <c r="BS39" s="368"/>
      <c r="BT39" s="368"/>
      <c r="BU39" s="368"/>
      <c r="BV39" s="180"/>
      <c r="BW39" s="367">
        <f t="shared" si="2"/>
        <v>14</v>
      </c>
      <c r="BX39" s="367"/>
      <c r="BY39" s="368" t="str">
        <f>IF('各会計、関係団体の財政状況及び健全化判断比率'!B73="","",'各会計、関係団体の財政状況及び健全化判断比率'!B73)</f>
        <v>山梨県市町村総合事務組合（入札参加資格審査事業特別会計）</v>
      </c>
      <c r="BZ39" s="368"/>
      <c r="CA39" s="368"/>
      <c r="CB39" s="368"/>
      <c r="CC39" s="368"/>
      <c r="CD39" s="368"/>
      <c r="CE39" s="368"/>
      <c r="CF39" s="368"/>
      <c r="CG39" s="368"/>
      <c r="CH39" s="368"/>
      <c r="CI39" s="368"/>
      <c r="CJ39" s="368"/>
      <c r="CK39" s="368"/>
      <c r="CL39" s="368"/>
      <c r="CM39" s="368"/>
      <c r="CN39" s="180"/>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7"/>
    </row>
    <row r="40" spans="1:113" ht="32.25" customHeight="1" x14ac:dyDescent="0.2">
      <c r="A40" s="180"/>
      <c r="B40" s="204"/>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0"/>
      <c r="U40" s="367" t="str">
        <f t="shared" si="4"/>
        <v/>
      </c>
      <c r="V40" s="367"/>
      <c r="W40" s="368"/>
      <c r="X40" s="368"/>
      <c r="Y40" s="368"/>
      <c r="Z40" s="368"/>
      <c r="AA40" s="368"/>
      <c r="AB40" s="368"/>
      <c r="AC40" s="368"/>
      <c r="AD40" s="368"/>
      <c r="AE40" s="368"/>
      <c r="AF40" s="368"/>
      <c r="AG40" s="368"/>
      <c r="AH40" s="368"/>
      <c r="AI40" s="368"/>
      <c r="AJ40" s="368"/>
      <c r="AK40" s="368"/>
      <c r="AL40" s="180"/>
      <c r="AM40" s="367" t="str">
        <f t="shared" si="0"/>
        <v/>
      </c>
      <c r="AN40" s="367"/>
      <c r="AO40" s="368"/>
      <c r="AP40" s="368"/>
      <c r="AQ40" s="368"/>
      <c r="AR40" s="368"/>
      <c r="AS40" s="368"/>
      <c r="AT40" s="368"/>
      <c r="AU40" s="368"/>
      <c r="AV40" s="368"/>
      <c r="AW40" s="368"/>
      <c r="AX40" s="368"/>
      <c r="AY40" s="368"/>
      <c r="AZ40" s="368"/>
      <c r="BA40" s="368"/>
      <c r="BB40" s="368"/>
      <c r="BC40" s="368"/>
      <c r="BD40" s="180"/>
      <c r="BE40" s="367" t="str">
        <f t="shared" si="1"/>
        <v/>
      </c>
      <c r="BF40" s="367"/>
      <c r="BG40" s="368"/>
      <c r="BH40" s="368"/>
      <c r="BI40" s="368"/>
      <c r="BJ40" s="368"/>
      <c r="BK40" s="368"/>
      <c r="BL40" s="368"/>
      <c r="BM40" s="368"/>
      <c r="BN40" s="368"/>
      <c r="BO40" s="368"/>
      <c r="BP40" s="368"/>
      <c r="BQ40" s="368"/>
      <c r="BR40" s="368"/>
      <c r="BS40" s="368"/>
      <c r="BT40" s="368"/>
      <c r="BU40" s="368"/>
      <c r="BV40" s="180"/>
      <c r="BW40" s="367">
        <f t="shared" si="2"/>
        <v>15</v>
      </c>
      <c r="BX40" s="367"/>
      <c r="BY40" s="368" t="str">
        <f>IF('各会計、関係団体の財政状況及び健全化判断比率'!B74="","",'各会計、関係団体の財政状況及び健全化判断比率'!B74)</f>
        <v>山梨県市町村総合事務組合（交通災害共済事業特別会計）</v>
      </c>
      <c r="BZ40" s="368"/>
      <c r="CA40" s="368"/>
      <c r="CB40" s="368"/>
      <c r="CC40" s="368"/>
      <c r="CD40" s="368"/>
      <c r="CE40" s="368"/>
      <c r="CF40" s="368"/>
      <c r="CG40" s="368"/>
      <c r="CH40" s="368"/>
      <c r="CI40" s="368"/>
      <c r="CJ40" s="368"/>
      <c r="CK40" s="368"/>
      <c r="CL40" s="368"/>
      <c r="CM40" s="368"/>
      <c r="CN40" s="180"/>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7"/>
    </row>
    <row r="41" spans="1:113" ht="32.25" customHeight="1" x14ac:dyDescent="0.2">
      <c r="A41" s="180"/>
      <c r="B41" s="204"/>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0"/>
      <c r="U41" s="367" t="str">
        <f t="shared" si="4"/>
        <v/>
      </c>
      <c r="V41" s="367"/>
      <c r="W41" s="368"/>
      <c r="X41" s="368"/>
      <c r="Y41" s="368"/>
      <c r="Z41" s="368"/>
      <c r="AA41" s="368"/>
      <c r="AB41" s="368"/>
      <c r="AC41" s="368"/>
      <c r="AD41" s="368"/>
      <c r="AE41" s="368"/>
      <c r="AF41" s="368"/>
      <c r="AG41" s="368"/>
      <c r="AH41" s="368"/>
      <c r="AI41" s="368"/>
      <c r="AJ41" s="368"/>
      <c r="AK41" s="368"/>
      <c r="AL41" s="180"/>
      <c r="AM41" s="367" t="str">
        <f t="shared" si="0"/>
        <v/>
      </c>
      <c r="AN41" s="367"/>
      <c r="AO41" s="368"/>
      <c r="AP41" s="368"/>
      <c r="AQ41" s="368"/>
      <c r="AR41" s="368"/>
      <c r="AS41" s="368"/>
      <c r="AT41" s="368"/>
      <c r="AU41" s="368"/>
      <c r="AV41" s="368"/>
      <c r="AW41" s="368"/>
      <c r="AX41" s="368"/>
      <c r="AY41" s="368"/>
      <c r="AZ41" s="368"/>
      <c r="BA41" s="368"/>
      <c r="BB41" s="368"/>
      <c r="BC41" s="368"/>
      <c r="BD41" s="180"/>
      <c r="BE41" s="367" t="str">
        <f t="shared" si="1"/>
        <v/>
      </c>
      <c r="BF41" s="367"/>
      <c r="BG41" s="368"/>
      <c r="BH41" s="368"/>
      <c r="BI41" s="368"/>
      <c r="BJ41" s="368"/>
      <c r="BK41" s="368"/>
      <c r="BL41" s="368"/>
      <c r="BM41" s="368"/>
      <c r="BN41" s="368"/>
      <c r="BO41" s="368"/>
      <c r="BP41" s="368"/>
      <c r="BQ41" s="368"/>
      <c r="BR41" s="368"/>
      <c r="BS41" s="368"/>
      <c r="BT41" s="368"/>
      <c r="BU41" s="368"/>
      <c r="BV41" s="180"/>
      <c r="BW41" s="367">
        <f t="shared" si="2"/>
        <v>16</v>
      </c>
      <c r="BX41" s="367"/>
      <c r="BY41" s="368" t="str">
        <f>IF('各会計、関係団体の財政状況及び健全化判断比率'!B75="","",'各会計、関係団体の財政状況及び健全化判断比率'!B75)</f>
        <v>山梨県後期高齢者医療広域連合（一般会計）</v>
      </c>
      <c r="BZ41" s="368"/>
      <c r="CA41" s="368"/>
      <c r="CB41" s="368"/>
      <c r="CC41" s="368"/>
      <c r="CD41" s="368"/>
      <c r="CE41" s="368"/>
      <c r="CF41" s="368"/>
      <c r="CG41" s="368"/>
      <c r="CH41" s="368"/>
      <c r="CI41" s="368"/>
      <c r="CJ41" s="368"/>
      <c r="CK41" s="368"/>
      <c r="CL41" s="368"/>
      <c r="CM41" s="368"/>
      <c r="CN41" s="180"/>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7"/>
    </row>
    <row r="42" spans="1:113" ht="32.25" customHeight="1" x14ac:dyDescent="0.2">
      <c r="B42" s="204"/>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0"/>
      <c r="U42" s="367" t="str">
        <f t="shared" si="4"/>
        <v/>
      </c>
      <c r="V42" s="367"/>
      <c r="W42" s="368"/>
      <c r="X42" s="368"/>
      <c r="Y42" s="368"/>
      <c r="Z42" s="368"/>
      <c r="AA42" s="368"/>
      <c r="AB42" s="368"/>
      <c r="AC42" s="368"/>
      <c r="AD42" s="368"/>
      <c r="AE42" s="368"/>
      <c r="AF42" s="368"/>
      <c r="AG42" s="368"/>
      <c r="AH42" s="368"/>
      <c r="AI42" s="368"/>
      <c r="AJ42" s="368"/>
      <c r="AK42" s="368"/>
      <c r="AL42" s="180"/>
      <c r="AM42" s="367" t="str">
        <f t="shared" si="0"/>
        <v/>
      </c>
      <c r="AN42" s="367"/>
      <c r="AO42" s="368"/>
      <c r="AP42" s="368"/>
      <c r="AQ42" s="368"/>
      <c r="AR42" s="368"/>
      <c r="AS42" s="368"/>
      <c r="AT42" s="368"/>
      <c r="AU42" s="368"/>
      <c r="AV42" s="368"/>
      <c r="AW42" s="368"/>
      <c r="AX42" s="368"/>
      <c r="AY42" s="368"/>
      <c r="AZ42" s="368"/>
      <c r="BA42" s="368"/>
      <c r="BB42" s="368"/>
      <c r="BC42" s="368"/>
      <c r="BD42" s="180"/>
      <c r="BE42" s="367" t="str">
        <f t="shared" si="1"/>
        <v/>
      </c>
      <c r="BF42" s="367"/>
      <c r="BG42" s="368"/>
      <c r="BH42" s="368"/>
      <c r="BI42" s="368"/>
      <c r="BJ42" s="368"/>
      <c r="BK42" s="368"/>
      <c r="BL42" s="368"/>
      <c r="BM42" s="368"/>
      <c r="BN42" s="368"/>
      <c r="BO42" s="368"/>
      <c r="BP42" s="368"/>
      <c r="BQ42" s="368"/>
      <c r="BR42" s="368"/>
      <c r="BS42" s="368"/>
      <c r="BT42" s="368"/>
      <c r="BU42" s="368"/>
      <c r="BV42" s="180"/>
      <c r="BW42" s="367">
        <f t="shared" si="2"/>
        <v>17</v>
      </c>
      <c r="BX42" s="367"/>
      <c r="BY42" s="368" t="str">
        <f>IF('各会計、関係団体の財政状況及び健全化判断比率'!B76="","",'各会計、関係団体の財政状況及び健全化判断比率'!B76)</f>
        <v>山梨県後期高齢者医療広域連合（後期高齢者医療特別会計）</v>
      </c>
      <c r="BZ42" s="368"/>
      <c r="CA42" s="368"/>
      <c r="CB42" s="368"/>
      <c r="CC42" s="368"/>
      <c r="CD42" s="368"/>
      <c r="CE42" s="368"/>
      <c r="CF42" s="368"/>
      <c r="CG42" s="368"/>
      <c r="CH42" s="368"/>
      <c r="CI42" s="368"/>
      <c r="CJ42" s="368"/>
      <c r="CK42" s="368"/>
      <c r="CL42" s="368"/>
      <c r="CM42" s="368"/>
      <c r="CN42" s="180"/>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7"/>
    </row>
    <row r="43" spans="1:113" ht="32.25" customHeight="1" x14ac:dyDescent="0.2">
      <c r="B43" s="204"/>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0"/>
      <c r="U43" s="367" t="str">
        <f t="shared" si="4"/>
        <v/>
      </c>
      <c r="V43" s="367"/>
      <c r="W43" s="368"/>
      <c r="X43" s="368"/>
      <c r="Y43" s="368"/>
      <c r="Z43" s="368"/>
      <c r="AA43" s="368"/>
      <c r="AB43" s="368"/>
      <c r="AC43" s="368"/>
      <c r="AD43" s="368"/>
      <c r="AE43" s="368"/>
      <c r="AF43" s="368"/>
      <c r="AG43" s="368"/>
      <c r="AH43" s="368"/>
      <c r="AI43" s="368"/>
      <c r="AJ43" s="368"/>
      <c r="AK43" s="368"/>
      <c r="AL43" s="180"/>
      <c r="AM43" s="367" t="str">
        <f t="shared" si="0"/>
        <v/>
      </c>
      <c r="AN43" s="367"/>
      <c r="AO43" s="368"/>
      <c r="AP43" s="368"/>
      <c r="AQ43" s="368"/>
      <c r="AR43" s="368"/>
      <c r="AS43" s="368"/>
      <c r="AT43" s="368"/>
      <c r="AU43" s="368"/>
      <c r="AV43" s="368"/>
      <c r="AW43" s="368"/>
      <c r="AX43" s="368"/>
      <c r="AY43" s="368"/>
      <c r="AZ43" s="368"/>
      <c r="BA43" s="368"/>
      <c r="BB43" s="368"/>
      <c r="BC43" s="368"/>
      <c r="BD43" s="180"/>
      <c r="BE43" s="367" t="str">
        <f t="shared" si="1"/>
        <v/>
      </c>
      <c r="BF43" s="367"/>
      <c r="BG43" s="368"/>
      <c r="BH43" s="368"/>
      <c r="BI43" s="368"/>
      <c r="BJ43" s="368"/>
      <c r="BK43" s="368"/>
      <c r="BL43" s="368"/>
      <c r="BM43" s="368"/>
      <c r="BN43" s="368"/>
      <c r="BO43" s="368"/>
      <c r="BP43" s="368"/>
      <c r="BQ43" s="368"/>
      <c r="BR43" s="368"/>
      <c r="BS43" s="368"/>
      <c r="BT43" s="368"/>
      <c r="BU43" s="368"/>
      <c r="BV43" s="180"/>
      <c r="BW43" s="367">
        <f t="shared" si="2"/>
        <v>18</v>
      </c>
      <c r="BX43" s="367"/>
      <c r="BY43" s="368" t="str">
        <f>IF('各会計、関係団体の財政状況及び健全化判断比率'!B77="","",'各会計、関係団体の財政状況及び健全化判断比率'!B77)</f>
        <v>富士・東部広域環境事務組合（一般会計）</v>
      </c>
      <c r="BZ43" s="368"/>
      <c r="CA43" s="368"/>
      <c r="CB43" s="368"/>
      <c r="CC43" s="368"/>
      <c r="CD43" s="368"/>
      <c r="CE43" s="368"/>
      <c r="CF43" s="368"/>
      <c r="CG43" s="368"/>
      <c r="CH43" s="368"/>
      <c r="CI43" s="368"/>
      <c r="CJ43" s="368"/>
      <c r="CK43" s="368"/>
      <c r="CL43" s="368"/>
      <c r="CM43" s="368"/>
      <c r="CN43" s="180"/>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7"/>
    </row>
    <row r="44" spans="1:113" ht="13.5" customHeight="1" thickBot="1" x14ac:dyDescent="0.25">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2"/>
    <row r="46" spans="1:113" x14ac:dyDescent="0.2">
      <c r="B46" s="179"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uBUlbFUsvmWMO4bykbo9OMh6P2Qpq0krBQvE/lyjG6VDGmdHQqj/FNsOWN7IYHqYvNjBN2ON2AoSihQfSdzeCA==" saltValue="y8eKGoKNUHj6UpvznlnM3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3" customWidth="1"/>
    <col min="2" max="2" width="2.33203125" style="213" customWidth="1"/>
    <col min="3" max="16" width="2.6640625" style="213" customWidth="1"/>
    <col min="17" max="17" width="2.33203125" style="213" customWidth="1"/>
    <col min="18" max="95" width="1.6640625" style="213" customWidth="1"/>
    <col min="96" max="133" width="1.6640625" style="225" customWidth="1"/>
    <col min="134" max="143" width="1.6640625" style="213" customWidth="1"/>
    <col min="144" max="16384" width="0" style="213" hidden="1"/>
  </cols>
  <sheetData>
    <row r="1" spans="2:143" ht="22.5" customHeight="1" thickBot="1" x14ac:dyDescent="0.25">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717" t="s">
        <v>202</v>
      </c>
      <c r="DI1" s="718"/>
      <c r="DJ1" s="718"/>
      <c r="DK1" s="718"/>
      <c r="DL1" s="718"/>
      <c r="DM1" s="718"/>
      <c r="DN1" s="719"/>
      <c r="DO1" s="213"/>
      <c r="DP1" s="717" t="s">
        <v>203</v>
      </c>
      <c r="DQ1" s="718"/>
      <c r="DR1" s="718"/>
      <c r="DS1" s="718"/>
      <c r="DT1" s="718"/>
      <c r="DU1" s="718"/>
      <c r="DV1" s="718"/>
      <c r="DW1" s="718"/>
      <c r="DX1" s="718"/>
      <c r="DY1" s="718"/>
      <c r="DZ1" s="718"/>
      <c r="EA1" s="718"/>
      <c r="EB1" s="718"/>
      <c r="EC1" s="719"/>
      <c r="ED1" s="212"/>
      <c r="EE1" s="212"/>
      <c r="EF1" s="212"/>
      <c r="EG1" s="212"/>
      <c r="EH1" s="212"/>
      <c r="EI1" s="212"/>
      <c r="EJ1" s="212"/>
      <c r="EK1" s="212"/>
      <c r="EL1" s="212"/>
      <c r="EM1" s="212"/>
    </row>
    <row r="2" spans="2:143" ht="22.5" customHeight="1" x14ac:dyDescent="0.2">
      <c r="B2" s="214" t="s">
        <v>204</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4338368</v>
      </c>
      <c r="S5" s="677"/>
      <c r="T5" s="677"/>
      <c r="U5" s="677"/>
      <c r="V5" s="677"/>
      <c r="W5" s="677"/>
      <c r="X5" s="677"/>
      <c r="Y5" s="702"/>
      <c r="Z5" s="715">
        <v>29.7</v>
      </c>
      <c r="AA5" s="715"/>
      <c r="AB5" s="715"/>
      <c r="AC5" s="715"/>
      <c r="AD5" s="716">
        <v>4338368</v>
      </c>
      <c r="AE5" s="716"/>
      <c r="AF5" s="716"/>
      <c r="AG5" s="716"/>
      <c r="AH5" s="716"/>
      <c r="AI5" s="716"/>
      <c r="AJ5" s="716"/>
      <c r="AK5" s="716"/>
      <c r="AL5" s="703">
        <v>55.7</v>
      </c>
      <c r="AM5" s="685"/>
      <c r="AN5" s="685"/>
      <c r="AO5" s="704"/>
      <c r="AP5" s="679" t="s">
        <v>216</v>
      </c>
      <c r="AQ5" s="680"/>
      <c r="AR5" s="680"/>
      <c r="AS5" s="680"/>
      <c r="AT5" s="680"/>
      <c r="AU5" s="680"/>
      <c r="AV5" s="680"/>
      <c r="AW5" s="680"/>
      <c r="AX5" s="680"/>
      <c r="AY5" s="680"/>
      <c r="AZ5" s="680"/>
      <c r="BA5" s="680"/>
      <c r="BB5" s="680"/>
      <c r="BC5" s="680"/>
      <c r="BD5" s="680"/>
      <c r="BE5" s="680"/>
      <c r="BF5" s="681"/>
      <c r="BG5" s="621">
        <v>4337992</v>
      </c>
      <c r="BH5" s="622"/>
      <c r="BI5" s="622"/>
      <c r="BJ5" s="622"/>
      <c r="BK5" s="622"/>
      <c r="BL5" s="622"/>
      <c r="BM5" s="622"/>
      <c r="BN5" s="623"/>
      <c r="BO5" s="659">
        <v>100</v>
      </c>
      <c r="BP5" s="659"/>
      <c r="BQ5" s="659"/>
      <c r="BR5" s="659"/>
      <c r="BS5" s="660">
        <v>8752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113821</v>
      </c>
      <c r="S6" s="622"/>
      <c r="T6" s="622"/>
      <c r="U6" s="622"/>
      <c r="V6" s="622"/>
      <c r="W6" s="622"/>
      <c r="X6" s="622"/>
      <c r="Y6" s="623"/>
      <c r="Z6" s="659">
        <v>0.8</v>
      </c>
      <c r="AA6" s="659"/>
      <c r="AB6" s="659"/>
      <c r="AC6" s="659"/>
      <c r="AD6" s="660">
        <v>113821</v>
      </c>
      <c r="AE6" s="660"/>
      <c r="AF6" s="660"/>
      <c r="AG6" s="660"/>
      <c r="AH6" s="660"/>
      <c r="AI6" s="660"/>
      <c r="AJ6" s="660"/>
      <c r="AK6" s="660"/>
      <c r="AL6" s="624">
        <v>1.5</v>
      </c>
      <c r="AM6" s="625"/>
      <c r="AN6" s="625"/>
      <c r="AO6" s="661"/>
      <c r="AP6" s="618" t="s">
        <v>221</v>
      </c>
      <c r="AQ6" s="619"/>
      <c r="AR6" s="619"/>
      <c r="AS6" s="619"/>
      <c r="AT6" s="619"/>
      <c r="AU6" s="619"/>
      <c r="AV6" s="619"/>
      <c r="AW6" s="619"/>
      <c r="AX6" s="619"/>
      <c r="AY6" s="619"/>
      <c r="AZ6" s="619"/>
      <c r="BA6" s="619"/>
      <c r="BB6" s="619"/>
      <c r="BC6" s="619"/>
      <c r="BD6" s="619"/>
      <c r="BE6" s="619"/>
      <c r="BF6" s="620"/>
      <c r="BG6" s="621">
        <v>4337992</v>
      </c>
      <c r="BH6" s="622"/>
      <c r="BI6" s="622"/>
      <c r="BJ6" s="622"/>
      <c r="BK6" s="622"/>
      <c r="BL6" s="622"/>
      <c r="BM6" s="622"/>
      <c r="BN6" s="623"/>
      <c r="BO6" s="659">
        <v>100</v>
      </c>
      <c r="BP6" s="659"/>
      <c r="BQ6" s="659"/>
      <c r="BR6" s="659"/>
      <c r="BS6" s="660">
        <v>8752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126482</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126482</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894</v>
      </c>
      <c r="S7" s="622"/>
      <c r="T7" s="622"/>
      <c r="U7" s="622"/>
      <c r="V7" s="622"/>
      <c r="W7" s="622"/>
      <c r="X7" s="622"/>
      <c r="Y7" s="623"/>
      <c r="Z7" s="659">
        <v>0</v>
      </c>
      <c r="AA7" s="659"/>
      <c r="AB7" s="659"/>
      <c r="AC7" s="659"/>
      <c r="AD7" s="660">
        <v>894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1182036</v>
      </c>
      <c r="BH7" s="622"/>
      <c r="BI7" s="622"/>
      <c r="BJ7" s="622"/>
      <c r="BK7" s="622"/>
      <c r="BL7" s="622"/>
      <c r="BM7" s="622"/>
      <c r="BN7" s="623"/>
      <c r="BO7" s="659">
        <v>27.2</v>
      </c>
      <c r="BP7" s="659"/>
      <c r="BQ7" s="659"/>
      <c r="BR7" s="659"/>
      <c r="BS7" s="660">
        <v>8752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2589686</v>
      </c>
      <c r="CS7" s="622"/>
      <c r="CT7" s="622"/>
      <c r="CU7" s="622"/>
      <c r="CV7" s="622"/>
      <c r="CW7" s="622"/>
      <c r="CX7" s="622"/>
      <c r="CY7" s="623"/>
      <c r="CZ7" s="659">
        <v>18.7</v>
      </c>
      <c r="DA7" s="659"/>
      <c r="DB7" s="659"/>
      <c r="DC7" s="659"/>
      <c r="DD7" s="627">
        <v>24720</v>
      </c>
      <c r="DE7" s="622"/>
      <c r="DF7" s="622"/>
      <c r="DG7" s="622"/>
      <c r="DH7" s="622"/>
      <c r="DI7" s="622"/>
      <c r="DJ7" s="622"/>
      <c r="DK7" s="622"/>
      <c r="DL7" s="622"/>
      <c r="DM7" s="622"/>
      <c r="DN7" s="622"/>
      <c r="DO7" s="622"/>
      <c r="DP7" s="623"/>
      <c r="DQ7" s="627">
        <v>1369934</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15673</v>
      </c>
      <c r="S8" s="622"/>
      <c r="T8" s="622"/>
      <c r="U8" s="622"/>
      <c r="V8" s="622"/>
      <c r="W8" s="622"/>
      <c r="X8" s="622"/>
      <c r="Y8" s="623"/>
      <c r="Z8" s="659">
        <v>0.1</v>
      </c>
      <c r="AA8" s="659"/>
      <c r="AB8" s="659"/>
      <c r="AC8" s="659"/>
      <c r="AD8" s="660">
        <v>15673</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40237</v>
      </c>
      <c r="BH8" s="622"/>
      <c r="BI8" s="622"/>
      <c r="BJ8" s="622"/>
      <c r="BK8" s="622"/>
      <c r="BL8" s="622"/>
      <c r="BM8" s="622"/>
      <c r="BN8" s="623"/>
      <c r="BO8" s="659">
        <v>0.9</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3731915</v>
      </c>
      <c r="CS8" s="622"/>
      <c r="CT8" s="622"/>
      <c r="CU8" s="622"/>
      <c r="CV8" s="622"/>
      <c r="CW8" s="622"/>
      <c r="CX8" s="622"/>
      <c r="CY8" s="623"/>
      <c r="CZ8" s="659">
        <v>26.9</v>
      </c>
      <c r="DA8" s="659"/>
      <c r="DB8" s="659"/>
      <c r="DC8" s="659"/>
      <c r="DD8" s="627">
        <v>33600</v>
      </c>
      <c r="DE8" s="622"/>
      <c r="DF8" s="622"/>
      <c r="DG8" s="622"/>
      <c r="DH8" s="622"/>
      <c r="DI8" s="622"/>
      <c r="DJ8" s="622"/>
      <c r="DK8" s="622"/>
      <c r="DL8" s="622"/>
      <c r="DM8" s="622"/>
      <c r="DN8" s="622"/>
      <c r="DO8" s="622"/>
      <c r="DP8" s="623"/>
      <c r="DQ8" s="627">
        <v>2142915</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18004</v>
      </c>
      <c r="S9" s="622"/>
      <c r="T9" s="622"/>
      <c r="U9" s="622"/>
      <c r="V9" s="622"/>
      <c r="W9" s="622"/>
      <c r="X9" s="622"/>
      <c r="Y9" s="623"/>
      <c r="Z9" s="659">
        <v>0.1</v>
      </c>
      <c r="AA9" s="659"/>
      <c r="AB9" s="659"/>
      <c r="AC9" s="659"/>
      <c r="AD9" s="660">
        <v>18004</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1003839</v>
      </c>
      <c r="BH9" s="622"/>
      <c r="BI9" s="622"/>
      <c r="BJ9" s="622"/>
      <c r="BK9" s="622"/>
      <c r="BL9" s="622"/>
      <c r="BM9" s="622"/>
      <c r="BN9" s="623"/>
      <c r="BO9" s="659">
        <v>23.1</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1931817</v>
      </c>
      <c r="CS9" s="622"/>
      <c r="CT9" s="622"/>
      <c r="CU9" s="622"/>
      <c r="CV9" s="622"/>
      <c r="CW9" s="622"/>
      <c r="CX9" s="622"/>
      <c r="CY9" s="623"/>
      <c r="CZ9" s="659">
        <v>13.9</v>
      </c>
      <c r="DA9" s="659"/>
      <c r="DB9" s="659"/>
      <c r="DC9" s="659"/>
      <c r="DD9" s="627">
        <v>8158</v>
      </c>
      <c r="DE9" s="622"/>
      <c r="DF9" s="622"/>
      <c r="DG9" s="622"/>
      <c r="DH9" s="622"/>
      <c r="DI9" s="622"/>
      <c r="DJ9" s="622"/>
      <c r="DK9" s="622"/>
      <c r="DL9" s="622"/>
      <c r="DM9" s="622"/>
      <c r="DN9" s="622"/>
      <c r="DO9" s="622"/>
      <c r="DP9" s="623"/>
      <c r="DQ9" s="627">
        <v>1664797</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64091</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15018</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5006</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560383</v>
      </c>
      <c r="S11" s="622"/>
      <c r="T11" s="622"/>
      <c r="U11" s="622"/>
      <c r="V11" s="622"/>
      <c r="W11" s="622"/>
      <c r="X11" s="622"/>
      <c r="Y11" s="623"/>
      <c r="Z11" s="624">
        <v>3.8</v>
      </c>
      <c r="AA11" s="625"/>
      <c r="AB11" s="625"/>
      <c r="AC11" s="626"/>
      <c r="AD11" s="627">
        <v>560383</v>
      </c>
      <c r="AE11" s="622"/>
      <c r="AF11" s="622"/>
      <c r="AG11" s="622"/>
      <c r="AH11" s="622"/>
      <c r="AI11" s="622"/>
      <c r="AJ11" s="622"/>
      <c r="AK11" s="623"/>
      <c r="AL11" s="624">
        <v>7.2</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73869</v>
      </c>
      <c r="BH11" s="622"/>
      <c r="BI11" s="622"/>
      <c r="BJ11" s="622"/>
      <c r="BK11" s="622"/>
      <c r="BL11" s="622"/>
      <c r="BM11" s="622"/>
      <c r="BN11" s="623"/>
      <c r="BO11" s="659">
        <v>1.7</v>
      </c>
      <c r="BP11" s="659"/>
      <c r="BQ11" s="659"/>
      <c r="BR11" s="659"/>
      <c r="BS11" s="660">
        <v>8752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236317</v>
      </c>
      <c r="CS11" s="622"/>
      <c r="CT11" s="622"/>
      <c r="CU11" s="622"/>
      <c r="CV11" s="622"/>
      <c r="CW11" s="622"/>
      <c r="CX11" s="622"/>
      <c r="CY11" s="623"/>
      <c r="CZ11" s="659">
        <v>1.7</v>
      </c>
      <c r="DA11" s="659"/>
      <c r="DB11" s="659"/>
      <c r="DC11" s="659"/>
      <c r="DD11" s="627">
        <v>72023</v>
      </c>
      <c r="DE11" s="622"/>
      <c r="DF11" s="622"/>
      <c r="DG11" s="622"/>
      <c r="DH11" s="622"/>
      <c r="DI11" s="622"/>
      <c r="DJ11" s="622"/>
      <c r="DK11" s="622"/>
      <c r="DL11" s="622"/>
      <c r="DM11" s="622"/>
      <c r="DN11" s="622"/>
      <c r="DO11" s="622"/>
      <c r="DP11" s="623"/>
      <c r="DQ11" s="627">
        <v>135905</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32101</v>
      </c>
      <c r="S12" s="622"/>
      <c r="T12" s="622"/>
      <c r="U12" s="622"/>
      <c r="V12" s="622"/>
      <c r="W12" s="622"/>
      <c r="X12" s="622"/>
      <c r="Y12" s="623"/>
      <c r="Z12" s="659">
        <v>0.2</v>
      </c>
      <c r="AA12" s="659"/>
      <c r="AB12" s="659"/>
      <c r="AC12" s="659"/>
      <c r="AD12" s="660">
        <v>32101</v>
      </c>
      <c r="AE12" s="660"/>
      <c r="AF12" s="660"/>
      <c r="AG12" s="660"/>
      <c r="AH12" s="660"/>
      <c r="AI12" s="660"/>
      <c r="AJ12" s="660"/>
      <c r="AK12" s="660"/>
      <c r="AL12" s="624">
        <v>0.4</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2926592</v>
      </c>
      <c r="BH12" s="622"/>
      <c r="BI12" s="622"/>
      <c r="BJ12" s="622"/>
      <c r="BK12" s="622"/>
      <c r="BL12" s="622"/>
      <c r="BM12" s="622"/>
      <c r="BN12" s="623"/>
      <c r="BO12" s="659">
        <v>67.5</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95799</v>
      </c>
      <c r="CS12" s="622"/>
      <c r="CT12" s="622"/>
      <c r="CU12" s="622"/>
      <c r="CV12" s="622"/>
      <c r="CW12" s="622"/>
      <c r="CX12" s="622"/>
      <c r="CY12" s="623"/>
      <c r="CZ12" s="659">
        <v>0.7</v>
      </c>
      <c r="DA12" s="659"/>
      <c r="DB12" s="659"/>
      <c r="DC12" s="659"/>
      <c r="DD12" s="627">
        <v>25481</v>
      </c>
      <c r="DE12" s="622"/>
      <c r="DF12" s="622"/>
      <c r="DG12" s="622"/>
      <c r="DH12" s="622"/>
      <c r="DI12" s="622"/>
      <c r="DJ12" s="622"/>
      <c r="DK12" s="622"/>
      <c r="DL12" s="622"/>
      <c r="DM12" s="622"/>
      <c r="DN12" s="622"/>
      <c r="DO12" s="622"/>
      <c r="DP12" s="623"/>
      <c r="DQ12" s="627">
        <v>67172</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2918919</v>
      </c>
      <c r="BH13" s="622"/>
      <c r="BI13" s="622"/>
      <c r="BJ13" s="622"/>
      <c r="BK13" s="622"/>
      <c r="BL13" s="622"/>
      <c r="BM13" s="622"/>
      <c r="BN13" s="623"/>
      <c r="BO13" s="659">
        <v>67.3</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1617070</v>
      </c>
      <c r="CS13" s="622"/>
      <c r="CT13" s="622"/>
      <c r="CU13" s="622"/>
      <c r="CV13" s="622"/>
      <c r="CW13" s="622"/>
      <c r="CX13" s="622"/>
      <c r="CY13" s="623"/>
      <c r="CZ13" s="659">
        <v>11.7</v>
      </c>
      <c r="DA13" s="659"/>
      <c r="DB13" s="659"/>
      <c r="DC13" s="659"/>
      <c r="DD13" s="627">
        <v>969086</v>
      </c>
      <c r="DE13" s="622"/>
      <c r="DF13" s="622"/>
      <c r="DG13" s="622"/>
      <c r="DH13" s="622"/>
      <c r="DI13" s="622"/>
      <c r="DJ13" s="622"/>
      <c r="DK13" s="622"/>
      <c r="DL13" s="622"/>
      <c r="DM13" s="622"/>
      <c r="DN13" s="622"/>
      <c r="DO13" s="622"/>
      <c r="DP13" s="623"/>
      <c r="DQ13" s="627">
        <v>639174</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657</v>
      </c>
      <c r="S14" s="622"/>
      <c r="T14" s="622"/>
      <c r="U14" s="622"/>
      <c r="V14" s="622"/>
      <c r="W14" s="622"/>
      <c r="X14" s="622"/>
      <c r="Y14" s="623"/>
      <c r="Z14" s="659">
        <v>0</v>
      </c>
      <c r="AA14" s="659"/>
      <c r="AB14" s="659"/>
      <c r="AC14" s="659"/>
      <c r="AD14" s="660">
        <v>657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91771</v>
      </c>
      <c r="BH14" s="622"/>
      <c r="BI14" s="622"/>
      <c r="BJ14" s="622"/>
      <c r="BK14" s="622"/>
      <c r="BL14" s="622"/>
      <c r="BM14" s="622"/>
      <c r="BN14" s="623"/>
      <c r="BO14" s="659">
        <v>2.1</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612710</v>
      </c>
      <c r="CS14" s="622"/>
      <c r="CT14" s="622"/>
      <c r="CU14" s="622"/>
      <c r="CV14" s="622"/>
      <c r="CW14" s="622"/>
      <c r="CX14" s="622"/>
      <c r="CY14" s="623"/>
      <c r="CZ14" s="659">
        <v>4.4000000000000004</v>
      </c>
      <c r="DA14" s="659"/>
      <c r="DB14" s="659"/>
      <c r="DC14" s="659"/>
      <c r="DD14" s="627">
        <v>37558</v>
      </c>
      <c r="DE14" s="622"/>
      <c r="DF14" s="622"/>
      <c r="DG14" s="622"/>
      <c r="DH14" s="622"/>
      <c r="DI14" s="622"/>
      <c r="DJ14" s="622"/>
      <c r="DK14" s="622"/>
      <c r="DL14" s="622"/>
      <c r="DM14" s="622"/>
      <c r="DN14" s="622"/>
      <c r="DO14" s="622"/>
      <c r="DP14" s="623"/>
      <c r="DQ14" s="627">
        <v>452066</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137593</v>
      </c>
      <c r="BH15" s="622"/>
      <c r="BI15" s="622"/>
      <c r="BJ15" s="622"/>
      <c r="BK15" s="622"/>
      <c r="BL15" s="622"/>
      <c r="BM15" s="622"/>
      <c r="BN15" s="623"/>
      <c r="BO15" s="659">
        <v>3.2</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1331453</v>
      </c>
      <c r="CS15" s="622"/>
      <c r="CT15" s="622"/>
      <c r="CU15" s="622"/>
      <c r="CV15" s="622"/>
      <c r="CW15" s="622"/>
      <c r="CX15" s="622"/>
      <c r="CY15" s="623"/>
      <c r="CZ15" s="659">
        <v>9.6</v>
      </c>
      <c r="DA15" s="659"/>
      <c r="DB15" s="659"/>
      <c r="DC15" s="659"/>
      <c r="DD15" s="627">
        <v>89003</v>
      </c>
      <c r="DE15" s="622"/>
      <c r="DF15" s="622"/>
      <c r="DG15" s="622"/>
      <c r="DH15" s="622"/>
      <c r="DI15" s="622"/>
      <c r="DJ15" s="622"/>
      <c r="DK15" s="622"/>
      <c r="DL15" s="622"/>
      <c r="DM15" s="622"/>
      <c r="DN15" s="622"/>
      <c r="DO15" s="622"/>
      <c r="DP15" s="623"/>
      <c r="DQ15" s="627">
        <v>1007222</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10846</v>
      </c>
      <c r="S16" s="622"/>
      <c r="T16" s="622"/>
      <c r="U16" s="622"/>
      <c r="V16" s="622"/>
      <c r="W16" s="622"/>
      <c r="X16" s="622"/>
      <c r="Y16" s="623"/>
      <c r="Z16" s="659">
        <v>0.1</v>
      </c>
      <c r="AA16" s="659"/>
      <c r="AB16" s="659"/>
      <c r="AC16" s="659"/>
      <c r="AD16" s="660">
        <v>10846</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48168</v>
      </c>
      <c r="S17" s="622"/>
      <c r="T17" s="622"/>
      <c r="U17" s="622"/>
      <c r="V17" s="622"/>
      <c r="W17" s="622"/>
      <c r="X17" s="622"/>
      <c r="Y17" s="623"/>
      <c r="Z17" s="659">
        <v>0.3</v>
      </c>
      <c r="AA17" s="659"/>
      <c r="AB17" s="659"/>
      <c r="AC17" s="659"/>
      <c r="AD17" s="660">
        <v>48168</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1572384</v>
      </c>
      <c r="CS17" s="622"/>
      <c r="CT17" s="622"/>
      <c r="CU17" s="622"/>
      <c r="CV17" s="622"/>
      <c r="CW17" s="622"/>
      <c r="CX17" s="622"/>
      <c r="CY17" s="623"/>
      <c r="CZ17" s="659">
        <v>11.3</v>
      </c>
      <c r="DA17" s="659"/>
      <c r="DB17" s="659"/>
      <c r="DC17" s="659"/>
      <c r="DD17" s="627" t="s">
        <v>122</v>
      </c>
      <c r="DE17" s="622"/>
      <c r="DF17" s="622"/>
      <c r="DG17" s="622"/>
      <c r="DH17" s="622"/>
      <c r="DI17" s="622"/>
      <c r="DJ17" s="622"/>
      <c r="DK17" s="622"/>
      <c r="DL17" s="622"/>
      <c r="DM17" s="622"/>
      <c r="DN17" s="622"/>
      <c r="DO17" s="622"/>
      <c r="DP17" s="623"/>
      <c r="DQ17" s="627">
        <v>1502965</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12694</v>
      </c>
      <c r="S18" s="622"/>
      <c r="T18" s="622"/>
      <c r="U18" s="622"/>
      <c r="V18" s="622"/>
      <c r="W18" s="622"/>
      <c r="X18" s="622"/>
      <c r="Y18" s="623"/>
      <c r="Z18" s="659">
        <v>0.1</v>
      </c>
      <c r="AA18" s="659"/>
      <c r="AB18" s="659"/>
      <c r="AC18" s="659"/>
      <c r="AD18" s="660">
        <v>12694</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9695</v>
      </c>
      <c r="S19" s="622"/>
      <c r="T19" s="622"/>
      <c r="U19" s="622"/>
      <c r="V19" s="622"/>
      <c r="W19" s="622"/>
      <c r="X19" s="622"/>
      <c r="Y19" s="623"/>
      <c r="Z19" s="659">
        <v>0.1</v>
      </c>
      <c r="AA19" s="659"/>
      <c r="AB19" s="659"/>
      <c r="AC19" s="659"/>
      <c r="AD19" s="660">
        <v>9695</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376</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2999</v>
      </c>
      <c r="S20" s="622"/>
      <c r="T20" s="622"/>
      <c r="U20" s="622"/>
      <c r="V20" s="622"/>
      <c r="W20" s="622"/>
      <c r="X20" s="622"/>
      <c r="Y20" s="623"/>
      <c r="Z20" s="659">
        <v>0</v>
      </c>
      <c r="AA20" s="659"/>
      <c r="AB20" s="659"/>
      <c r="AC20" s="659"/>
      <c r="AD20" s="660">
        <v>2999</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376</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13860651</v>
      </c>
      <c r="CS20" s="622"/>
      <c r="CT20" s="622"/>
      <c r="CU20" s="622"/>
      <c r="CV20" s="622"/>
      <c r="CW20" s="622"/>
      <c r="CX20" s="622"/>
      <c r="CY20" s="623"/>
      <c r="CZ20" s="659">
        <v>100</v>
      </c>
      <c r="DA20" s="659"/>
      <c r="DB20" s="659"/>
      <c r="DC20" s="659"/>
      <c r="DD20" s="627">
        <v>1259629</v>
      </c>
      <c r="DE20" s="622"/>
      <c r="DF20" s="622"/>
      <c r="DG20" s="622"/>
      <c r="DH20" s="622"/>
      <c r="DI20" s="622"/>
      <c r="DJ20" s="622"/>
      <c r="DK20" s="622"/>
      <c r="DL20" s="622"/>
      <c r="DM20" s="622"/>
      <c r="DN20" s="622"/>
      <c r="DO20" s="622"/>
      <c r="DP20" s="623"/>
      <c r="DQ20" s="627">
        <v>9113638</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3081300</v>
      </c>
      <c r="S21" s="622"/>
      <c r="T21" s="622"/>
      <c r="U21" s="622"/>
      <c r="V21" s="622"/>
      <c r="W21" s="622"/>
      <c r="X21" s="622"/>
      <c r="Y21" s="623"/>
      <c r="Z21" s="659">
        <v>21.1</v>
      </c>
      <c r="AA21" s="659"/>
      <c r="AB21" s="659"/>
      <c r="AC21" s="659"/>
      <c r="AD21" s="660">
        <v>2621339</v>
      </c>
      <c r="AE21" s="660"/>
      <c r="AF21" s="660"/>
      <c r="AG21" s="660"/>
      <c r="AH21" s="660"/>
      <c r="AI21" s="660"/>
      <c r="AJ21" s="660"/>
      <c r="AK21" s="660"/>
      <c r="AL21" s="624">
        <v>33.700000000000003</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376</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2621339</v>
      </c>
      <c r="S22" s="622"/>
      <c r="T22" s="622"/>
      <c r="U22" s="622"/>
      <c r="V22" s="622"/>
      <c r="W22" s="622"/>
      <c r="X22" s="622"/>
      <c r="Y22" s="623"/>
      <c r="Z22" s="659">
        <v>17.899999999999999</v>
      </c>
      <c r="AA22" s="659"/>
      <c r="AB22" s="659"/>
      <c r="AC22" s="659"/>
      <c r="AD22" s="660">
        <v>2621339</v>
      </c>
      <c r="AE22" s="660"/>
      <c r="AF22" s="660"/>
      <c r="AG22" s="660"/>
      <c r="AH22" s="660"/>
      <c r="AI22" s="660"/>
      <c r="AJ22" s="660"/>
      <c r="AK22" s="660"/>
      <c r="AL22" s="624">
        <v>33.700000000000003</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459961</v>
      </c>
      <c r="S23" s="622"/>
      <c r="T23" s="622"/>
      <c r="U23" s="622"/>
      <c r="V23" s="622"/>
      <c r="W23" s="622"/>
      <c r="X23" s="622"/>
      <c r="Y23" s="623"/>
      <c r="Z23" s="659">
        <v>3.1</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6027706</v>
      </c>
      <c r="CS24" s="677"/>
      <c r="CT24" s="677"/>
      <c r="CU24" s="677"/>
      <c r="CV24" s="677"/>
      <c r="CW24" s="677"/>
      <c r="CX24" s="677"/>
      <c r="CY24" s="702"/>
      <c r="CZ24" s="703">
        <v>43.5</v>
      </c>
      <c r="DA24" s="685"/>
      <c r="DB24" s="685"/>
      <c r="DC24" s="705"/>
      <c r="DD24" s="701">
        <v>4324493</v>
      </c>
      <c r="DE24" s="677"/>
      <c r="DF24" s="677"/>
      <c r="DG24" s="677"/>
      <c r="DH24" s="677"/>
      <c r="DI24" s="677"/>
      <c r="DJ24" s="677"/>
      <c r="DK24" s="702"/>
      <c r="DL24" s="701">
        <v>4000288</v>
      </c>
      <c r="DM24" s="677"/>
      <c r="DN24" s="677"/>
      <c r="DO24" s="677"/>
      <c r="DP24" s="677"/>
      <c r="DQ24" s="677"/>
      <c r="DR24" s="677"/>
      <c r="DS24" s="677"/>
      <c r="DT24" s="677"/>
      <c r="DU24" s="677"/>
      <c r="DV24" s="702"/>
      <c r="DW24" s="703">
        <v>51</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8232909</v>
      </c>
      <c r="S25" s="622"/>
      <c r="T25" s="622"/>
      <c r="U25" s="622"/>
      <c r="V25" s="622"/>
      <c r="W25" s="622"/>
      <c r="X25" s="622"/>
      <c r="Y25" s="623"/>
      <c r="Z25" s="659">
        <v>56.3</v>
      </c>
      <c r="AA25" s="659"/>
      <c r="AB25" s="659"/>
      <c r="AC25" s="659"/>
      <c r="AD25" s="660">
        <v>7772948</v>
      </c>
      <c r="AE25" s="660"/>
      <c r="AF25" s="660"/>
      <c r="AG25" s="660"/>
      <c r="AH25" s="660"/>
      <c r="AI25" s="660"/>
      <c r="AJ25" s="660"/>
      <c r="AK25" s="660"/>
      <c r="AL25" s="624">
        <v>99.9</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2389707</v>
      </c>
      <c r="CS25" s="634"/>
      <c r="CT25" s="634"/>
      <c r="CU25" s="634"/>
      <c r="CV25" s="634"/>
      <c r="CW25" s="634"/>
      <c r="CX25" s="634"/>
      <c r="CY25" s="635"/>
      <c r="CZ25" s="624">
        <v>17.2</v>
      </c>
      <c r="DA25" s="636"/>
      <c r="DB25" s="636"/>
      <c r="DC25" s="637"/>
      <c r="DD25" s="627">
        <v>2037492</v>
      </c>
      <c r="DE25" s="634"/>
      <c r="DF25" s="634"/>
      <c r="DG25" s="634"/>
      <c r="DH25" s="634"/>
      <c r="DI25" s="634"/>
      <c r="DJ25" s="634"/>
      <c r="DK25" s="635"/>
      <c r="DL25" s="627">
        <v>2007473</v>
      </c>
      <c r="DM25" s="634"/>
      <c r="DN25" s="634"/>
      <c r="DO25" s="634"/>
      <c r="DP25" s="634"/>
      <c r="DQ25" s="634"/>
      <c r="DR25" s="634"/>
      <c r="DS25" s="634"/>
      <c r="DT25" s="634"/>
      <c r="DU25" s="634"/>
      <c r="DV25" s="635"/>
      <c r="DW25" s="624">
        <v>25.6</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1675</v>
      </c>
      <c r="S26" s="622"/>
      <c r="T26" s="622"/>
      <c r="U26" s="622"/>
      <c r="V26" s="622"/>
      <c r="W26" s="622"/>
      <c r="X26" s="622"/>
      <c r="Y26" s="623"/>
      <c r="Z26" s="659">
        <v>0</v>
      </c>
      <c r="AA26" s="659"/>
      <c r="AB26" s="659"/>
      <c r="AC26" s="659"/>
      <c r="AD26" s="660">
        <v>1675</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1566344</v>
      </c>
      <c r="CS26" s="622"/>
      <c r="CT26" s="622"/>
      <c r="CU26" s="622"/>
      <c r="CV26" s="622"/>
      <c r="CW26" s="622"/>
      <c r="CX26" s="622"/>
      <c r="CY26" s="623"/>
      <c r="CZ26" s="624">
        <v>11.3</v>
      </c>
      <c r="DA26" s="636"/>
      <c r="DB26" s="636"/>
      <c r="DC26" s="637"/>
      <c r="DD26" s="627">
        <v>1266201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128616</v>
      </c>
      <c r="S27" s="622"/>
      <c r="T27" s="622"/>
      <c r="U27" s="622"/>
      <c r="V27" s="622"/>
      <c r="W27" s="622"/>
      <c r="X27" s="622"/>
      <c r="Y27" s="623"/>
      <c r="Z27" s="659">
        <v>0.9</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4338368</v>
      </c>
      <c r="BH27" s="622"/>
      <c r="BI27" s="622"/>
      <c r="BJ27" s="622"/>
      <c r="BK27" s="622"/>
      <c r="BL27" s="622"/>
      <c r="BM27" s="622"/>
      <c r="BN27" s="623"/>
      <c r="BO27" s="659">
        <v>100</v>
      </c>
      <c r="BP27" s="659"/>
      <c r="BQ27" s="659"/>
      <c r="BR27" s="659"/>
      <c r="BS27" s="660">
        <v>8752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2065615</v>
      </c>
      <c r="CS27" s="634"/>
      <c r="CT27" s="634"/>
      <c r="CU27" s="634"/>
      <c r="CV27" s="634"/>
      <c r="CW27" s="634"/>
      <c r="CX27" s="634"/>
      <c r="CY27" s="635"/>
      <c r="CZ27" s="624">
        <v>14.9</v>
      </c>
      <c r="DA27" s="636"/>
      <c r="DB27" s="636"/>
      <c r="DC27" s="637"/>
      <c r="DD27" s="627">
        <v>784036</v>
      </c>
      <c r="DE27" s="634"/>
      <c r="DF27" s="634"/>
      <c r="DG27" s="634"/>
      <c r="DH27" s="634"/>
      <c r="DI27" s="634"/>
      <c r="DJ27" s="634"/>
      <c r="DK27" s="635"/>
      <c r="DL27" s="627">
        <v>489851</v>
      </c>
      <c r="DM27" s="634"/>
      <c r="DN27" s="634"/>
      <c r="DO27" s="634"/>
      <c r="DP27" s="634"/>
      <c r="DQ27" s="634"/>
      <c r="DR27" s="634"/>
      <c r="DS27" s="634"/>
      <c r="DT27" s="634"/>
      <c r="DU27" s="634"/>
      <c r="DV27" s="635"/>
      <c r="DW27" s="624">
        <v>6.2</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281258</v>
      </c>
      <c r="S28" s="622"/>
      <c r="T28" s="622"/>
      <c r="U28" s="622"/>
      <c r="V28" s="622"/>
      <c r="W28" s="622"/>
      <c r="X28" s="622"/>
      <c r="Y28" s="623"/>
      <c r="Z28" s="659">
        <v>1.9</v>
      </c>
      <c r="AA28" s="659"/>
      <c r="AB28" s="659"/>
      <c r="AC28" s="659"/>
      <c r="AD28" s="660">
        <v>5934</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1572384</v>
      </c>
      <c r="CS28" s="622"/>
      <c r="CT28" s="622"/>
      <c r="CU28" s="622"/>
      <c r="CV28" s="622"/>
      <c r="CW28" s="622"/>
      <c r="CX28" s="622"/>
      <c r="CY28" s="623"/>
      <c r="CZ28" s="624">
        <v>11.3</v>
      </c>
      <c r="DA28" s="636"/>
      <c r="DB28" s="636"/>
      <c r="DC28" s="637"/>
      <c r="DD28" s="627">
        <v>1502965</v>
      </c>
      <c r="DE28" s="622"/>
      <c r="DF28" s="622"/>
      <c r="DG28" s="622"/>
      <c r="DH28" s="622"/>
      <c r="DI28" s="622"/>
      <c r="DJ28" s="622"/>
      <c r="DK28" s="623"/>
      <c r="DL28" s="627">
        <v>1502964</v>
      </c>
      <c r="DM28" s="622"/>
      <c r="DN28" s="622"/>
      <c r="DO28" s="622"/>
      <c r="DP28" s="622"/>
      <c r="DQ28" s="622"/>
      <c r="DR28" s="622"/>
      <c r="DS28" s="622"/>
      <c r="DT28" s="622"/>
      <c r="DU28" s="622"/>
      <c r="DV28" s="623"/>
      <c r="DW28" s="624">
        <v>19.100000000000001</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18997</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1572384</v>
      </c>
      <c r="CS29" s="634"/>
      <c r="CT29" s="634"/>
      <c r="CU29" s="634"/>
      <c r="CV29" s="634"/>
      <c r="CW29" s="634"/>
      <c r="CX29" s="634"/>
      <c r="CY29" s="635"/>
      <c r="CZ29" s="624">
        <v>11.3</v>
      </c>
      <c r="DA29" s="636"/>
      <c r="DB29" s="636"/>
      <c r="DC29" s="637"/>
      <c r="DD29" s="627">
        <v>1502965</v>
      </c>
      <c r="DE29" s="634"/>
      <c r="DF29" s="634"/>
      <c r="DG29" s="634"/>
      <c r="DH29" s="634"/>
      <c r="DI29" s="634"/>
      <c r="DJ29" s="634"/>
      <c r="DK29" s="635"/>
      <c r="DL29" s="627">
        <v>1502964</v>
      </c>
      <c r="DM29" s="634"/>
      <c r="DN29" s="634"/>
      <c r="DO29" s="634"/>
      <c r="DP29" s="634"/>
      <c r="DQ29" s="634"/>
      <c r="DR29" s="634"/>
      <c r="DS29" s="634"/>
      <c r="DT29" s="634"/>
      <c r="DU29" s="634"/>
      <c r="DV29" s="635"/>
      <c r="DW29" s="624">
        <v>19.100000000000001</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2261321</v>
      </c>
      <c r="S30" s="622"/>
      <c r="T30" s="622"/>
      <c r="U30" s="622"/>
      <c r="V30" s="622"/>
      <c r="W30" s="622"/>
      <c r="X30" s="622"/>
      <c r="Y30" s="623"/>
      <c r="Z30" s="659">
        <v>15.5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1481164</v>
      </c>
      <c r="CS30" s="622"/>
      <c r="CT30" s="622"/>
      <c r="CU30" s="622"/>
      <c r="CV30" s="622"/>
      <c r="CW30" s="622"/>
      <c r="CX30" s="622"/>
      <c r="CY30" s="623"/>
      <c r="CZ30" s="624">
        <v>10.7</v>
      </c>
      <c r="DA30" s="636"/>
      <c r="DB30" s="636"/>
      <c r="DC30" s="637"/>
      <c r="DD30" s="627">
        <v>1412655</v>
      </c>
      <c r="DE30" s="622"/>
      <c r="DF30" s="622"/>
      <c r="DG30" s="622"/>
      <c r="DH30" s="622"/>
      <c r="DI30" s="622"/>
      <c r="DJ30" s="622"/>
      <c r="DK30" s="623"/>
      <c r="DL30" s="627">
        <v>1412655</v>
      </c>
      <c r="DM30" s="622"/>
      <c r="DN30" s="622"/>
      <c r="DO30" s="622"/>
      <c r="DP30" s="622"/>
      <c r="DQ30" s="622"/>
      <c r="DR30" s="622"/>
      <c r="DS30" s="622"/>
      <c r="DT30" s="622"/>
      <c r="DU30" s="622"/>
      <c r="DV30" s="623"/>
      <c r="DW30" s="624">
        <v>18</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7"/>
      <c r="AV31" s="217"/>
      <c r="AW31" s="217"/>
      <c r="AX31" s="679" t="s">
        <v>177</v>
      </c>
      <c r="AY31" s="680"/>
      <c r="AZ31" s="680"/>
      <c r="BA31" s="680"/>
      <c r="BB31" s="680"/>
      <c r="BC31" s="680"/>
      <c r="BD31" s="680"/>
      <c r="BE31" s="680"/>
      <c r="BF31" s="681"/>
      <c r="BG31" s="683">
        <v>99.4</v>
      </c>
      <c r="BH31" s="684"/>
      <c r="BI31" s="684"/>
      <c r="BJ31" s="684"/>
      <c r="BK31" s="684"/>
      <c r="BL31" s="684"/>
      <c r="BM31" s="685">
        <v>97.8</v>
      </c>
      <c r="BN31" s="684"/>
      <c r="BO31" s="684"/>
      <c r="BP31" s="684"/>
      <c r="BQ31" s="686"/>
      <c r="BR31" s="683">
        <v>99.4</v>
      </c>
      <c r="BS31" s="684"/>
      <c r="BT31" s="684"/>
      <c r="BU31" s="684"/>
      <c r="BV31" s="684"/>
      <c r="BW31" s="684"/>
      <c r="BX31" s="685">
        <v>96.9</v>
      </c>
      <c r="BY31" s="684"/>
      <c r="BZ31" s="684"/>
      <c r="CA31" s="684"/>
      <c r="CB31" s="686"/>
      <c r="CD31" s="642"/>
      <c r="CE31" s="643"/>
      <c r="CF31" s="618" t="s">
        <v>300</v>
      </c>
      <c r="CG31" s="619"/>
      <c r="CH31" s="619"/>
      <c r="CI31" s="619"/>
      <c r="CJ31" s="619"/>
      <c r="CK31" s="619"/>
      <c r="CL31" s="619"/>
      <c r="CM31" s="619"/>
      <c r="CN31" s="619"/>
      <c r="CO31" s="619"/>
      <c r="CP31" s="619"/>
      <c r="CQ31" s="620"/>
      <c r="CR31" s="621">
        <v>91220</v>
      </c>
      <c r="CS31" s="634"/>
      <c r="CT31" s="634"/>
      <c r="CU31" s="634"/>
      <c r="CV31" s="634"/>
      <c r="CW31" s="634"/>
      <c r="CX31" s="634"/>
      <c r="CY31" s="635"/>
      <c r="CZ31" s="624">
        <v>0.7</v>
      </c>
      <c r="DA31" s="636"/>
      <c r="DB31" s="636"/>
      <c r="DC31" s="637"/>
      <c r="DD31" s="627">
        <v>90310</v>
      </c>
      <c r="DE31" s="634"/>
      <c r="DF31" s="634"/>
      <c r="DG31" s="634"/>
      <c r="DH31" s="634"/>
      <c r="DI31" s="634"/>
      <c r="DJ31" s="634"/>
      <c r="DK31" s="635"/>
      <c r="DL31" s="627">
        <v>90309</v>
      </c>
      <c r="DM31" s="634"/>
      <c r="DN31" s="634"/>
      <c r="DO31" s="634"/>
      <c r="DP31" s="634"/>
      <c r="DQ31" s="634"/>
      <c r="DR31" s="634"/>
      <c r="DS31" s="634"/>
      <c r="DT31" s="634"/>
      <c r="DU31" s="634"/>
      <c r="DV31" s="635"/>
      <c r="DW31" s="624">
        <v>1.2</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685420</v>
      </c>
      <c r="S32" s="622"/>
      <c r="T32" s="622"/>
      <c r="U32" s="622"/>
      <c r="V32" s="622"/>
      <c r="W32" s="622"/>
      <c r="X32" s="622"/>
      <c r="Y32" s="623"/>
      <c r="Z32" s="659">
        <v>4.7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3" t="s">
        <v>302</v>
      </c>
      <c r="AX32" s="618" t="s">
        <v>303</v>
      </c>
      <c r="AY32" s="619"/>
      <c r="AZ32" s="619"/>
      <c r="BA32" s="619"/>
      <c r="BB32" s="619"/>
      <c r="BC32" s="619"/>
      <c r="BD32" s="619"/>
      <c r="BE32" s="619"/>
      <c r="BF32" s="620"/>
      <c r="BG32" s="687">
        <v>99.2</v>
      </c>
      <c r="BH32" s="634"/>
      <c r="BI32" s="634"/>
      <c r="BJ32" s="634"/>
      <c r="BK32" s="634"/>
      <c r="BL32" s="634"/>
      <c r="BM32" s="625">
        <v>97.4</v>
      </c>
      <c r="BN32" s="634"/>
      <c r="BO32" s="634"/>
      <c r="BP32" s="634"/>
      <c r="BQ32" s="657"/>
      <c r="BR32" s="687">
        <v>99.3</v>
      </c>
      <c r="BS32" s="634"/>
      <c r="BT32" s="634"/>
      <c r="BU32" s="634"/>
      <c r="BV32" s="634"/>
      <c r="BW32" s="634"/>
      <c r="BX32" s="625">
        <v>96.7</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67259</v>
      </c>
      <c r="S33" s="622"/>
      <c r="T33" s="622"/>
      <c r="U33" s="622"/>
      <c r="V33" s="622"/>
      <c r="W33" s="622"/>
      <c r="X33" s="622"/>
      <c r="Y33" s="623"/>
      <c r="Z33" s="659">
        <v>0.5</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8"/>
      <c r="AV33" s="218"/>
      <c r="AW33" s="218"/>
      <c r="AX33" s="602" t="s">
        <v>306</v>
      </c>
      <c r="AY33" s="603"/>
      <c r="AZ33" s="603"/>
      <c r="BA33" s="603"/>
      <c r="BB33" s="603"/>
      <c r="BC33" s="603"/>
      <c r="BD33" s="603"/>
      <c r="BE33" s="603"/>
      <c r="BF33" s="604"/>
      <c r="BG33" s="682">
        <v>99.5</v>
      </c>
      <c r="BH33" s="606"/>
      <c r="BI33" s="606"/>
      <c r="BJ33" s="606"/>
      <c r="BK33" s="606"/>
      <c r="BL33" s="606"/>
      <c r="BM33" s="652">
        <v>98</v>
      </c>
      <c r="BN33" s="606"/>
      <c r="BO33" s="606"/>
      <c r="BP33" s="606"/>
      <c r="BQ33" s="669"/>
      <c r="BR33" s="682">
        <v>99.5</v>
      </c>
      <c r="BS33" s="606"/>
      <c r="BT33" s="606"/>
      <c r="BU33" s="606"/>
      <c r="BV33" s="606"/>
      <c r="BW33" s="606"/>
      <c r="BX33" s="652">
        <v>96.9</v>
      </c>
      <c r="BY33" s="606"/>
      <c r="BZ33" s="606"/>
      <c r="CA33" s="606"/>
      <c r="CB33" s="669"/>
      <c r="CD33" s="618" t="s">
        <v>307</v>
      </c>
      <c r="CE33" s="619"/>
      <c r="CF33" s="619"/>
      <c r="CG33" s="619"/>
      <c r="CH33" s="619"/>
      <c r="CI33" s="619"/>
      <c r="CJ33" s="619"/>
      <c r="CK33" s="619"/>
      <c r="CL33" s="619"/>
      <c r="CM33" s="619"/>
      <c r="CN33" s="619"/>
      <c r="CO33" s="619"/>
      <c r="CP33" s="619"/>
      <c r="CQ33" s="620"/>
      <c r="CR33" s="621">
        <v>6573316</v>
      </c>
      <c r="CS33" s="634"/>
      <c r="CT33" s="634"/>
      <c r="CU33" s="634"/>
      <c r="CV33" s="634"/>
      <c r="CW33" s="634"/>
      <c r="CX33" s="634"/>
      <c r="CY33" s="635"/>
      <c r="CZ33" s="624">
        <v>47.4</v>
      </c>
      <c r="DA33" s="636"/>
      <c r="DB33" s="636"/>
      <c r="DC33" s="637"/>
      <c r="DD33" s="627">
        <v>4715240</v>
      </c>
      <c r="DE33" s="634"/>
      <c r="DF33" s="634"/>
      <c r="DG33" s="634"/>
      <c r="DH33" s="634"/>
      <c r="DI33" s="634"/>
      <c r="DJ33" s="634"/>
      <c r="DK33" s="635"/>
      <c r="DL33" s="627">
        <v>3227744</v>
      </c>
      <c r="DM33" s="634"/>
      <c r="DN33" s="634"/>
      <c r="DO33" s="634"/>
      <c r="DP33" s="634"/>
      <c r="DQ33" s="634"/>
      <c r="DR33" s="634"/>
      <c r="DS33" s="634"/>
      <c r="DT33" s="634"/>
      <c r="DU33" s="634"/>
      <c r="DV33" s="635"/>
      <c r="DW33" s="624">
        <v>41.1</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667749</v>
      </c>
      <c r="S34" s="622"/>
      <c r="T34" s="622"/>
      <c r="U34" s="622"/>
      <c r="V34" s="622"/>
      <c r="W34" s="622"/>
      <c r="X34" s="622"/>
      <c r="Y34" s="623"/>
      <c r="Z34" s="659">
        <v>4.5999999999999996</v>
      </c>
      <c r="AA34" s="659"/>
      <c r="AB34" s="659"/>
      <c r="AC34" s="659"/>
      <c r="AD34" s="660" t="s">
        <v>122</v>
      </c>
      <c r="AE34" s="660"/>
      <c r="AF34" s="660"/>
      <c r="AG34" s="660"/>
      <c r="AH34" s="660"/>
      <c r="AI34" s="660"/>
      <c r="AJ34" s="660"/>
      <c r="AK34" s="660"/>
      <c r="AL34" s="624" t="s">
        <v>122</v>
      </c>
      <c r="AM34" s="625"/>
      <c r="AN34" s="625"/>
      <c r="AO34" s="661"/>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18" t="s">
        <v>309</v>
      </c>
      <c r="CE34" s="619"/>
      <c r="CF34" s="619"/>
      <c r="CG34" s="619"/>
      <c r="CH34" s="619"/>
      <c r="CI34" s="619"/>
      <c r="CJ34" s="619"/>
      <c r="CK34" s="619"/>
      <c r="CL34" s="619"/>
      <c r="CM34" s="619"/>
      <c r="CN34" s="619"/>
      <c r="CO34" s="619"/>
      <c r="CP34" s="619"/>
      <c r="CQ34" s="620"/>
      <c r="CR34" s="621">
        <v>1866050</v>
      </c>
      <c r="CS34" s="622"/>
      <c r="CT34" s="622"/>
      <c r="CU34" s="622"/>
      <c r="CV34" s="622"/>
      <c r="CW34" s="622"/>
      <c r="CX34" s="622"/>
      <c r="CY34" s="623"/>
      <c r="CZ34" s="624">
        <v>13.5</v>
      </c>
      <c r="DA34" s="636"/>
      <c r="DB34" s="636"/>
      <c r="DC34" s="637"/>
      <c r="DD34" s="627">
        <v>1263574</v>
      </c>
      <c r="DE34" s="622"/>
      <c r="DF34" s="622"/>
      <c r="DG34" s="622"/>
      <c r="DH34" s="622"/>
      <c r="DI34" s="622"/>
      <c r="DJ34" s="622"/>
      <c r="DK34" s="623"/>
      <c r="DL34" s="627">
        <v>989789</v>
      </c>
      <c r="DM34" s="622"/>
      <c r="DN34" s="622"/>
      <c r="DO34" s="622"/>
      <c r="DP34" s="622"/>
      <c r="DQ34" s="622"/>
      <c r="DR34" s="622"/>
      <c r="DS34" s="622"/>
      <c r="DT34" s="622"/>
      <c r="DU34" s="622"/>
      <c r="DV34" s="623"/>
      <c r="DW34" s="624">
        <v>12.6</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879204</v>
      </c>
      <c r="S35" s="622"/>
      <c r="T35" s="622"/>
      <c r="U35" s="622"/>
      <c r="V35" s="622"/>
      <c r="W35" s="622"/>
      <c r="X35" s="622"/>
      <c r="Y35" s="623"/>
      <c r="Z35" s="659">
        <v>6</v>
      </c>
      <c r="AA35" s="659"/>
      <c r="AB35" s="659"/>
      <c r="AC35" s="659"/>
      <c r="AD35" s="660" t="s">
        <v>122</v>
      </c>
      <c r="AE35" s="660"/>
      <c r="AF35" s="660"/>
      <c r="AG35" s="660"/>
      <c r="AH35" s="660"/>
      <c r="AI35" s="660"/>
      <c r="AJ35" s="660"/>
      <c r="AK35" s="660"/>
      <c r="AL35" s="624" t="s">
        <v>122</v>
      </c>
      <c r="AM35" s="625"/>
      <c r="AN35" s="625"/>
      <c r="AO35" s="661"/>
      <c r="AP35" s="221"/>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82734</v>
      </c>
      <c r="CS35" s="634"/>
      <c r="CT35" s="634"/>
      <c r="CU35" s="634"/>
      <c r="CV35" s="634"/>
      <c r="CW35" s="634"/>
      <c r="CX35" s="634"/>
      <c r="CY35" s="635"/>
      <c r="CZ35" s="624">
        <v>0.6</v>
      </c>
      <c r="DA35" s="636"/>
      <c r="DB35" s="636"/>
      <c r="DC35" s="637"/>
      <c r="DD35" s="627">
        <v>50338</v>
      </c>
      <c r="DE35" s="634"/>
      <c r="DF35" s="634"/>
      <c r="DG35" s="634"/>
      <c r="DH35" s="634"/>
      <c r="DI35" s="634"/>
      <c r="DJ35" s="634"/>
      <c r="DK35" s="635"/>
      <c r="DL35" s="627">
        <v>45218</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691966</v>
      </c>
      <c r="S36" s="622"/>
      <c r="T36" s="622"/>
      <c r="U36" s="622"/>
      <c r="V36" s="622"/>
      <c r="W36" s="622"/>
      <c r="X36" s="622"/>
      <c r="Y36" s="623"/>
      <c r="Z36" s="659">
        <v>4.7</v>
      </c>
      <c r="AA36" s="659"/>
      <c r="AB36" s="659"/>
      <c r="AC36" s="659"/>
      <c r="AD36" s="660" t="s">
        <v>122</v>
      </c>
      <c r="AE36" s="660"/>
      <c r="AF36" s="660"/>
      <c r="AG36" s="660"/>
      <c r="AH36" s="660"/>
      <c r="AI36" s="660"/>
      <c r="AJ36" s="660"/>
      <c r="AK36" s="660"/>
      <c r="AL36" s="624" t="s">
        <v>122</v>
      </c>
      <c r="AM36" s="625"/>
      <c r="AN36" s="625"/>
      <c r="AO36" s="661"/>
      <c r="AP36" s="221"/>
      <c r="AQ36" s="670" t="s">
        <v>315</v>
      </c>
      <c r="AR36" s="671"/>
      <c r="AS36" s="671"/>
      <c r="AT36" s="671"/>
      <c r="AU36" s="671"/>
      <c r="AV36" s="671"/>
      <c r="AW36" s="671"/>
      <c r="AX36" s="671"/>
      <c r="AY36" s="672"/>
      <c r="AZ36" s="676">
        <v>2416640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2771</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1720752</v>
      </c>
      <c r="CS36" s="622"/>
      <c r="CT36" s="622"/>
      <c r="CU36" s="622"/>
      <c r="CV36" s="622"/>
      <c r="CW36" s="622"/>
      <c r="CX36" s="622"/>
      <c r="CY36" s="623"/>
      <c r="CZ36" s="624">
        <v>12.4</v>
      </c>
      <c r="DA36" s="636"/>
      <c r="DB36" s="636"/>
      <c r="DC36" s="637"/>
      <c r="DD36" s="627">
        <v>1580646</v>
      </c>
      <c r="DE36" s="622"/>
      <c r="DF36" s="622"/>
      <c r="DG36" s="622"/>
      <c r="DH36" s="622"/>
      <c r="DI36" s="622"/>
      <c r="DJ36" s="622"/>
      <c r="DK36" s="623"/>
      <c r="DL36" s="627">
        <v>1002193</v>
      </c>
      <c r="DM36" s="622"/>
      <c r="DN36" s="622"/>
      <c r="DO36" s="622"/>
      <c r="DP36" s="622"/>
      <c r="DQ36" s="622"/>
      <c r="DR36" s="622"/>
      <c r="DS36" s="622"/>
      <c r="DT36" s="622"/>
      <c r="DU36" s="622"/>
      <c r="DV36" s="623"/>
      <c r="DW36" s="624">
        <v>12.8</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189004</v>
      </c>
      <c r="S37" s="622"/>
      <c r="T37" s="622"/>
      <c r="U37" s="622"/>
      <c r="V37" s="622"/>
      <c r="W37" s="622"/>
      <c r="X37" s="622"/>
      <c r="Y37" s="623"/>
      <c r="Z37" s="659">
        <v>1.3</v>
      </c>
      <c r="AA37" s="659"/>
      <c r="AB37" s="659"/>
      <c r="AC37" s="659"/>
      <c r="AD37" s="660">
        <v>1773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613161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-30092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437559</v>
      </c>
      <c r="CS37" s="634"/>
      <c r="CT37" s="634"/>
      <c r="CU37" s="634"/>
      <c r="CV37" s="634"/>
      <c r="CW37" s="634"/>
      <c r="CX37" s="634"/>
      <c r="CY37" s="635"/>
      <c r="CZ37" s="624">
        <v>3.2</v>
      </c>
      <c r="DA37" s="636"/>
      <c r="DB37" s="636"/>
      <c r="DC37" s="637"/>
      <c r="DD37" s="627">
        <v>433749</v>
      </c>
      <c r="DE37" s="634"/>
      <c r="DF37" s="634"/>
      <c r="DG37" s="634"/>
      <c r="DH37" s="634"/>
      <c r="DI37" s="634"/>
      <c r="DJ37" s="634"/>
      <c r="DK37" s="635"/>
      <c r="DL37" s="627">
        <v>375263</v>
      </c>
      <c r="DM37" s="634"/>
      <c r="DN37" s="634"/>
      <c r="DO37" s="634"/>
      <c r="DP37" s="634"/>
      <c r="DQ37" s="634"/>
      <c r="DR37" s="634"/>
      <c r="DS37" s="634"/>
      <c r="DT37" s="634"/>
      <c r="DU37" s="634"/>
      <c r="DV37" s="635"/>
      <c r="DW37" s="624">
        <v>4.8</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521300</v>
      </c>
      <c r="S38" s="622"/>
      <c r="T38" s="622"/>
      <c r="U38" s="622"/>
      <c r="V38" s="622"/>
      <c r="W38" s="622"/>
      <c r="X38" s="622"/>
      <c r="Y38" s="623"/>
      <c r="Z38" s="659">
        <v>3.6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378363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3296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1528476</v>
      </c>
      <c r="CS38" s="622"/>
      <c r="CT38" s="622"/>
      <c r="CU38" s="622"/>
      <c r="CV38" s="622"/>
      <c r="CW38" s="622"/>
      <c r="CX38" s="622"/>
      <c r="CY38" s="623"/>
      <c r="CZ38" s="624">
        <v>11</v>
      </c>
      <c r="DA38" s="636"/>
      <c r="DB38" s="636"/>
      <c r="DC38" s="637"/>
      <c r="DD38" s="627">
        <v>1341077</v>
      </c>
      <c r="DE38" s="622"/>
      <c r="DF38" s="622"/>
      <c r="DG38" s="622"/>
      <c r="DH38" s="622"/>
      <c r="DI38" s="622"/>
      <c r="DJ38" s="622"/>
      <c r="DK38" s="623"/>
      <c r="DL38" s="627">
        <v>1190544</v>
      </c>
      <c r="DM38" s="622"/>
      <c r="DN38" s="622"/>
      <c r="DO38" s="622"/>
      <c r="DP38" s="622"/>
      <c r="DQ38" s="622"/>
      <c r="DR38" s="622"/>
      <c r="DS38" s="622"/>
      <c r="DT38" s="622"/>
      <c r="DU38" s="622"/>
      <c r="DV38" s="623"/>
      <c r="DW38" s="624">
        <v>15.2</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275003</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4785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1096156</v>
      </c>
      <c r="CS39" s="634"/>
      <c r="CT39" s="634"/>
      <c r="CU39" s="634"/>
      <c r="CV39" s="634"/>
      <c r="CW39" s="634"/>
      <c r="CX39" s="634"/>
      <c r="CY39" s="635"/>
      <c r="CZ39" s="624">
        <v>7.9</v>
      </c>
      <c r="DA39" s="636"/>
      <c r="DB39" s="636"/>
      <c r="DC39" s="637"/>
      <c r="DD39" s="627">
        <v>379443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67500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100127</v>
      </c>
      <c r="BA40" s="622"/>
      <c r="BB40" s="622"/>
      <c r="BC40" s="622"/>
      <c r="BD40" s="634"/>
      <c r="BE40" s="634"/>
      <c r="BF40" s="657"/>
      <c r="BG40" s="662" t="s">
        <v>332</v>
      </c>
      <c r="BH40" s="663"/>
      <c r="BI40" s="663"/>
      <c r="BJ40" s="663"/>
      <c r="BK40" s="663"/>
      <c r="BL40" s="222"/>
      <c r="BM40" s="619" t="s">
        <v>333</v>
      </c>
      <c r="BN40" s="619"/>
      <c r="BO40" s="619"/>
      <c r="BP40" s="619"/>
      <c r="BQ40" s="619"/>
      <c r="BR40" s="619"/>
      <c r="BS40" s="619"/>
      <c r="BT40" s="619"/>
      <c r="BU40" s="620"/>
      <c r="BV40" s="621">
        <v>92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279148</v>
      </c>
      <c r="CS40" s="622"/>
      <c r="CT40" s="622"/>
      <c r="CU40" s="622"/>
      <c r="CV40" s="622"/>
      <c r="CW40" s="622"/>
      <c r="CX40" s="622"/>
      <c r="CY40" s="623"/>
      <c r="CZ40" s="624">
        <v>2</v>
      </c>
      <c r="DA40" s="636"/>
      <c r="DB40" s="636"/>
      <c r="DC40" s="637"/>
      <c r="DD40" s="627">
        <v>100162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14626678</v>
      </c>
      <c r="S41" s="646"/>
      <c r="T41" s="646"/>
      <c r="U41" s="646"/>
      <c r="V41" s="646"/>
      <c r="W41" s="646"/>
      <c r="X41" s="646"/>
      <c r="Y41" s="649"/>
      <c r="Z41" s="650">
        <v>100</v>
      </c>
      <c r="AA41" s="650"/>
      <c r="AB41" s="650"/>
      <c r="AC41" s="650"/>
      <c r="AD41" s="651">
        <v>7782330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202527</v>
      </c>
      <c r="BA41" s="622"/>
      <c r="BB41" s="622"/>
      <c r="BC41" s="622"/>
      <c r="BD41" s="634"/>
      <c r="BE41" s="634"/>
      <c r="BF41" s="657"/>
      <c r="BG41" s="662"/>
      <c r="BH41" s="663"/>
      <c r="BI41" s="663"/>
      <c r="BJ41" s="663"/>
      <c r="BK41" s="663"/>
      <c r="BL41" s="222"/>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847459</v>
      </c>
      <c r="BA42" s="646"/>
      <c r="BB42" s="646"/>
      <c r="BC42" s="646"/>
      <c r="BD42" s="606"/>
      <c r="BE42" s="606"/>
      <c r="BF42" s="669"/>
      <c r="BG42" s="664"/>
      <c r="BH42" s="665"/>
      <c r="BI42" s="665"/>
      <c r="BJ42" s="665"/>
      <c r="BK42" s="665"/>
      <c r="BL42" s="223"/>
      <c r="BM42" s="603" t="s">
        <v>340</v>
      </c>
      <c r="BN42" s="603"/>
      <c r="BO42" s="603"/>
      <c r="BP42" s="603"/>
      <c r="BQ42" s="603"/>
      <c r="BR42" s="603"/>
      <c r="BS42" s="603"/>
      <c r="BT42" s="603"/>
      <c r="BU42" s="604"/>
      <c r="BV42" s="605">
        <v>423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1259629</v>
      </c>
      <c r="CS42" s="634"/>
      <c r="CT42" s="634"/>
      <c r="CU42" s="634"/>
      <c r="CV42" s="634"/>
      <c r="CW42" s="634"/>
      <c r="CX42" s="634"/>
      <c r="CY42" s="635"/>
      <c r="CZ42" s="624">
        <v>9.1</v>
      </c>
      <c r="DA42" s="636"/>
      <c r="DB42" s="636"/>
      <c r="DC42" s="637"/>
      <c r="DD42" s="627">
        <v>73905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3" t="s">
        <v>342</v>
      </c>
      <c r="CD43" s="618" t="s">
        <v>343</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1259629</v>
      </c>
      <c r="CS44" s="622"/>
      <c r="CT44" s="622"/>
      <c r="CU44" s="622"/>
      <c r="CV44" s="622"/>
      <c r="CW44" s="622"/>
      <c r="CX44" s="622"/>
      <c r="CY44" s="623"/>
      <c r="CZ44" s="624">
        <v>9.1</v>
      </c>
      <c r="DA44" s="625"/>
      <c r="DB44" s="625"/>
      <c r="DC44" s="626"/>
      <c r="DD44" s="627">
        <v>73905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951789</v>
      </c>
      <c r="CS45" s="634"/>
      <c r="CT45" s="634"/>
      <c r="CU45" s="634"/>
      <c r="CV45" s="634"/>
      <c r="CW45" s="634"/>
      <c r="CX45" s="634"/>
      <c r="CY45" s="635"/>
      <c r="CZ45" s="624">
        <v>6.9</v>
      </c>
      <c r="DA45" s="636"/>
      <c r="DB45" s="636"/>
      <c r="DC45" s="637"/>
      <c r="DD45" s="627">
        <v>27199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4"/>
      <c r="CD46" s="642"/>
      <c r="CE46" s="643"/>
      <c r="CF46" s="618" t="s">
        <v>348</v>
      </c>
      <c r="CG46" s="619"/>
      <c r="CH46" s="619"/>
      <c r="CI46" s="619"/>
      <c r="CJ46" s="619"/>
      <c r="CK46" s="619"/>
      <c r="CL46" s="619"/>
      <c r="CM46" s="619"/>
      <c r="CN46" s="619"/>
      <c r="CO46" s="619"/>
      <c r="CP46" s="619"/>
      <c r="CQ46" s="620"/>
      <c r="CR46" s="621">
        <v>238695</v>
      </c>
      <c r="CS46" s="622"/>
      <c r="CT46" s="622"/>
      <c r="CU46" s="622"/>
      <c r="CV46" s="622"/>
      <c r="CW46" s="622"/>
      <c r="CX46" s="622"/>
      <c r="CY46" s="623"/>
      <c r="CZ46" s="624">
        <v>1.7</v>
      </c>
      <c r="DA46" s="625"/>
      <c r="DB46" s="625"/>
      <c r="DC46" s="626"/>
      <c r="DD46" s="627">
        <v>40641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4"/>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4"/>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4"/>
      <c r="CD49" s="602" t="s">
        <v>351</v>
      </c>
      <c r="CE49" s="603"/>
      <c r="CF49" s="603"/>
      <c r="CG49" s="603"/>
      <c r="CH49" s="603"/>
      <c r="CI49" s="603"/>
      <c r="CJ49" s="603"/>
      <c r="CK49" s="603"/>
      <c r="CL49" s="603"/>
      <c r="CM49" s="603"/>
      <c r="CN49" s="603"/>
      <c r="CO49" s="603"/>
      <c r="CP49" s="603"/>
      <c r="CQ49" s="604"/>
      <c r="CR49" s="605">
        <v>13860651</v>
      </c>
      <c r="CS49" s="606"/>
      <c r="CT49" s="606"/>
      <c r="CU49" s="606"/>
      <c r="CV49" s="606"/>
      <c r="CW49" s="606"/>
      <c r="CX49" s="606"/>
      <c r="CY49" s="607"/>
      <c r="CZ49" s="608">
        <v>100</v>
      </c>
      <c r="DA49" s="609"/>
      <c r="DB49" s="609"/>
      <c r="DC49" s="610"/>
      <c r="DD49" s="611">
        <v>9113638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gS7yxHAd00pXh/GDspP4DJAjP3eOX2mMfIVNIAABfF0djoNhNh6aaPE+G9n19wNtIptsJHN5oXxu0hrYiDOeA==" saltValue="w9lSEAM44PxxuorLfqRQ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0" customWidth="1"/>
    <col min="131" max="131" width="1.66406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91" t="s">
        <v>353</v>
      </c>
      <c r="DK2" s="1092"/>
      <c r="DL2" s="1092"/>
      <c r="DM2" s="1092"/>
      <c r="DN2" s="1092"/>
      <c r="DO2" s="1093"/>
      <c r="DP2" s="227"/>
      <c r="DQ2" s="1091" t="s">
        <v>354</v>
      </c>
      <c r="DR2" s="1092"/>
      <c r="DS2" s="1092"/>
      <c r="DT2" s="1092"/>
      <c r="DU2" s="1092"/>
      <c r="DV2" s="1092"/>
      <c r="DW2" s="1092"/>
      <c r="DX2" s="1092"/>
      <c r="DY2" s="1092"/>
      <c r="DZ2" s="1093"/>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1"/>
      <c r="BA4" s="231"/>
      <c r="BB4" s="231"/>
      <c r="BC4" s="231"/>
      <c r="BD4" s="231"/>
      <c r="BE4" s="232"/>
      <c r="BF4" s="232"/>
      <c r="BG4" s="232"/>
      <c r="BH4" s="232"/>
      <c r="BI4" s="232"/>
      <c r="BJ4" s="232"/>
      <c r="BK4" s="232"/>
      <c r="BL4" s="232"/>
      <c r="BM4" s="232"/>
      <c r="BN4" s="232"/>
      <c r="BO4" s="232"/>
      <c r="BP4" s="232"/>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3"/>
    </row>
    <row r="5" spans="1:131" s="234"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1"/>
      <c r="BA5" s="231"/>
      <c r="BB5" s="231"/>
      <c r="BC5" s="231"/>
      <c r="BD5" s="231"/>
      <c r="BE5" s="232"/>
      <c r="BF5" s="232"/>
      <c r="BG5" s="232"/>
      <c r="BH5" s="232"/>
      <c r="BI5" s="232"/>
      <c r="BJ5" s="232"/>
      <c r="BK5" s="232"/>
      <c r="BL5" s="232"/>
      <c r="BM5" s="232"/>
      <c r="BN5" s="232"/>
      <c r="BO5" s="232"/>
      <c r="BP5" s="232"/>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3"/>
    </row>
    <row r="6" spans="1:131" s="234"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1"/>
      <c r="BA6" s="231"/>
      <c r="BB6" s="231"/>
      <c r="BC6" s="231"/>
      <c r="BD6" s="231"/>
      <c r="BE6" s="232"/>
      <c r="BF6" s="232"/>
      <c r="BG6" s="232"/>
      <c r="BH6" s="232"/>
      <c r="BI6" s="232"/>
      <c r="BJ6" s="232"/>
      <c r="BK6" s="232"/>
      <c r="BL6" s="232"/>
      <c r="BM6" s="232"/>
      <c r="BN6" s="232"/>
      <c r="BO6" s="232"/>
      <c r="BP6" s="232"/>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3"/>
    </row>
    <row r="7" spans="1:131" s="234" customFormat="1" ht="26.25" customHeight="1" thickTop="1" x14ac:dyDescent="0.2">
      <c r="A7" s="235">
        <v>1</v>
      </c>
      <c r="B7" s="1047" t="s">
        <v>374</v>
      </c>
      <c r="C7" s="1048"/>
      <c r="D7" s="1048"/>
      <c r="E7" s="1048"/>
      <c r="F7" s="1048"/>
      <c r="G7" s="1048"/>
      <c r="H7" s="1048"/>
      <c r="I7" s="1048"/>
      <c r="J7" s="1048"/>
      <c r="K7" s="1048"/>
      <c r="L7" s="1048"/>
      <c r="M7" s="1048"/>
      <c r="N7" s="1048"/>
      <c r="O7" s="1048"/>
      <c r="P7" s="1049"/>
      <c r="Q7" s="1102">
        <v>15167</v>
      </c>
      <c r="R7" s="1103"/>
      <c r="S7" s="1103"/>
      <c r="T7" s="1103"/>
      <c r="U7" s="1103"/>
      <c r="V7" s="1103">
        <v>14416</v>
      </c>
      <c r="W7" s="1103"/>
      <c r="X7" s="1103"/>
      <c r="Y7" s="1103"/>
      <c r="Z7" s="1103"/>
      <c r="AA7" s="1103">
        <v>751</v>
      </c>
      <c r="AB7" s="1103"/>
      <c r="AC7" s="1103"/>
      <c r="AD7" s="1103"/>
      <c r="AE7" s="1104"/>
      <c r="AF7" s="1105">
        <v>703</v>
      </c>
      <c r="AG7" s="1106"/>
      <c r="AH7" s="1106"/>
      <c r="AI7" s="1106"/>
      <c r="AJ7" s="1107"/>
      <c r="AK7" s="1108">
        <v>879</v>
      </c>
      <c r="AL7" s="1109"/>
      <c r="AM7" s="1109"/>
      <c r="AN7" s="1109"/>
      <c r="AO7" s="1109"/>
      <c r="AP7" s="1109">
        <v>14952</v>
      </c>
      <c r="AQ7" s="1109"/>
      <c r="AR7" s="1109"/>
      <c r="AS7" s="1109"/>
      <c r="AT7" s="1109"/>
      <c r="AU7" s="1110"/>
      <c r="AV7" s="1110"/>
      <c r="AW7" s="1110"/>
      <c r="AX7" s="1110"/>
      <c r="AY7" s="1111"/>
      <c r="AZ7" s="231"/>
      <c r="BA7" s="231"/>
      <c r="BB7" s="231"/>
      <c r="BC7" s="231"/>
      <c r="BD7" s="231"/>
      <c r="BE7" s="232"/>
      <c r="BF7" s="232"/>
      <c r="BG7" s="232"/>
      <c r="BH7" s="232"/>
      <c r="BI7" s="232"/>
      <c r="BJ7" s="232"/>
      <c r="BK7" s="232"/>
      <c r="BL7" s="232"/>
      <c r="BM7" s="232"/>
      <c r="BN7" s="232"/>
      <c r="BO7" s="232"/>
      <c r="BP7" s="232"/>
      <c r="BQ7" s="235">
        <v>1</v>
      </c>
      <c r="BR7" s="236"/>
      <c r="BS7" s="1099" t="s">
        <v>564</v>
      </c>
      <c r="BT7" s="1100"/>
      <c r="BU7" s="1100"/>
      <c r="BV7" s="1100"/>
      <c r="BW7" s="1100"/>
      <c r="BX7" s="1100"/>
      <c r="BY7" s="1100"/>
      <c r="BZ7" s="1100"/>
      <c r="CA7" s="1100"/>
      <c r="CB7" s="1100"/>
      <c r="CC7" s="1100"/>
      <c r="CD7" s="1100"/>
      <c r="CE7" s="1100"/>
      <c r="CF7" s="1100"/>
      <c r="CG7" s="1112"/>
      <c r="CH7" s="1096">
        <v>7</v>
      </c>
      <c r="CI7" s="1097"/>
      <c r="CJ7" s="1097"/>
      <c r="CK7" s="1097"/>
      <c r="CL7" s="1098"/>
      <c r="CM7" s="1096">
        <v>1430</v>
      </c>
      <c r="CN7" s="1097"/>
      <c r="CO7" s="1097"/>
      <c r="CP7" s="1097"/>
      <c r="CQ7" s="1098"/>
      <c r="CR7" s="1096">
        <v>100</v>
      </c>
      <c r="CS7" s="1097"/>
      <c r="CT7" s="1097"/>
      <c r="CU7" s="1097"/>
      <c r="CV7" s="1098"/>
      <c r="CW7" s="1096">
        <v>219</v>
      </c>
      <c r="CX7" s="1097"/>
      <c r="CY7" s="1097"/>
      <c r="CZ7" s="1097"/>
      <c r="DA7" s="1098"/>
      <c r="DB7" s="1096" t="s">
        <v>563</v>
      </c>
      <c r="DC7" s="1097"/>
      <c r="DD7" s="1097"/>
      <c r="DE7" s="1097"/>
      <c r="DF7" s="1098"/>
      <c r="DG7" s="1096">
        <v>1217</v>
      </c>
      <c r="DH7" s="1097"/>
      <c r="DI7" s="1097"/>
      <c r="DJ7" s="1097"/>
      <c r="DK7" s="1098"/>
      <c r="DL7" s="1096" t="s">
        <v>563</v>
      </c>
      <c r="DM7" s="1097"/>
      <c r="DN7" s="1097"/>
      <c r="DO7" s="1097"/>
      <c r="DP7" s="1098"/>
      <c r="DQ7" s="1096">
        <v>763</v>
      </c>
      <c r="DR7" s="1097"/>
      <c r="DS7" s="1097"/>
      <c r="DT7" s="1097"/>
      <c r="DU7" s="1098"/>
      <c r="DV7" s="1099"/>
      <c r="DW7" s="1100"/>
      <c r="DX7" s="1100"/>
      <c r="DY7" s="1100"/>
      <c r="DZ7" s="1101"/>
      <c r="EA7" s="233"/>
    </row>
    <row r="8" spans="1:131" s="234" customFormat="1" ht="26.25" customHeight="1" x14ac:dyDescent="0.2">
      <c r="A8" s="237">
        <v>2</v>
      </c>
      <c r="B8" s="1030" t="s">
        <v>375</v>
      </c>
      <c r="C8" s="1031"/>
      <c r="D8" s="1031"/>
      <c r="E8" s="1031"/>
      <c r="F8" s="1031"/>
      <c r="G8" s="1031"/>
      <c r="H8" s="1031"/>
      <c r="I8" s="1031"/>
      <c r="J8" s="1031"/>
      <c r="K8" s="1031"/>
      <c r="L8" s="1031"/>
      <c r="M8" s="1031"/>
      <c r="N8" s="1031"/>
      <c r="O8" s="1031"/>
      <c r="P8" s="1032"/>
      <c r="Q8" s="1038">
        <v>374</v>
      </c>
      <c r="R8" s="1039"/>
      <c r="S8" s="1039"/>
      <c r="T8" s="1039"/>
      <c r="U8" s="1039"/>
      <c r="V8" s="1039">
        <v>359</v>
      </c>
      <c r="W8" s="1039"/>
      <c r="X8" s="1039"/>
      <c r="Y8" s="1039"/>
      <c r="Z8" s="1039"/>
      <c r="AA8" s="1039">
        <v>15</v>
      </c>
      <c r="AB8" s="1039"/>
      <c r="AC8" s="1039"/>
      <c r="AD8" s="1039"/>
      <c r="AE8" s="1040"/>
      <c r="AF8" s="1035">
        <v>15</v>
      </c>
      <c r="AG8" s="1036"/>
      <c r="AH8" s="1036"/>
      <c r="AI8" s="1036"/>
      <c r="AJ8" s="1037"/>
      <c r="AK8" s="1080">
        <v>197</v>
      </c>
      <c r="AL8" s="1081"/>
      <c r="AM8" s="1081"/>
      <c r="AN8" s="1081"/>
      <c r="AO8" s="1081"/>
      <c r="AP8" s="1081">
        <v>183</v>
      </c>
      <c r="AQ8" s="1081"/>
      <c r="AR8" s="1081"/>
      <c r="AS8" s="1081"/>
      <c r="AT8" s="1081"/>
      <c r="AU8" s="1082"/>
      <c r="AV8" s="1082"/>
      <c r="AW8" s="1082"/>
      <c r="AX8" s="1082"/>
      <c r="AY8" s="1083"/>
      <c r="AZ8" s="231"/>
      <c r="BA8" s="231"/>
      <c r="BB8" s="231"/>
      <c r="BC8" s="231"/>
      <c r="BD8" s="231"/>
      <c r="BE8" s="232"/>
      <c r="BF8" s="232"/>
      <c r="BG8" s="232"/>
      <c r="BH8" s="232"/>
      <c r="BI8" s="232"/>
      <c r="BJ8" s="232"/>
      <c r="BK8" s="232"/>
      <c r="BL8" s="232"/>
      <c r="BM8" s="232"/>
      <c r="BN8" s="232"/>
      <c r="BO8" s="232"/>
      <c r="BP8" s="232"/>
      <c r="BQ8" s="237">
        <v>2</v>
      </c>
      <c r="BR8" s="238"/>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3"/>
    </row>
    <row r="9" spans="1:131" s="234" customFormat="1" ht="26.25" customHeight="1" x14ac:dyDescent="0.2">
      <c r="A9" s="237">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1"/>
      <c r="BA9" s="231"/>
      <c r="BB9" s="231"/>
      <c r="BC9" s="231"/>
      <c r="BD9" s="231"/>
      <c r="BE9" s="232"/>
      <c r="BF9" s="232"/>
      <c r="BG9" s="232"/>
      <c r="BH9" s="232"/>
      <c r="BI9" s="232"/>
      <c r="BJ9" s="232"/>
      <c r="BK9" s="232"/>
      <c r="BL9" s="232"/>
      <c r="BM9" s="232"/>
      <c r="BN9" s="232"/>
      <c r="BO9" s="232"/>
      <c r="BP9" s="232"/>
      <c r="BQ9" s="237">
        <v>3</v>
      </c>
      <c r="BR9" s="238"/>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3"/>
    </row>
    <row r="10" spans="1:131" s="234" customFormat="1" ht="26.25" customHeight="1" x14ac:dyDescent="0.2">
      <c r="A10" s="237">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1"/>
      <c r="BA10" s="231"/>
      <c r="BB10" s="231"/>
      <c r="BC10" s="231"/>
      <c r="BD10" s="231"/>
      <c r="BE10" s="232"/>
      <c r="BF10" s="232"/>
      <c r="BG10" s="232"/>
      <c r="BH10" s="232"/>
      <c r="BI10" s="232"/>
      <c r="BJ10" s="232"/>
      <c r="BK10" s="232"/>
      <c r="BL10" s="232"/>
      <c r="BM10" s="232"/>
      <c r="BN10" s="232"/>
      <c r="BO10" s="232"/>
      <c r="BP10" s="232"/>
      <c r="BQ10" s="237">
        <v>4</v>
      </c>
      <c r="BR10" s="238"/>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3"/>
    </row>
    <row r="11" spans="1:131" s="234" customFormat="1" ht="26.25" customHeight="1" x14ac:dyDescent="0.2">
      <c r="A11" s="237">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1"/>
      <c r="BA11" s="231"/>
      <c r="BB11" s="231"/>
      <c r="BC11" s="231"/>
      <c r="BD11" s="231"/>
      <c r="BE11" s="232"/>
      <c r="BF11" s="232"/>
      <c r="BG11" s="232"/>
      <c r="BH11" s="232"/>
      <c r="BI11" s="232"/>
      <c r="BJ11" s="232"/>
      <c r="BK11" s="232"/>
      <c r="BL11" s="232"/>
      <c r="BM11" s="232"/>
      <c r="BN11" s="232"/>
      <c r="BO11" s="232"/>
      <c r="BP11" s="232"/>
      <c r="BQ11" s="237">
        <v>5</v>
      </c>
      <c r="BR11" s="238"/>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3"/>
    </row>
    <row r="12" spans="1:131" s="234" customFormat="1" ht="26.25" customHeight="1" x14ac:dyDescent="0.2">
      <c r="A12" s="237">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1"/>
      <c r="BA12" s="231"/>
      <c r="BB12" s="231"/>
      <c r="BC12" s="231"/>
      <c r="BD12" s="231"/>
      <c r="BE12" s="232"/>
      <c r="BF12" s="232"/>
      <c r="BG12" s="232"/>
      <c r="BH12" s="232"/>
      <c r="BI12" s="232"/>
      <c r="BJ12" s="232"/>
      <c r="BK12" s="232"/>
      <c r="BL12" s="232"/>
      <c r="BM12" s="232"/>
      <c r="BN12" s="232"/>
      <c r="BO12" s="232"/>
      <c r="BP12" s="232"/>
      <c r="BQ12" s="237">
        <v>6</v>
      </c>
      <c r="BR12" s="238"/>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3"/>
    </row>
    <row r="13" spans="1:131" s="234" customFormat="1" ht="26.25" customHeight="1" x14ac:dyDescent="0.2">
      <c r="A13" s="237">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1"/>
      <c r="BA13" s="231"/>
      <c r="BB13" s="231"/>
      <c r="BC13" s="231"/>
      <c r="BD13" s="231"/>
      <c r="BE13" s="232"/>
      <c r="BF13" s="232"/>
      <c r="BG13" s="232"/>
      <c r="BH13" s="232"/>
      <c r="BI13" s="232"/>
      <c r="BJ13" s="232"/>
      <c r="BK13" s="232"/>
      <c r="BL13" s="232"/>
      <c r="BM13" s="232"/>
      <c r="BN13" s="232"/>
      <c r="BO13" s="232"/>
      <c r="BP13" s="232"/>
      <c r="BQ13" s="237">
        <v>7</v>
      </c>
      <c r="BR13" s="238"/>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3"/>
    </row>
    <row r="14" spans="1:131" s="234" customFormat="1" ht="26.25" customHeight="1" x14ac:dyDescent="0.2">
      <c r="A14" s="237">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1"/>
      <c r="BA14" s="231"/>
      <c r="BB14" s="231"/>
      <c r="BC14" s="231"/>
      <c r="BD14" s="231"/>
      <c r="BE14" s="232"/>
      <c r="BF14" s="232"/>
      <c r="BG14" s="232"/>
      <c r="BH14" s="232"/>
      <c r="BI14" s="232"/>
      <c r="BJ14" s="232"/>
      <c r="BK14" s="232"/>
      <c r="BL14" s="232"/>
      <c r="BM14" s="232"/>
      <c r="BN14" s="232"/>
      <c r="BO14" s="232"/>
      <c r="BP14" s="232"/>
      <c r="BQ14" s="237">
        <v>8</v>
      </c>
      <c r="BR14" s="238"/>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3"/>
    </row>
    <row r="15" spans="1:131" s="234" customFormat="1" ht="26.25" customHeight="1" x14ac:dyDescent="0.2">
      <c r="A15" s="237">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1"/>
      <c r="BA15" s="231"/>
      <c r="BB15" s="231"/>
      <c r="BC15" s="231"/>
      <c r="BD15" s="231"/>
      <c r="BE15" s="232"/>
      <c r="BF15" s="232"/>
      <c r="BG15" s="232"/>
      <c r="BH15" s="232"/>
      <c r="BI15" s="232"/>
      <c r="BJ15" s="232"/>
      <c r="BK15" s="232"/>
      <c r="BL15" s="232"/>
      <c r="BM15" s="232"/>
      <c r="BN15" s="232"/>
      <c r="BO15" s="232"/>
      <c r="BP15" s="232"/>
      <c r="BQ15" s="237">
        <v>9</v>
      </c>
      <c r="BR15" s="238"/>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3"/>
    </row>
    <row r="16" spans="1:131" s="234" customFormat="1" ht="26.25" customHeight="1" x14ac:dyDescent="0.2">
      <c r="A16" s="237">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1"/>
      <c r="BA16" s="231"/>
      <c r="BB16" s="231"/>
      <c r="BC16" s="231"/>
      <c r="BD16" s="231"/>
      <c r="BE16" s="232"/>
      <c r="BF16" s="232"/>
      <c r="BG16" s="232"/>
      <c r="BH16" s="232"/>
      <c r="BI16" s="232"/>
      <c r="BJ16" s="232"/>
      <c r="BK16" s="232"/>
      <c r="BL16" s="232"/>
      <c r="BM16" s="232"/>
      <c r="BN16" s="232"/>
      <c r="BO16" s="232"/>
      <c r="BP16" s="232"/>
      <c r="BQ16" s="237">
        <v>10</v>
      </c>
      <c r="BR16" s="238"/>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3"/>
    </row>
    <row r="17" spans="1:131" s="234" customFormat="1" ht="26.25" customHeight="1" x14ac:dyDescent="0.2">
      <c r="A17" s="237">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1"/>
      <c r="BA17" s="231"/>
      <c r="BB17" s="231"/>
      <c r="BC17" s="231"/>
      <c r="BD17" s="231"/>
      <c r="BE17" s="232"/>
      <c r="BF17" s="232"/>
      <c r="BG17" s="232"/>
      <c r="BH17" s="232"/>
      <c r="BI17" s="232"/>
      <c r="BJ17" s="232"/>
      <c r="BK17" s="232"/>
      <c r="BL17" s="232"/>
      <c r="BM17" s="232"/>
      <c r="BN17" s="232"/>
      <c r="BO17" s="232"/>
      <c r="BP17" s="232"/>
      <c r="BQ17" s="237">
        <v>11</v>
      </c>
      <c r="BR17" s="238"/>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3"/>
    </row>
    <row r="18" spans="1:131" s="234" customFormat="1" ht="26.25" customHeight="1" x14ac:dyDescent="0.2">
      <c r="A18" s="237">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1"/>
      <c r="BA18" s="231"/>
      <c r="BB18" s="231"/>
      <c r="BC18" s="231"/>
      <c r="BD18" s="231"/>
      <c r="BE18" s="232"/>
      <c r="BF18" s="232"/>
      <c r="BG18" s="232"/>
      <c r="BH18" s="232"/>
      <c r="BI18" s="232"/>
      <c r="BJ18" s="232"/>
      <c r="BK18" s="232"/>
      <c r="BL18" s="232"/>
      <c r="BM18" s="232"/>
      <c r="BN18" s="232"/>
      <c r="BO18" s="232"/>
      <c r="BP18" s="232"/>
      <c r="BQ18" s="237">
        <v>12</v>
      </c>
      <c r="BR18" s="238"/>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3"/>
    </row>
    <row r="19" spans="1:131" s="234" customFormat="1" ht="26.25" customHeight="1" x14ac:dyDescent="0.2">
      <c r="A19" s="237">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1"/>
      <c r="BA19" s="231"/>
      <c r="BB19" s="231"/>
      <c r="BC19" s="231"/>
      <c r="BD19" s="231"/>
      <c r="BE19" s="232"/>
      <c r="BF19" s="232"/>
      <c r="BG19" s="232"/>
      <c r="BH19" s="232"/>
      <c r="BI19" s="232"/>
      <c r="BJ19" s="232"/>
      <c r="BK19" s="232"/>
      <c r="BL19" s="232"/>
      <c r="BM19" s="232"/>
      <c r="BN19" s="232"/>
      <c r="BO19" s="232"/>
      <c r="BP19" s="232"/>
      <c r="BQ19" s="237">
        <v>13</v>
      </c>
      <c r="BR19" s="238"/>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3"/>
    </row>
    <row r="20" spans="1:131" s="234" customFormat="1" ht="26.25" customHeight="1" x14ac:dyDescent="0.2">
      <c r="A20" s="237">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1"/>
      <c r="BA20" s="231"/>
      <c r="BB20" s="231"/>
      <c r="BC20" s="231"/>
      <c r="BD20" s="231"/>
      <c r="BE20" s="232"/>
      <c r="BF20" s="232"/>
      <c r="BG20" s="232"/>
      <c r="BH20" s="232"/>
      <c r="BI20" s="232"/>
      <c r="BJ20" s="232"/>
      <c r="BK20" s="232"/>
      <c r="BL20" s="232"/>
      <c r="BM20" s="232"/>
      <c r="BN20" s="232"/>
      <c r="BO20" s="232"/>
      <c r="BP20" s="232"/>
      <c r="BQ20" s="237">
        <v>14</v>
      </c>
      <c r="BR20" s="238"/>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3"/>
    </row>
    <row r="21" spans="1:131" s="234" customFormat="1" ht="26.25" customHeight="1" thickBot="1" x14ac:dyDescent="0.25">
      <c r="A21" s="237">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1"/>
      <c r="BA21" s="231"/>
      <c r="BB21" s="231"/>
      <c r="BC21" s="231"/>
      <c r="BD21" s="231"/>
      <c r="BE21" s="232"/>
      <c r="BF21" s="232"/>
      <c r="BG21" s="232"/>
      <c r="BH21" s="232"/>
      <c r="BI21" s="232"/>
      <c r="BJ21" s="232"/>
      <c r="BK21" s="232"/>
      <c r="BL21" s="232"/>
      <c r="BM21" s="232"/>
      <c r="BN21" s="232"/>
      <c r="BO21" s="232"/>
      <c r="BP21" s="232"/>
      <c r="BQ21" s="237">
        <v>15</v>
      </c>
      <c r="BR21" s="238"/>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3"/>
    </row>
    <row r="22" spans="1:131" s="234" customFormat="1" ht="26.25" customHeight="1" x14ac:dyDescent="0.2">
      <c r="A22" s="237">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2"/>
      <c r="BF22" s="232"/>
      <c r="BG22" s="232"/>
      <c r="BH22" s="232"/>
      <c r="BI22" s="232"/>
      <c r="BJ22" s="232"/>
      <c r="BK22" s="232"/>
      <c r="BL22" s="232"/>
      <c r="BM22" s="232"/>
      <c r="BN22" s="232"/>
      <c r="BO22" s="232"/>
      <c r="BP22" s="232"/>
      <c r="BQ22" s="237">
        <v>16</v>
      </c>
      <c r="BR22" s="238"/>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3"/>
    </row>
    <row r="23" spans="1:131" s="234" customFormat="1" ht="26.25" customHeight="1" thickBot="1" x14ac:dyDescent="0.25">
      <c r="A23" s="239" t="s">
        <v>377</v>
      </c>
      <c r="B23" s="937" t="s">
        <v>378</v>
      </c>
      <c r="C23" s="938"/>
      <c r="D23" s="938"/>
      <c r="E23" s="938"/>
      <c r="F23" s="938"/>
      <c r="G23" s="938"/>
      <c r="H23" s="938"/>
      <c r="I23" s="938"/>
      <c r="J23" s="938"/>
      <c r="K23" s="938"/>
      <c r="L23" s="938"/>
      <c r="M23" s="938"/>
      <c r="N23" s="938"/>
      <c r="O23" s="938"/>
      <c r="P23" s="948"/>
      <c r="Q23" s="1067">
        <v>15541</v>
      </c>
      <c r="R23" s="1061"/>
      <c r="S23" s="1061"/>
      <c r="T23" s="1061"/>
      <c r="U23" s="1061"/>
      <c r="V23" s="1061">
        <v>14775</v>
      </c>
      <c r="W23" s="1061"/>
      <c r="X23" s="1061"/>
      <c r="Y23" s="1061"/>
      <c r="Z23" s="1061"/>
      <c r="AA23" s="1061">
        <v>766</v>
      </c>
      <c r="AB23" s="1061"/>
      <c r="AC23" s="1061"/>
      <c r="AD23" s="1061"/>
      <c r="AE23" s="1068"/>
      <c r="AF23" s="1069">
        <v>718</v>
      </c>
      <c r="AG23" s="1061"/>
      <c r="AH23" s="1061"/>
      <c r="AI23" s="1061"/>
      <c r="AJ23" s="1070"/>
      <c r="AK23" s="1071"/>
      <c r="AL23" s="1072"/>
      <c r="AM23" s="1072"/>
      <c r="AN23" s="1072"/>
      <c r="AO23" s="1072"/>
      <c r="AP23" s="1061">
        <v>15135</v>
      </c>
      <c r="AQ23" s="1061"/>
      <c r="AR23" s="1061"/>
      <c r="AS23" s="1061"/>
      <c r="AT23" s="1061"/>
      <c r="AU23" s="1062"/>
      <c r="AV23" s="1062"/>
      <c r="AW23" s="1062"/>
      <c r="AX23" s="1062"/>
      <c r="AY23" s="1063"/>
      <c r="AZ23" s="1064" t="s">
        <v>122</v>
      </c>
      <c r="BA23" s="1065"/>
      <c r="BB23" s="1065"/>
      <c r="BC23" s="1065"/>
      <c r="BD23" s="1066"/>
      <c r="BE23" s="232"/>
      <c r="BF23" s="232"/>
      <c r="BG23" s="232"/>
      <c r="BH23" s="232"/>
      <c r="BI23" s="232"/>
      <c r="BJ23" s="232"/>
      <c r="BK23" s="232"/>
      <c r="BL23" s="232"/>
      <c r="BM23" s="232"/>
      <c r="BN23" s="232"/>
      <c r="BO23" s="232"/>
      <c r="BP23" s="232"/>
      <c r="BQ23" s="237">
        <v>17</v>
      </c>
      <c r="BR23" s="238"/>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3"/>
    </row>
    <row r="24" spans="1:131" s="234"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1"/>
      <c r="BA24" s="231"/>
      <c r="BB24" s="231"/>
      <c r="BC24" s="231"/>
      <c r="BD24" s="231"/>
      <c r="BE24" s="232"/>
      <c r="BF24" s="232"/>
      <c r="BG24" s="232"/>
      <c r="BH24" s="232"/>
      <c r="BI24" s="232"/>
      <c r="BJ24" s="232"/>
      <c r="BK24" s="232"/>
      <c r="BL24" s="232"/>
      <c r="BM24" s="232"/>
      <c r="BN24" s="232"/>
      <c r="BO24" s="232"/>
      <c r="BP24" s="232"/>
      <c r="BQ24" s="237">
        <v>18</v>
      </c>
      <c r="BR24" s="238"/>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3"/>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1"/>
      <c r="BK25" s="231"/>
      <c r="BL25" s="231"/>
      <c r="BM25" s="231"/>
      <c r="BN25" s="231"/>
      <c r="BO25" s="240"/>
      <c r="BP25" s="240"/>
      <c r="BQ25" s="237">
        <v>19</v>
      </c>
      <c r="BR25" s="238"/>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9"/>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1"/>
      <c r="BK26" s="231"/>
      <c r="BL26" s="231"/>
      <c r="BM26" s="231"/>
      <c r="BN26" s="231"/>
      <c r="BO26" s="240"/>
      <c r="BP26" s="240"/>
      <c r="BQ26" s="237">
        <v>20</v>
      </c>
      <c r="BR26" s="238"/>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9"/>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1"/>
      <c r="BK27" s="231"/>
      <c r="BL27" s="231"/>
      <c r="BM27" s="231"/>
      <c r="BN27" s="231"/>
      <c r="BO27" s="240"/>
      <c r="BP27" s="240"/>
      <c r="BQ27" s="237">
        <v>21</v>
      </c>
      <c r="BR27" s="238"/>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9"/>
    </row>
    <row r="28" spans="1:131" ht="26.25" customHeight="1" thickTop="1" x14ac:dyDescent="0.2">
      <c r="A28" s="241">
        <v>1</v>
      </c>
      <c r="B28" s="1047" t="s">
        <v>389</v>
      </c>
      <c r="C28" s="1048"/>
      <c r="D28" s="1048"/>
      <c r="E28" s="1048"/>
      <c r="F28" s="1048"/>
      <c r="G28" s="1048"/>
      <c r="H28" s="1048"/>
      <c r="I28" s="1048"/>
      <c r="J28" s="1048"/>
      <c r="K28" s="1048"/>
      <c r="L28" s="1048"/>
      <c r="M28" s="1048"/>
      <c r="N28" s="1048"/>
      <c r="O28" s="1048"/>
      <c r="P28" s="1049"/>
      <c r="Q28" s="1050">
        <v>2833</v>
      </c>
      <c r="R28" s="1051"/>
      <c r="S28" s="1051"/>
      <c r="T28" s="1051"/>
      <c r="U28" s="1051"/>
      <c r="V28" s="1051">
        <v>2830</v>
      </c>
      <c r="W28" s="1051"/>
      <c r="X28" s="1051"/>
      <c r="Y28" s="1051"/>
      <c r="Z28" s="1051"/>
      <c r="AA28" s="1051">
        <v>3</v>
      </c>
      <c r="AB28" s="1051"/>
      <c r="AC28" s="1051"/>
      <c r="AD28" s="1051"/>
      <c r="AE28" s="1052"/>
      <c r="AF28" s="1053">
        <v>3</v>
      </c>
      <c r="AG28" s="1051"/>
      <c r="AH28" s="1051"/>
      <c r="AI28" s="1051"/>
      <c r="AJ28" s="1054"/>
      <c r="AK28" s="1042">
        <v>247</v>
      </c>
      <c r="AL28" s="1043"/>
      <c r="AM28" s="1043"/>
      <c r="AN28" s="1043"/>
      <c r="AO28" s="1043"/>
      <c r="AP28" s="1043" t="s">
        <v>488</v>
      </c>
      <c r="AQ28" s="1043"/>
      <c r="AR28" s="1043"/>
      <c r="AS28" s="1043"/>
      <c r="AT28" s="1043"/>
      <c r="AU28" s="1043" t="s">
        <v>488</v>
      </c>
      <c r="AV28" s="1043"/>
      <c r="AW28" s="1043"/>
      <c r="AX28" s="1043"/>
      <c r="AY28" s="1043"/>
      <c r="AZ28" s="1044" t="s">
        <v>488</v>
      </c>
      <c r="BA28" s="1044"/>
      <c r="BB28" s="1044"/>
      <c r="BC28" s="1044"/>
      <c r="BD28" s="1044"/>
      <c r="BE28" s="1045"/>
      <c r="BF28" s="1045"/>
      <c r="BG28" s="1045"/>
      <c r="BH28" s="1045"/>
      <c r="BI28" s="1046"/>
      <c r="BJ28" s="231"/>
      <c r="BK28" s="231"/>
      <c r="BL28" s="231"/>
      <c r="BM28" s="231"/>
      <c r="BN28" s="231"/>
      <c r="BO28" s="240"/>
      <c r="BP28" s="240"/>
      <c r="BQ28" s="237">
        <v>22</v>
      </c>
      <c r="BR28" s="238"/>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9"/>
    </row>
    <row r="29" spans="1:131" ht="26.25" customHeight="1" x14ac:dyDescent="0.2">
      <c r="A29" s="241">
        <v>2</v>
      </c>
      <c r="B29" s="1030" t="s">
        <v>390</v>
      </c>
      <c r="C29" s="1031"/>
      <c r="D29" s="1031"/>
      <c r="E29" s="1031"/>
      <c r="F29" s="1031"/>
      <c r="G29" s="1031"/>
      <c r="H29" s="1031"/>
      <c r="I29" s="1031"/>
      <c r="J29" s="1031"/>
      <c r="K29" s="1031"/>
      <c r="L29" s="1031"/>
      <c r="M29" s="1031"/>
      <c r="N29" s="1031"/>
      <c r="O29" s="1031"/>
      <c r="P29" s="1032"/>
      <c r="Q29" s="1038">
        <v>3217</v>
      </c>
      <c r="R29" s="1039"/>
      <c r="S29" s="1039"/>
      <c r="T29" s="1039"/>
      <c r="U29" s="1039"/>
      <c r="V29" s="1039">
        <v>3195</v>
      </c>
      <c r="W29" s="1039"/>
      <c r="X29" s="1039"/>
      <c r="Y29" s="1039"/>
      <c r="Z29" s="1039"/>
      <c r="AA29" s="1039">
        <v>22</v>
      </c>
      <c r="AB29" s="1039"/>
      <c r="AC29" s="1039"/>
      <c r="AD29" s="1039"/>
      <c r="AE29" s="1040"/>
      <c r="AF29" s="1035">
        <v>22</v>
      </c>
      <c r="AG29" s="1036"/>
      <c r="AH29" s="1036"/>
      <c r="AI29" s="1036"/>
      <c r="AJ29" s="1037"/>
      <c r="AK29" s="980">
        <v>539</v>
      </c>
      <c r="AL29" s="971"/>
      <c r="AM29" s="971"/>
      <c r="AN29" s="971"/>
      <c r="AO29" s="971"/>
      <c r="AP29" s="971" t="s">
        <v>488</v>
      </c>
      <c r="AQ29" s="971"/>
      <c r="AR29" s="971"/>
      <c r="AS29" s="971"/>
      <c r="AT29" s="971"/>
      <c r="AU29" s="971" t="s">
        <v>488</v>
      </c>
      <c r="AV29" s="971"/>
      <c r="AW29" s="971"/>
      <c r="AX29" s="971"/>
      <c r="AY29" s="971"/>
      <c r="AZ29" s="1041" t="s">
        <v>488</v>
      </c>
      <c r="BA29" s="1041"/>
      <c r="BB29" s="1041"/>
      <c r="BC29" s="1041"/>
      <c r="BD29" s="1041"/>
      <c r="BE29" s="972"/>
      <c r="BF29" s="972"/>
      <c r="BG29" s="972"/>
      <c r="BH29" s="972"/>
      <c r="BI29" s="973"/>
      <c r="BJ29" s="231"/>
      <c r="BK29" s="231"/>
      <c r="BL29" s="231"/>
      <c r="BM29" s="231"/>
      <c r="BN29" s="231"/>
      <c r="BO29" s="240"/>
      <c r="BP29" s="240"/>
      <c r="BQ29" s="237">
        <v>23</v>
      </c>
      <c r="BR29" s="238"/>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9"/>
    </row>
    <row r="30" spans="1:131" ht="26.25" customHeight="1" x14ac:dyDescent="0.2">
      <c r="A30" s="241">
        <v>3</v>
      </c>
      <c r="B30" s="1030" t="s">
        <v>391</v>
      </c>
      <c r="C30" s="1031"/>
      <c r="D30" s="1031"/>
      <c r="E30" s="1031"/>
      <c r="F30" s="1031"/>
      <c r="G30" s="1031"/>
      <c r="H30" s="1031"/>
      <c r="I30" s="1031"/>
      <c r="J30" s="1031"/>
      <c r="K30" s="1031"/>
      <c r="L30" s="1031"/>
      <c r="M30" s="1031"/>
      <c r="N30" s="1031"/>
      <c r="O30" s="1031"/>
      <c r="P30" s="1032"/>
      <c r="Q30" s="1038">
        <v>681</v>
      </c>
      <c r="R30" s="1039"/>
      <c r="S30" s="1039"/>
      <c r="T30" s="1039"/>
      <c r="U30" s="1039"/>
      <c r="V30" s="1039">
        <v>681</v>
      </c>
      <c r="W30" s="1039"/>
      <c r="X30" s="1039"/>
      <c r="Y30" s="1039"/>
      <c r="Z30" s="1039"/>
      <c r="AA30" s="1039">
        <v>0</v>
      </c>
      <c r="AB30" s="1039"/>
      <c r="AC30" s="1039"/>
      <c r="AD30" s="1039"/>
      <c r="AE30" s="1040"/>
      <c r="AF30" s="1035">
        <v>0</v>
      </c>
      <c r="AG30" s="1036"/>
      <c r="AH30" s="1036"/>
      <c r="AI30" s="1036"/>
      <c r="AJ30" s="1037"/>
      <c r="AK30" s="980">
        <v>391</v>
      </c>
      <c r="AL30" s="971"/>
      <c r="AM30" s="971"/>
      <c r="AN30" s="971"/>
      <c r="AO30" s="971"/>
      <c r="AP30" s="971" t="s">
        <v>488</v>
      </c>
      <c r="AQ30" s="971"/>
      <c r="AR30" s="971"/>
      <c r="AS30" s="971"/>
      <c r="AT30" s="971"/>
      <c r="AU30" s="971" t="s">
        <v>488</v>
      </c>
      <c r="AV30" s="971"/>
      <c r="AW30" s="971"/>
      <c r="AX30" s="971"/>
      <c r="AY30" s="971"/>
      <c r="AZ30" s="1041" t="s">
        <v>488</v>
      </c>
      <c r="BA30" s="1041"/>
      <c r="BB30" s="1041"/>
      <c r="BC30" s="1041"/>
      <c r="BD30" s="1041"/>
      <c r="BE30" s="972"/>
      <c r="BF30" s="972"/>
      <c r="BG30" s="972"/>
      <c r="BH30" s="972"/>
      <c r="BI30" s="973"/>
      <c r="BJ30" s="231"/>
      <c r="BK30" s="231"/>
      <c r="BL30" s="231"/>
      <c r="BM30" s="231"/>
      <c r="BN30" s="231"/>
      <c r="BO30" s="240"/>
      <c r="BP30" s="240"/>
      <c r="BQ30" s="237">
        <v>24</v>
      </c>
      <c r="BR30" s="238"/>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9"/>
    </row>
    <row r="31" spans="1:131" ht="26.25" customHeight="1" x14ac:dyDescent="0.2">
      <c r="A31" s="241">
        <v>4</v>
      </c>
      <c r="B31" s="1030" t="s">
        <v>392</v>
      </c>
      <c r="C31" s="1031"/>
      <c r="D31" s="1031"/>
      <c r="E31" s="1031"/>
      <c r="F31" s="1031"/>
      <c r="G31" s="1031"/>
      <c r="H31" s="1031"/>
      <c r="I31" s="1031"/>
      <c r="J31" s="1031"/>
      <c r="K31" s="1031"/>
      <c r="L31" s="1031"/>
      <c r="M31" s="1031"/>
      <c r="N31" s="1031"/>
      <c r="O31" s="1031"/>
      <c r="P31" s="1032"/>
      <c r="Q31" s="1038">
        <v>6</v>
      </c>
      <c r="R31" s="1039"/>
      <c r="S31" s="1039"/>
      <c r="T31" s="1039"/>
      <c r="U31" s="1039"/>
      <c r="V31" s="1039">
        <v>5</v>
      </c>
      <c r="W31" s="1039"/>
      <c r="X31" s="1039"/>
      <c r="Y31" s="1039"/>
      <c r="Z31" s="1039"/>
      <c r="AA31" s="1039">
        <v>1</v>
      </c>
      <c r="AB31" s="1039"/>
      <c r="AC31" s="1039"/>
      <c r="AD31" s="1039"/>
      <c r="AE31" s="1040"/>
      <c r="AF31" s="1035">
        <v>1</v>
      </c>
      <c r="AG31" s="1036"/>
      <c r="AH31" s="1036"/>
      <c r="AI31" s="1036"/>
      <c r="AJ31" s="1037"/>
      <c r="AK31" s="980">
        <v>0</v>
      </c>
      <c r="AL31" s="971"/>
      <c r="AM31" s="971"/>
      <c r="AN31" s="971"/>
      <c r="AO31" s="971"/>
      <c r="AP31" s="971" t="s">
        <v>488</v>
      </c>
      <c r="AQ31" s="971"/>
      <c r="AR31" s="971"/>
      <c r="AS31" s="971"/>
      <c r="AT31" s="971"/>
      <c r="AU31" s="971" t="s">
        <v>488</v>
      </c>
      <c r="AV31" s="971"/>
      <c r="AW31" s="971"/>
      <c r="AX31" s="971"/>
      <c r="AY31" s="971"/>
      <c r="AZ31" s="1041" t="s">
        <v>488</v>
      </c>
      <c r="BA31" s="1041"/>
      <c r="BB31" s="1041"/>
      <c r="BC31" s="1041"/>
      <c r="BD31" s="1041"/>
      <c r="BE31" s="972"/>
      <c r="BF31" s="972"/>
      <c r="BG31" s="972"/>
      <c r="BH31" s="972"/>
      <c r="BI31" s="973"/>
      <c r="BJ31" s="231"/>
      <c r="BK31" s="231"/>
      <c r="BL31" s="231"/>
      <c r="BM31" s="231"/>
      <c r="BN31" s="231"/>
      <c r="BO31" s="240"/>
      <c r="BP31" s="240"/>
      <c r="BQ31" s="237">
        <v>25</v>
      </c>
      <c r="BR31" s="238"/>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9"/>
    </row>
    <row r="32" spans="1:131" ht="26.25" customHeight="1" x14ac:dyDescent="0.2">
      <c r="A32" s="241">
        <v>5</v>
      </c>
      <c r="B32" s="1030" t="s">
        <v>393</v>
      </c>
      <c r="C32" s="1031"/>
      <c r="D32" s="1031"/>
      <c r="E32" s="1031"/>
      <c r="F32" s="1031"/>
      <c r="G32" s="1031"/>
      <c r="H32" s="1031"/>
      <c r="I32" s="1031"/>
      <c r="J32" s="1031"/>
      <c r="K32" s="1031"/>
      <c r="L32" s="1031"/>
      <c r="M32" s="1031"/>
      <c r="N32" s="1031"/>
      <c r="O32" s="1031"/>
      <c r="P32" s="1032"/>
      <c r="Q32" s="1038">
        <v>351</v>
      </c>
      <c r="R32" s="1039"/>
      <c r="S32" s="1039"/>
      <c r="T32" s="1039"/>
      <c r="U32" s="1039"/>
      <c r="V32" s="1039">
        <v>280</v>
      </c>
      <c r="W32" s="1039"/>
      <c r="X32" s="1039"/>
      <c r="Y32" s="1039"/>
      <c r="Z32" s="1039"/>
      <c r="AA32" s="1039">
        <f>Q32-V32</f>
        <v>71</v>
      </c>
      <c r="AB32" s="1039"/>
      <c r="AC32" s="1039"/>
      <c r="AD32" s="1039"/>
      <c r="AE32" s="1040"/>
      <c r="AF32" s="1035">
        <v>37</v>
      </c>
      <c r="AG32" s="1036"/>
      <c r="AH32" s="1036"/>
      <c r="AI32" s="1036"/>
      <c r="AJ32" s="1037"/>
      <c r="AK32" s="980">
        <v>110</v>
      </c>
      <c r="AL32" s="971"/>
      <c r="AM32" s="971"/>
      <c r="AN32" s="971"/>
      <c r="AO32" s="971"/>
      <c r="AP32" s="971">
        <v>1097</v>
      </c>
      <c r="AQ32" s="971"/>
      <c r="AR32" s="971"/>
      <c r="AS32" s="971"/>
      <c r="AT32" s="971"/>
      <c r="AU32" s="971">
        <v>718</v>
      </c>
      <c r="AV32" s="971"/>
      <c r="AW32" s="971"/>
      <c r="AX32" s="971"/>
      <c r="AY32" s="971"/>
      <c r="AZ32" s="1041" t="s">
        <v>488</v>
      </c>
      <c r="BA32" s="1041"/>
      <c r="BB32" s="1041"/>
      <c r="BC32" s="1041"/>
      <c r="BD32" s="1041"/>
      <c r="BE32" s="972" t="s">
        <v>394</v>
      </c>
      <c r="BF32" s="972"/>
      <c r="BG32" s="972"/>
      <c r="BH32" s="972"/>
      <c r="BI32" s="973"/>
      <c r="BJ32" s="231"/>
      <c r="BK32" s="231"/>
      <c r="BL32" s="231"/>
      <c r="BM32" s="231"/>
      <c r="BN32" s="231"/>
      <c r="BO32" s="240"/>
      <c r="BP32" s="240"/>
      <c r="BQ32" s="237">
        <v>26</v>
      </c>
      <c r="BR32" s="238"/>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9"/>
    </row>
    <row r="33" spans="1:131" ht="26.25" customHeight="1" x14ac:dyDescent="0.2">
      <c r="A33" s="241">
        <v>6</v>
      </c>
      <c r="B33" s="1030" t="s">
        <v>395</v>
      </c>
      <c r="C33" s="1031"/>
      <c r="D33" s="1031"/>
      <c r="E33" s="1031"/>
      <c r="F33" s="1031"/>
      <c r="G33" s="1031"/>
      <c r="H33" s="1031"/>
      <c r="I33" s="1031"/>
      <c r="J33" s="1031"/>
      <c r="K33" s="1031"/>
      <c r="L33" s="1031"/>
      <c r="M33" s="1031"/>
      <c r="N33" s="1031"/>
      <c r="O33" s="1031"/>
      <c r="P33" s="1032"/>
      <c r="Q33" s="1038">
        <v>623</v>
      </c>
      <c r="R33" s="1039"/>
      <c r="S33" s="1039"/>
      <c r="T33" s="1039"/>
      <c r="U33" s="1039"/>
      <c r="V33" s="1039">
        <v>607</v>
      </c>
      <c r="W33" s="1039"/>
      <c r="X33" s="1039"/>
      <c r="Y33" s="1039"/>
      <c r="Z33" s="1039"/>
      <c r="AA33" s="1039">
        <f>Q33-V33</f>
        <v>16</v>
      </c>
      <c r="AB33" s="1039"/>
      <c r="AC33" s="1039"/>
      <c r="AD33" s="1039"/>
      <c r="AE33" s="1040"/>
      <c r="AF33" s="1035">
        <v>12</v>
      </c>
      <c r="AG33" s="1036"/>
      <c r="AH33" s="1036"/>
      <c r="AI33" s="1036"/>
      <c r="AJ33" s="1037"/>
      <c r="AK33" s="980">
        <v>378</v>
      </c>
      <c r="AL33" s="971"/>
      <c r="AM33" s="971"/>
      <c r="AN33" s="971"/>
      <c r="AO33" s="971"/>
      <c r="AP33" s="971">
        <v>2667</v>
      </c>
      <c r="AQ33" s="971"/>
      <c r="AR33" s="971"/>
      <c r="AS33" s="971"/>
      <c r="AT33" s="971"/>
      <c r="AU33" s="971">
        <v>2667</v>
      </c>
      <c r="AV33" s="971"/>
      <c r="AW33" s="971"/>
      <c r="AX33" s="971"/>
      <c r="AY33" s="971"/>
      <c r="AZ33" s="1041" t="s">
        <v>488</v>
      </c>
      <c r="BA33" s="1041"/>
      <c r="BB33" s="1041"/>
      <c r="BC33" s="1041"/>
      <c r="BD33" s="1041"/>
      <c r="BE33" s="972" t="s">
        <v>394</v>
      </c>
      <c r="BF33" s="972"/>
      <c r="BG33" s="972"/>
      <c r="BH33" s="972"/>
      <c r="BI33" s="973"/>
      <c r="BJ33" s="231"/>
      <c r="BK33" s="231"/>
      <c r="BL33" s="231"/>
      <c r="BM33" s="231"/>
      <c r="BN33" s="231"/>
      <c r="BO33" s="240"/>
      <c r="BP33" s="240"/>
      <c r="BQ33" s="237">
        <v>27</v>
      </c>
      <c r="BR33" s="238"/>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9"/>
    </row>
    <row r="34" spans="1:131" ht="26.25" customHeight="1" x14ac:dyDescent="0.2">
      <c r="A34" s="241">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1"/>
      <c r="BK34" s="231"/>
      <c r="BL34" s="231"/>
      <c r="BM34" s="231"/>
      <c r="BN34" s="231"/>
      <c r="BO34" s="240"/>
      <c r="BP34" s="240"/>
      <c r="BQ34" s="237">
        <v>28</v>
      </c>
      <c r="BR34" s="238"/>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9"/>
    </row>
    <row r="35" spans="1:131" ht="26.25" customHeight="1" x14ac:dyDescent="0.2">
      <c r="A35" s="241">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1"/>
      <c r="BK35" s="231"/>
      <c r="BL35" s="231"/>
      <c r="BM35" s="231"/>
      <c r="BN35" s="231"/>
      <c r="BO35" s="240"/>
      <c r="BP35" s="240"/>
      <c r="BQ35" s="237">
        <v>29</v>
      </c>
      <c r="BR35" s="238"/>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9"/>
    </row>
    <row r="36" spans="1:131" ht="26.25" customHeight="1" x14ac:dyDescent="0.2">
      <c r="A36" s="241">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1"/>
      <c r="BK36" s="231"/>
      <c r="BL36" s="231"/>
      <c r="BM36" s="231"/>
      <c r="BN36" s="231"/>
      <c r="BO36" s="240"/>
      <c r="BP36" s="240"/>
      <c r="BQ36" s="237">
        <v>30</v>
      </c>
      <c r="BR36" s="238"/>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9"/>
    </row>
    <row r="37" spans="1:131" ht="26.25" customHeight="1" x14ac:dyDescent="0.2">
      <c r="A37" s="241">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1"/>
      <c r="BK37" s="231"/>
      <c r="BL37" s="231"/>
      <c r="BM37" s="231"/>
      <c r="BN37" s="231"/>
      <c r="BO37" s="240"/>
      <c r="BP37" s="240"/>
      <c r="BQ37" s="237">
        <v>31</v>
      </c>
      <c r="BR37" s="238"/>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9"/>
    </row>
    <row r="38" spans="1:131" ht="26.25" customHeight="1" x14ac:dyDescent="0.2">
      <c r="A38" s="241">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1"/>
      <c r="BK38" s="231"/>
      <c r="BL38" s="231"/>
      <c r="BM38" s="231"/>
      <c r="BN38" s="231"/>
      <c r="BO38" s="240"/>
      <c r="BP38" s="240"/>
      <c r="BQ38" s="237">
        <v>32</v>
      </c>
      <c r="BR38" s="238"/>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9"/>
    </row>
    <row r="39" spans="1:131" ht="26.25" customHeight="1" x14ac:dyDescent="0.2">
      <c r="A39" s="241">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1"/>
      <c r="BK39" s="231"/>
      <c r="BL39" s="231"/>
      <c r="BM39" s="231"/>
      <c r="BN39" s="231"/>
      <c r="BO39" s="240"/>
      <c r="BP39" s="240"/>
      <c r="BQ39" s="237">
        <v>33</v>
      </c>
      <c r="BR39" s="238"/>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9"/>
    </row>
    <row r="40" spans="1:131" ht="26.25" customHeight="1" x14ac:dyDescent="0.2">
      <c r="A40" s="237">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1"/>
      <c r="BK40" s="231"/>
      <c r="BL40" s="231"/>
      <c r="BM40" s="231"/>
      <c r="BN40" s="231"/>
      <c r="BO40" s="240"/>
      <c r="BP40" s="240"/>
      <c r="BQ40" s="237">
        <v>34</v>
      </c>
      <c r="BR40" s="238"/>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9"/>
    </row>
    <row r="41" spans="1:131" ht="26.25" customHeight="1" x14ac:dyDescent="0.2">
      <c r="A41" s="237">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1"/>
      <c r="BK41" s="231"/>
      <c r="BL41" s="231"/>
      <c r="BM41" s="231"/>
      <c r="BN41" s="231"/>
      <c r="BO41" s="240"/>
      <c r="BP41" s="240"/>
      <c r="BQ41" s="237">
        <v>35</v>
      </c>
      <c r="BR41" s="238"/>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9"/>
    </row>
    <row r="42" spans="1:131" ht="26.25" customHeight="1" x14ac:dyDescent="0.2">
      <c r="A42" s="237">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1"/>
      <c r="BK42" s="231"/>
      <c r="BL42" s="231"/>
      <c r="BM42" s="231"/>
      <c r="BN42" s="231"/>
      <c r="BO42" s="240"/>
      <c r="BP42" s="240"/>
      <c r="BQ42" s="237">
        <v>36</v>
      </c>
      <c r="BR42" s="238"/>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9"/>
    </row>
    <row r="43" spans="1:131" ht="26.25" customHeight="1" x14ac:dyDescent="0.2">
      <c r="A43" s="237">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1"/>
      <c r="BK43" s="231"/>
      <c r="BL43" s="231"/>
      <c r="BM43" s="231"/>
      <c r="BN43" s="231"/>
      <c r="BO43" s="240"/>
      <c r="BP43" s="240"/>
      <c r="BQ43" s="237">
        <v>37</v>
      </c>
      <c r="BR43" s="238"/>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9"/>
    </row>
    <row r="44" spans="1:131" ht="26.25" customHeight="1" x14ac:dyDescent="0.2">
      <c r="A44" s="237">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1"/>
      <c r="BK44" s="231"/>
      <c r="BL44" s="231"/>
      <c r="BM44" s="231"/>
      <c r="BN44" s="231"/>
      <c r="BO44" s="240"/>
      <c r="BP44" s="240"/>
      <c r="BQ44" s="237">
        <v>38</v>
      </c>
      <c r="BR44" s="238"/>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9"/>
    </row>
    <row r="45" spans="1:131" ht="26.25" customHeight="1" x14ac:dyDescent="0.2">
      <c r="A45" s="237">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1"/>
      <c r="BK45" s="231"/>
      <c r="BL45" s="231"/>
      <c r="BM45" s="231"/>
      <c r="BN45" s="231"/>
      <c r="BO45" s="240"/>
      <c r="BP45" s="240"/>
      <c r="BQ45" s="237">
        <v>39</v>
      </c>
      <c r="BR45" s="238"/>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9"/>
    </row>
    <row r="46" spans="1:131" ht="26.25" customHeight="1" x14ac:dyDescent="0.2">
      <c r="A46" s="237">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1"/>
      <c r="BK46" s="231"/>
      <c r="BL46" s="231"/>
      <c r="BM46" s="231"/>
      <c r="BN46" s="231"/>
      <c r="BO46" s="240"/>
      <c r="BP46" s="240"/>
      <c r="BQ46" s="237">
        <v>40</v>
      </c>
      <c r="BR46" s="238"/>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9"/>
    </row>
    <row r="47" spans="1:131" ht="26.25" customHeight="1" x14ac:dyDescent="0.2">
      <c r="A47" s="237">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1"/>
      <c r="BK47" s="231"/>
      <c r="BL47" s="231"/>
      <c r="BM47" s="231"/>
      <c r="BN47" s="231"/>
      <c r="BO47" s="240"/>
      <c r="BP47" s="240"/>
      <c r="BQ47" s="237">
        <v>41</v>
      </c>
      <c r="BR47" s="238"/>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9"/>
    </row>
    <row r="48" spans="1:131" ht="26.25" customHeight="1" x14ac:dyDescent="0.2">
      <c r="A48" s="237">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1"/>
      <c r="BK48" s="231"/>
      <c r="BL48" s="231"/>
      <c r="BM48" s="231"/>
      <c r="BN48" s="231"/>
      <c r="BO48" s="240"/>
      <c r="BP48" s="240"/>
      <c r="BQ48" s="237">
        <v>42</v>
      </c>
      <c r="BR48" s="238"/>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9"/>
    </row>
    <row r="49" spans="1:131" ht="26.25" customHeight="1" x14ac:dyDescent="0.2">
      <c r="A49" s="237">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1"/>
      <c r="BK49" s="231"/>
      <c r="BL49" s="231"/>
      <c r="BM49" s="231"/>
      <c r="BN49" s="231"/>
      <c r="BO49" s="240"/>
      <c r="BP49" s="240"/>
      <c r="BQ49" s="237">
        <v>43</v>
      </c>
      <c r="BR49" s="238"/>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9"/>
    </row>
    <row r="50" spans="1:131" ht="26.25" customHeight="1" x14ac:dyDescent="0.2">
      <c r="A50" s="237">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1"/>
      <c r="BK50" s="231"/>
      <c r="BL50" s="231"/>
      <c r="BM50" s="231"/>
      <c r="BN50" s="231"/>
      <c r="BO50" s="240"/>
      <c r="BP50" s="240"/>
      <c r="BQ50" s="237">
        <v>44</v>
      </c>
      <c r="BR50" s="238"/>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9"/>
    </row>
    <row r="51" spans="1:131" ht="26.25" customHeight="1" x14ac:dyDescent="0.2">
      <c r="A51" s="237">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1"/>
      <c r="BK51" s="231"/>
      <c r="BL51" s="231"/>
      <c r="BM51" s="231"/>
      <c r="BN51" s="231"/>
      <c r="BO51" s="240"/>
      <c r="BP51" s="240"/>
      <c r="BQ51" s="237">
        <v>45</v>
      </c>
      <c r="BR51" s="238"/>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9"/>
    </row>
    <row r="52" spans="1:131" ht="26.25" customHeight="1" x14ac:dyDescent="0.2">
      <c r="A52" s="237">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1"/>
      <c r="BK52" s="231"/>
      <c r="BL52" s="231"/>
      <c r="BM52" s="231"/>
      <c r="BN52" s="231"/>
      <c r="BO52" s="240"/>
      <c r="BP52" s="240"/>
      <c r="BQ52" s="237">
        <v>46</v>
      </c>
      <c r="BR52" s="238"/>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9"/>
    </row>
    <row r="53" spans="1:131" ht="26.25" customHeight="1" x14ac:dyDescent="0.2">
      <c r="A53" s="237">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1"/>
      <c r="BK53" s="231"/>
      <c r="BL53" s="231"/>
      <c r="BM53" s="231"/>
      <c r="BN53" s="231"/>
      <c r="BO53" s="240"/>
      <c r="BP53" s="240"/>
      <c r="BQ53" s="237">
        <v>47</v>
      </c>
      <c r="BR53" s="238"/>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9"/>
    </row>
    <row r="54" spans="1:131" ht="26.25" customHeight="1" x14ac:dyDescent="0.2">
      <c r="A54" s="237">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1"/>
      <c r="BK54" s="231"/>
      <c r="BL54" s="231"/>
      <c r="BM54" s="231"/>
      <c r="BN54" s="231"/>
      <c r="BO54" s="240"/>
      <c r="BP54" s="240"/>
      <c r="BQ54" s="237">
        <v>48</v>
      </c>
      <c r="BR54" s="238"/>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9"/>
    </row>
    <row r="55" spans="1:131" ht="26.25" customHeight="1" x14ac:dyDescent="0.2">
      <c r="A55" s="237">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1"/>
      <c r="BK55" s="231"/>
      <c r="BL55" s="231"/>
      <c r="BM55" s="231"/>
      <c r="BN55" s="231"/>
      <c r="BO55" s="240"/>
      <c r="BP55" s="240"/>
      <c r="BQ55" s="237">
        <v>49</v>
      </c>
      <c r="BR55" s="238"/>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9"/>
    </row>
    <row r="56" spans="1:131" ht="26.25" customHeight="1" x14ac:dyDescent="0.2">
      <c r="A56" s="237">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1"/>
      <c r="BK56" s="231"/>
      <c r="BL56" s="231"/>
      <c r="BM56" s="231"/>
      <c r="BN56" s="231"/>
      <c r="BO56" s="240"/>
      <c r="BP56" s="240"/>
      <c r="BQ56" s="237">
        <v>50</v>
      </c>
      <c r="BR56" s="238"/>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9"/>
    </row>
    <row r="57" spans="1:131" ht="26.25" customHeight="1" x14ac:dyDescent="0.2">
      <c r="A57" s="237">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1"/>
      <c r="BK57" s="231"/>
      <c r="BL57" s="231"/>
      <c r="BM57" s="231"/>
      <c r="BN57" s="231"/>
      <c r="BO57" s="240"/>
      <c r="BP57" s="240"/>
      <c r="BQ57" s="237">
        <v>51</v>
      </c>
      <c r="BR57" s="238"/>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9"/>
    </row>
    <row r="58" spans="1:131" ht="26.25" customHeight="1" x14ac:dyDescent="0.2">
      <c r="A58" s="237">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1"/>
      <c r="BK58" s="231"/>
      <c r="BL58" s="231"/>
      <c r="BM58" s="231"/>
      <c r="BN58" s="231"/>
      <c r="BO58" s="240"/>
      <c r="BP58" s="240"/>
      <c r="BQ58" s="237">
        <v>52</v>
      </c>
      <c r="BR58" s="238"/>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9"/>
    </row>
    <row r="59" spans="1:131" ht="26.25" customHeight="1" x14ac:dyDescent="0.2">
      <c r="A59" s="237">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1"/>
      <c r="BK59" s="231"/>
      <c r="BL59" s="231"/>
      <c r="BM59" s="231"/>
      <c r="BN59" s="231"/>
      <c r="BO59" s="240"/>
      <c r="BP59" s="240"/>
      <c r="BQ59" s="237">
        <v>53</v>
      </c>
      <c r="BR59" s="238"/>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9"/>
    </row>
    <row r="60" spans="1:131" ht="26.25" customHeight="1" x14ac:dyDescent="0.2">
      <c r="A60" s="237">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1"/>
      <c r="BK60" s="231"/>
      <c r="BL60" s="231"/>
      <c r="BM60" s="231"/>
      <c r="BN60" s="231"/>
      <c r="BO60" s="240"/>
      <c r="BP60" s="240"/>
      <c r="BQ60" s="237">
        <v>54</v>
      </c>
      <c r="BR60" s="238"/>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9"/>
    </row>
    <row r="61" spans="1:131" ht="26.25" customHeight="1" thickBot="1" x14ac:dyDescent="0.25">
      <c r="A61" s="237">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1"/>
      <c r="BK61" s="231"/>
      <c r="BL61" s="231"/>
      <c r="BM61" s="231"/>
      <c r="BN61" s="231"/>
      <c r="BO61" s="240"/>
      <c r="BP61" s="240"/>
      <c r="BQ61" s="237">
        <v>55</v>
      </c>
      <c r="BR61" s="238"/>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9"/>
    </row>
    <row r="62" spans="1:131" ht="26.25" customHeight="1" x14ac:dyDescent="0.2">
      <c r="A62" s="237">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0"/>
      <c r="BP62" s="240"/>
      <c r="BQ62" s="237">
        <v>56</v>
      </c>
      <c r="BR62" s="238"/>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9"/>
    </row>
    <row r="63" spans="1:131" ht="26.25" customHeight="1" thickBot="1" x14ac:dyDescent="0.25">
      <c r="A63" s="239"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74</v>
      </c>
      <c r="AG63" s="959"/>
      <c r="AH63" s="959"/>
      <c r="AI63" s="959"/>
      <c r="AJ63" s="1022"/>
      <c r="AK63" s="1023"/>
      <c r="AL63" s="963"/>
      <c r="AM63" s="963"/>
      <c r="AN63" s="963"/>
      <c r="AO63" s="963"/>
      <c r="AP63" s="959">
        <v>3764</v>
      </c>
      <c r="AQ63" s="959"/>
      <c r="AR63" s="959"/>
      <c r="AS63" s="959"/>
      <c r="AT63" s="959"/>
      <c r="AU63" s="959">
        <v>3385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0"/>
      <c r="BP63" s="240"/>
      <c r="BQ63" s="237">
        <v>57</v>
      </c>
      <c r="BR63" s="238"/>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9"/>
    </row>
    <row r="65" spans="1:131" ht="26.25" customHeight="1" thickBot="1" x14ac:dyDescent="0.25">
      <c r="A65" s="231" t="s">
        <v>398</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9"/>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364</v>
      </c>
      <c r="BA66" s="1002"/>
      <c r="BB66" s="1002"/>
      <c r="BC66" s="1002"/>
      <c r="BD66" s="1015"/>
      <c r="BE66" s="240"/>
      <c r="BF66" s="240"/>
      <c r="BG66" s="240"/>
      <c r="BH66" s="240"/>
      <c r="BI66" s="240"/>
      <c r="BJ66" s="240"/>
      <c r="BK66" s="240"/>
      <c r="BL66" s="240"/>
      <c r="BM66" s="240"/>
      <c r="BN66" s="240"/>
      <c r="BO66" s="240"/>
      <c r="BP66" s="240"/>
      <c r="BQ66" s="237">
        <v>60</v>
      </c>
      <c r="BR66" s="242"/>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9"/>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0"/>
      <c r="BF67" s="240"/>
      <c r="BG67" s="240"/>
      <c r="BH67" s="240"/>
      <c r="BI67" s="240"/>
      <c r="BJ67" s="240"/>
      <c r="BK67" s="240"/>
      <c r="BL67" s="240"/>
      <c r="BM67" s="240"/>
      <c r="BN67" s="240"/>
      <c r="BO67" s="240"/>
      <c r="BP67" s="240"/>
      <c r="BQ67" s="237">
        <v>61</v>
      </c>
      <c r="BR67" s="242"/>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9"/>
    </row>
    <row r="68" spans="1:131" ht="26.25" customHeight="1" thickTop="1" x14ac:dyDescent="0.2">
      <c r="A68" s="235">
        <v>1</v>
      </c>
      <c r="B68" s="985" t="s">
        <v>553</v>
      </c>
      <c r="C68" s="986"/>
      <c r="D68" s="986"/>
      <c r="E68" s="986"/>
      <c r="F68" s="986"/>
      <c r="G68" s="986"/>
      <c r="H68" s="986"/>
      <c r="I68" s="986"/>
      <c r="J68" s="986"/>
      <c r="K68" s="986"/>
      <c r="L68" s="986"/>
      <c r="M68" s="986"/>
      <c r="N68" s="986"/>
      <c r="O68" s="986"/>
      <c r="P68" s="987"/>
      <c r="Q68" s="988">
        <v>849</v>
      </c>
      <c r="R68" s="982"/>
      <c r="S68" s="982"/>
      <c r="T68" s="982"/>
      <c r="U68" s="982"/>
      <c r="V68" s="982">
        <v>811</v>
      </c>
      <c r="W68" s="982"/>
      <c r="X68" s="982"/>
      <c r="Y68" s="982"/>
      <c r="Z68" s="982"/>
      <c r="AA68" s="982">
        <v>38</v>
      </c>
      <c r="AB68" s="982"/>
      <c r="AC68" s="982"/>
      <c r="AD68" s="982"/>
      <c r="AE68" s="982"/>
      <c r="AF68" s="982">
        <v>38</v>
      </c>
      <c r="AG68" s="982"/>
      <c r="AH68" s="982"/>
      <c r="AI68" s="982"/>
      <c r="AJ68" s="982"/>
      <c r="AK68" s="982" t="s">
        <v>552</v>
      </c>
      <c r="AL68" s="982"/>
      <c r="AM68" s="982"/>
      <c r="AN68" s="982"/>
      <c r="AO68" s="982"/>
      <c r="AP68" s="982">
        <v>633</v>
      </c>
      <c r="AQ68" s="982"/>
      <c r="AR68" s="982"/>
      <c r="AS68" s="982"/>
      <c r="AT68" s="982"/>
      <c r="AU68" s="982">
        <v>485</v>
      </c>
      <c r="AV68" s="982"/>
      <c r="AW68" s="982"/>
      <c r="AX68" s="982"/>
      <c r="AY68" s="982"/>
      <c r="AZ68" s="983"/>
      <c r="BA68" s="983"/>
      <c r="BB68" s="983"/>
      <c r="BC68" s="983"/>
      <c r="BD68" s="984"/>
      <c r="BE68" s="240"/>
      <c r="BF68" s="240"/>
      <c r="BG68" s="240"/>
      <c r="BH68" s="240"/>
      <c r="BI68" s="240"/>
      <c r="BJ68" s="240"/>
      <c r="BK68" s="240"/>
      <c r="BL68" s="240"/>
      <c r="BM68" s="240"/>
      <c r="BN68" s="240"/>
      <c r="BO68" s="240"/>
      <c r="BP68" s="240"/>
      <c r="BQ68" s="237">
        <v>62</v>
      </c>
      <c r="BR68" s="242"/>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9"/>
    </row>
    <row r="69" spans="1:131" ht="26.25" customHeight="1" x14ac:dyDescent="0.2">
      <c r="A69" s="237">
        <v>2</v>
      </c>
      <c r="B69" s="974" t="s">
        <v>554</v>
      </c>
      <c r="C69" s="975"/>
      <c r="D69" s="975"/>
      <c r="E69" s="975"/>
      <c r="F69" s="975"/>
      <c r="G69" s="975"/>
      <c r="H69" s="975"/>
      <c r="I69" s="975"/>
      <c r="J69" s="975"/>
      <c r="K69" s="975"/>
      <c r="L69" s="975"/>
      <c r="M69" s="975"/>
      <c r="N69" s="975"/>
      <c r="O69" s="975"/>
      <c r="P69" s="976"/>
      <c r="Q69" s="977">
        <v>1501</v>
      </c>
      <c r="R69" s="971"/>
      <c r="S69" s="971"/>
      <c r="T69" s="971"/>
      <c r="U69" s="971"/>
      <c r="V69" s="971">
        <v>1541</v>
      </c>
      <c r="W69" s="971"/>
      <c r="X69" s="971"/>
      <c r="Y69" s="971"/>
      <c r="Z69" s="971"/>
      <c r="AA69" s="971">
        <v>-40</v>
      </c>
      <c r="AB69" s="971"/>
      <c r="AC69" s="971"/>
      <c r="AD69" s="971"/>
      <c r="AE69" s="971"/>
      <c r="AF69" s="971">
        <v>567</v>
      </c>
      <c r="AG69" s="971"/>
      <c r="AH69" s="971"/>
      <c r="AI69" s="971"/>
      <c r="AJ69" s="971"/>
      <c r="AK69" s="971">
        <v>365</v>
      </c>
      <c r="AL69" s="971"/>
      <c r="AM69" s="971"/>
      <c r="AN69" s="971"/>
      <c r="AO69" s="971"/>
      <c r="AP69" s="971">
        <v>6100</v>
      </c>
      <c r="AQ69" s="971"/>
      <c r="AR69" s="971"/>
      <c r="AS69" s="971"/>
      <c r="AT69" s="971"/>
      <c r="AU69" s="971">
        <v>1299</v>
      </c>
      <c r="AV69" s="971"/>
      <c r="AW69" s="971"/>
      <c r="AX69" s="971"/>
      <c r="AY69" s="971"/>
      <c r="AZ69" s="972"/>
      <c r="BA69" s="972"/>
      <c r="BB69" s="972"/>
      <c r="BC69" s="972"/>
      <c r="BD69" s="973"/>
      <c r="BE69" s="240"/>
      <c r="BF69" s="240"/>
      <c r="BG69" s="240"/>
      <c r="BH69" s="240"/>
      <c r="BI69" s="240"/>
      <c r="BJ69" s="240"/>
      <c r="BK69" s="240"/>
      <c r="BL69" s="240"/>
      <c r="BM69" s="240"/>
      <c r="BN69" s="240"/>
      <c r="BO69" s="240"/>
      <c r="BP69" s="240"/>
      <c r="BQ69" s="237">
        <v>63</v>
      </c>
      <c r="BR69" s="242"/>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9"/>
    </row>
    <row r="70" spans="1:131" ht="26.25" customHeight="1" x14ac:dyDescent="0.2">
      <c r="A70" s="237">
        <v>3</v>
      </c>
      <c r="B70" s="974" t="s">
        <v>555</v>
      </c>
      <c r="C70" s="975"/>
      <c r="D70" s="975"/>
      <c r="E70" s="975"/>
      <c r="F70" s="975"/>
      <c r="G70" s="975"/>
      <c r="H70" s="975"/>
      <c r="I70" s="975"/>
      <c r="J70" s="975"/>
      <c r="K70" s="975"/>
      <c r="L70" s="975"/>
      <c r="M70" s="975"/>
      <c r="N70" s="975"/>
      <c r="O70" s="975"/>
      <c r="P70" s="976"/>
      <c r="Q70" s="977">
        <v>4382</v>
      </c>
      <c r="R70" s="971"/>
      <c r="S70" s="971"/>
      <c r="T70" s="971"/>
      <c r="U70" s="971"/>
      <c r="V70" s="971">
        <v>4137</v>
      </c>
      <c r="W70" s="971"/>
      <c r="X70" s="971"/>
      <c r="Y70" s="971"/>
      <c r="Z70" s="971"/>
      <c r="AA70" s="971">
        <v>245</v>
      </c>
      <c r="AB70" s="971"/>
      <c r="AC70" s="971"/>
      <c r="AD70" s="971"/>
      <c r="AE70" s="971"/>
      <c r="AF70" s="971">
        <v>245</v>
      </c>
      <c r="AG70" s="971"/>
      <c r="AH70" s="971"/>
      <c r="AI70" s="971"/>
      <c r="AJ70" s="971"/>
      <c r="AK70" s="971">
        <v>65</v>
      </c>
      <c r="AL70" s="971"/>
      <c r="AM70" s="971"/>
      <c r="AN70" s="971"/>
      <c r="AO70" s="971"/>
      <c r="AP70" s="971" t="s">
        <v>552</v>
      </c>
      <c r="AQ70" s="971"/>
      <c r="AR70" s="971"/>
      <c r="AS70" s="971"/>
      <c r="AT70" s="971"/>
      <c r="AU70" s="971" t="s">
        <v>552</v>
      </c>
      <c r="AV70" s="971"/>
      <c r="AW70" s="971"/>
      <c r="AX70" s="971"/>
      <c r="AY70" s="971"/>
      <c r="AZ70" s="972"/>
      <c r="BA70" s="972"/>
      <c r="BB70" s="972"/>
      <c r="BC70" s="972"/>
      <c r="BD70" s="973"/>
      <c r="BE70" s="240"/>
      <c r="BF70" s="240"/>
      <c r="BG70" s="240"/>
      <c r="BH70" s="240"/>
      <c r="BI70" s="240"/>
      <c r="BJ70" s="240"/>
      <c r="BK70" s="240"/>
      <c r="BL70" s="240"/>
      <c r="BM70" s="240"/>
      <c r="BN70" s="240"/>
      <c r="BO70" s="240"/>
      <c r="BP70" s="240"/>
      <c r="BQ70" s="237">
        <v>64</v>
      </c>
      <c r="BR70" s="242"/>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9"/>
    </row>
    <row r="71" spans="1:131" ht="26.25" customHeight="1" x14ac:dyDescent="0.2">
      <c r="A71" s="237">
        <v>4</v>
      </c>
      <c r="B71" s="974" t="s">
        <v>556</v>
      </c>
      <c r="C71" s="975"/>
      <c r="D71" s="975"/>
      <c r="E71" s="975"/>
      <c r="F71" s="975"/>
      <c r="G71" s="975"/>
      <c r="H71" s="975"/>
      <c r="I71" s="975"/>
      <c r="J71" s="975"/>
      <c r="K71" s="975"/>
      <c r="L71" s="975"/>
      <c r="M71" s="975"/>
      <c r="N71" s="975"/>
      <c r="O71" s="975"/>
      <c r="P71" s="976"/>
      <c r="Q71" s="977">
        <v>789</v>
      </c>
      <c r="R71" s="971"/>
      <c r="S71" s="971"/>
      <c r="T71" s="971"/>
      <c r="U71" s="971"/>
      <c r="V71" s="971">
        <v>784</v>
      </c>
      <c r="W71" s="971"/>
      <c r="X71" s="971"/>
      <c r="Y71" s="971"/>
      <c r="Z71" s="971"/>
      <c r="AA71" s="971">
        <v>5</v>
      </c>
      <c r="AB71" s="971"/>
      <c r="AC71" s="971"/>
      <c r="AD71" s="971"/>
      <c r="AE71" s="971"/>
      <c r="AF71" s="971">
        <v>5</v>
      </c>
      <c r="AG71" s="971"/>
      <c r="AH71" s="971"/>
      <c r="AI71" s="971"/>
      <c r="AJ71" s="971"/>
      <c r="AK71" s="971">
        <v>9</v>
      </c>
      <c r="AL71" s="971"/>
      <c r="AM71" s="971"/>
      <c r="AN71" s="971"/>
      <c r="AO71" s="971"/>
      <c r="AP71" s="971" t="s">
        <v>552</v>
      </c>
      <c r="AQ71" s="971"/>
      <c r="AR71" s="971"/>
      <c r="AS71" s="971"/>
      <c r="AT71" s="971"/>
      <c r="AU71" s="971" t="s">
        <v>552</v>
      </c>
      <c r="AV71" s="971"/>
      <c r="AW71" s="971"/>
      <c r="AX71" s="971"/>
      <c r="AY71" s="971"/>
      <c r="AZ71" s="972"/>
      <c r="BA71" s="972"/>
      <c r="BB71" s="972"/>
      <c r="BC71" s="972"/>
      <c r="BD71" s="973"/>
      <c r="BE71" s="240"/>
      <c r="BF71" s="240"/>
      <c r="BG71" s="240"/>
      <c r="BH71" s="240"/>
      <c r="BI71" s="240"/>
      <c r="BJ71" s="240"/>
      <c r="BK71" s="240"/>
      <c r="BL71" s="240"/>
      <c r="BM71" s="240"/>
      <c r="BN71" s="240"/>
      <c r="BO71" s="240"/>
      <c r="BP71" s="240"/>
      <c r="BQ71" s="237">
        <v>65</v>
      </c>
      <c r="BR71" s="242"/>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9"/>
    </row>
    <row r="72" spans="1:131" ht="26.25" customHeight="1" x14ac:dyDescent="0.2">
      <c r="A72" s="237">
        <v>5</v>
      </c>
      <c r="B72" s="974" t="s">
        <v>557</v>
      </c>
      <c r="C72" s="975"/>
      <c r="D72" s="975"/>
      <c r="E72" s="975"/>
      <c r="F72" s="975"/>
      <c r="G72" s="975"/>
      <c r="H72" s="975"/>
      <c r="I72" s="975"/>
      <c r="J72" s="975"/>
      <c r="K72" s="975"/>
      <c r="L72" s="975"/>
      <c r="M72" s="975"/>
      <c r="N72" s="975"/>
      <c r="O72" s="975"/>
      <c r="P72" s="976"/>
      <c r="Q72" s="977">
        <v>465</v>
      </c>
      <c r="R72" s="971"/>
      <c r="S72" s="971"/>
      <c r="T72" s="971"/>
      <c r="U72" s="971"/>
      <c r="V72" s="971">
        <v>432</v>
      </c>
      <c r="W72" s="971"/>
      <c r="X72" s="971"/>
      <c r="Y72" s="971"/>
      <c r="Z72" s="971"/>
      <c r="AA72" s="971">
        <v>34</v>
      </c>
      <c r="AB72" s="971"/>
      <c r="AC72" s="971"/>
      <c r="AD72" s="971"/>
      <c r="AE72" s="971"/>
      <c r="AF72" s="971">
        <v>34</v>
      </c>
      <c r="AG72" s="971"/>
      <c r="AH72" s="971"/>
      <c r="AI72" s="971"/>
      <c r="AJ72" s="971"/>
      <c r="AK72" s="971" t="s">
        <v>563</v>
      </c>
      <c r="AL72" s="971"/>
      <c r="AM72" s="971"/>
      <c r="AN72" s="971"/>
      <c r="AO72" s="971"/>
      <c r="AP72" s="971">
        <v>3111</v>
      </c>
      <c r="AQ72" s="971"/>
      <c r="AR72" s="971"/>
      <c r="AS72" s="971"/>
      <c r="AT72" s="971"/>
      <c r="AU72" s="971">
        <v>222</v>
      </c>
      <c r="AV72" s="971"/>
      <c r="AW72" s="971"/>
      <c r="AX72" s="971"/>
      <c r="AY72" s="971"/>
      <c r="AZ72" s="972"/>
      <c r="BA72" s="972"/>
      <c r="BB72" s="972"/>
      <c r="BC72" s="972"/>
      <c r="BD72" s="973"/>
      <c r="BE72" s="240"/>
      <c r="BF72" s="240"/>
      <c r="BG72" s="240"/>
      <c r="BH72" s="240"/>
      <c r="BI72" s="240"/>
      <c r="BJ72" s="240"/>
      <c r="BK72" s="240"/>
      <c r="BL72" s="240"/>
      <c r="BM72" s="240"/>
      <c r="BN72" s="240"/>
      <c r="BO72" s="240"/>
      <c r="BP72" s="240"/>
      <c r="BQ72" s="237">
        <v>66</v>
      </c>
      <c r="BR72" s="242"/>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9"/>
    </row>
    <row r="73" spans="1:131" ht="26.25" customHeight="1" x14ac:dyDescent="0.2">
      <c r="A73" s="237">
        <v>6</v>
      </c>
      <c r="B73" s="974" t="s">
        <v>558</v>
      </c>
      <c r="C73" s="975"/>
      <c r="D73" s="975"/>
      <c r="E73" s="975"/>
      <c r="F73" s="975"/>
      <c r="G73" s="975"/>
      <c r="H73" s="975"/>
      <c r="I73" s="975"/>
      <c r="J73" s="975"/>
      <c r="K73" s="975"/>
      <c r="L73" s="975"/>
      <c r="M73" s="975"/>
      <c r="N73" s="975"/>
      <c r="O73" s="975"/>
      <c r="P73" s="976"/>
      <c r="Q73" s="977">
        <v>7</v>
      </c>
      <c r="R73" s="971"/>
      <c r="S73" s="971"/>
      <c r="T73" s="971"/>
      <c r="U73" s="971"/>
      <c r="V73" s="971">
        <v>6</v>
      </c>
      <c r="W73" s="971"/>
      <c r="X73" s="971"/>
      <c r="Y73" s="971"/>
      <c r="Z73" s="971"/>
      <c r="AA73" s="971">
        <v>2</v>
      </c>
      <c r="AB73" s="971"/>
      <c r="AC73" s="971"/>
      <c r="AD73" s="971"/>
      <c r="AE73" s="971"/>
      <c r="AF73" s="971">
        <v>2</v>
      </c>
      <c r="AG73" s="971"/>
      <c r="AH73" s="971"/>
      <c r="AI73" s="971"/>
      <c r="AJ73" s="971"/>
      <c r="AK73" s="971" t="s">
        <v>563</v>
      </c>
      <c r="AL73" s="971"/>
      <c r="AM73" s="971"/>
      <c r="AN73" s="971"/>
      <c r="AO73" s="971"/>
      <c r="AP73" s="971" t="s">
        <v>552</v>
      </c>
      <c r="AQ73" s="971"/>
      <c r="AR73" s="971"/>
      <c r="AS73" s="971"/>
      <c r="AT73" s="971"/>
      <c r="AU73" s="971" t="s">
        <v>552</v>
      </c>
      <c r="AV73" s="971"/>
      <c r="AW73" s="971"/>
      <c r="AX73" s="971"/>
      <c r="AY73" s="971"/>
      <c r="AZ73" s="972"/>
      <c r="BA73" s="972"/>
      <c r="BB73" s="972"/>
      <c r="BC73" s="972"/>
      <c r="BD73" s="973"/>
      <c r="BE73" s="240"/>
      <c r="BF73" s="240"/>
      <c r="BG73" s="240"/>
      <c r="BH73" s="240"/>
      <c r="BI73" s="240"/>
      <c r="BJ73" s="240"/>
      <c r="BK73" s="240"/>
      <c r="BL73" s="240"/>
      <c r="BM73" s="240"/>
      <c r="BN73" s="240"/>
      <c r="BO73" s="240"/>
      <c r="BP73" s="240"/>
      <c r="BQ73" s="237">
        <v>67</v>
      </c>
      <c r="BR73" s="242"/>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9"/>
    </row>
    <row r="74" spans="1:131" ht="26.25" customHeight="1" x14ac:dyDescent="0.2">
      <c r="A74" s="237">
        <v>7</v>
      </c>
      <c r="B74" s="974" t="s">
        <v>559</v>
      </c>
      <c r="C74" s="975"/>
      <c r="D74" s="975"/>
      <c r="E74" s="975"/>
      <c r="F74" s="975"/>
      <c r="G74" s="975"/>
      <c r="H74" s="975"/>
      <c r="I74" s="975"/>
      <c r="J74" s="975"/>
      <c r="K74" s="975"/>
      <c r="L74" s="975"/>
      <c r="M74" s="975"/>
      <c r="N74" s="975"/>
      <c r="O74" s="975"/>
      <c r="P74" s="976"/>
      <c r="Q74" s="977">
        <v>52</v>
      </c>
      <c r="R74" s="971"/>
      <c r="S74" s="971"/>
      <c r="T74" s="971"/>
      <c r="U74" s="971"/>
      <c r="V74" s="971">
        <v>51</v>
      </c>
      <c r="W74" s="971"/>
      <c r="X74" s="971"/>
      <c r="Y74" s="971"/>
      <c r="Z74" s="971"/>
      <c r="AA74" s="971">
        <v>1</v>
      </c>
      <c r="AB74" s="971"/>
      <c r="AC74" s="971"/>
      <c r="AD74" s="971"/>
      <c r="AE74" s="971"/>
      <c r="AF74" s="971">
        <v>1</v>
      </c>
      <c r="AG74" s="971"/>
      <c r="AH74" s="971"/>
      <c r="AI74" s="971"/>
      <c r="AJ74" s="971"/>
      <c r="AK74" s="971" t="s">
        <v>563</v>
      </c>
      <c r="AL74" s="971"/>
      <c r="AM74" s="971"/>
      <c r="AN74" s="971"/>
      <c r="AO74" s="971"/>
      <c r="AP74" s="971" t="s">
        <v>552</v>
      </c>
      <c r="AQ74" s="971"/>
      <c r="AR74" s="971"/>
      <c r="AS74" s="971"/>
      <c r="AT74" s="971"/>
      <c r="AU74" s="971" t="s">
        <v>552</v>
      </c>
      <c r="AV74" s="971"/>
      <c r="AW74" s="971"/>
      <c r="AX74" s="971"/>
      <c r="AY74" s="971"/>
      <c r="AZ74" s="972"/>
      <c r="BA74" s="972"/>
      <c r="BB74" s="972"/>
      <c r="BC74" s="972"/>
      <c r="BD74" s="973"/>
      <c r="BE74" s="240"/>
      <c r="BF74" s="240"/>
      <c r="BG74" s="240"/>
      <c r="BH74" s="240"/>
      <c r="BI74" s="240"/>
      <c r="BJ74" s="240"/>
      <c r="BK74" s="240"/>
      <c r="BL74" s="240"/>
      <c r="BM74" s="240"/>
      <c r="BN74" s="240"/>
      <c r="BO74" s="240"/>
      <c r="BP74" s="240"/>
      <c r="BQ74" s="237">
        <v>68</v>
      </c>
      <c r="BR74" s="242"/>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9"/>
    </row>
    <row r="75" spans="1:131" ht="26.25" customHeight="1" x14ac:dyDescent="0.2">
      <c r="A75" s="237">
        <v>8</v>
      </c>
      <c r="B75" s="974" t="s">
        <v>560</v>
      </c>
      <c r="C75" s="975"/>
      <c r="D75" s="975"/>
      <c r="E75" s="975"/>
      <c r="F75" s="975"/>
      <c r="G75" s="975"/>
      <c r="H75" s="975"/>
      <c r="I75" s="975"/>
      <c r="J75" s="975"/>
      <c r="K75" s="975"/>
      <c r="L75" s="975"/>
      <c r="M75" s="975"/>
      <c r="N75" s="975"/>
      <c r="O75" s="975"/>
      <c r="P75" s="976"/>
      <c r="Q75" s="978">
        <v>609</v>
      </c>
      <c r="R75" s="979"/>
      <c r="S75" s="979"/>
      <c r="T75" s="979"/>
      <c r="U75" s="980"/>
      <c r="V75" s="981">
        <v>544</v>
      </c>
      <c r="W75" s="979"/>
      <c r="X75" s="979"/>
      <c r="Y75" s="979"/>
      <c r="Z75" s="980"/>
      <c r="AA75" s="981">
        <v>65</v>
      </c>
      <c r="AB75" s="979"/>
      <c r="AC75" s="979"/>
      <c r="AD75" s="979"/>
      <c r="AE75" s="980"/>
      <c r="AF75" s="981">
        <v>65</v>
      </c>
      <c r="AG75" s="979"/>
      <c r="AH75" s="979"/>
      <c r="AI75" s="979"/>
      <c r="AJ75" s="980"/>
      <c r="AK75" s="981" t="s">
        <v>563</v>
      </c>
      <c r="AL75" s="979"/>
      <c r="AM75" s="979"/>
      <c r="AN75" s="979"/>
      <c r="AO75" s="980"/>
      <c r="AP75" s="981" t="s">
        <v>552</v>
      </c>
      <c r="AQ75" s="979"/>
      <c r="AR75" s="979"/>
      <c r="AS75" s="979"/>
      <c r="AT75" s="980"/>
      <c r="AU75" s="981" t="s">
        <v>552</v>
      </c>
      <c r="AV75" s="979"/>
      <c r="AW75" s="979"/>
      <c r="AX75" s="979"/>
      <c r="AY75" s="980"/>
      <c r="AZ75" s="972"/>
      <c r="BA75" s="972"/>
      <c r="BB75" s="972"/>
      <c r="BC75" s="972"/>
      <c r="BD75" s="973"/>
      <c r="BE75" s="240"/>
      <c r="BF75" s="240"/>
      <c r="BG75" s="240"/>
      <c r="BH75" s="240"/>
      <c r="BI75" s="240"/>
      <c r="BJ75" s="240"/>
      <c r="BK75" s="240"/>
      <c r="BL75" s="240"/>
      <c r="BM75" s="240"/>
      <c r="BN75" s="240"/>
      <c r="BO75" s="240"/>
      <c r="BP75" s="240"/>
      <c r="BQ75" s="237">
        <v>69</v>
      </c>
      <c r="BR75" s="242"/>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9"/>
    </row>
    <row r="76" spans="1:131" ht="26.25" customHeight="1" x14ac:dyDescent="0.2">
      <c r="A76" s="237">
        <v>9</v>
      </c>
      <c r="B76" s="974" t="s">
        <v>561</v>
      </c>
      <c r="C76" s="975"/>
      <c r="D76" s="975"/>
      <c r="E76" s="975"/>
      <c r="F76" s="975"/>
      <c r="G76" s="975"/>
      <c r="H76" s="975"/>
      <c r="I76" s="975"/>
      <c r="J76" s="975"/>
      <c r="K76" s="975"/>
      <c r="L76" s="975"/>
      <c r="M76" s="975"/>
      <c r="N76" s="975"/>
      <c r="O76" s="975"/>
      <c r="P76" s="976"/>
      <c r="Q76" s="978">
        <v>114090</v>
      </c>
      <c r="R76" s="979"/>
      <c r="S76" s="979"/>
      <c r="T76" s="979"/>
      <c r="U76" s="980"/>
      <c r="V76" s="981">
        <v>112795</v>
      </c>
      <c r="W76" s="979"/>
      <c r="X76" s="979"/>
      <c r="Y76" s="979"/>
      <c r="Z76" s="980"/>
      <c r="AA76" s="981">
        <v>1295</v>
      </c>
      <c r="AB76" s="979"/>
      <c r="AC76" s="979"/>
      <c r="AD76" s="979"/>
      <c r="AE76" s="980"/>
      <c r="AF76" s="981">
        <v>1295</v>
      </c>
      <c r="AG76" s="979"/>
      <c r="AH76" s="979"/>
      <c r="AI76" s="979"/>
      <c r="AJ76" s="980"/>
      <c r="AK76" s="981">
        <v>350</v>
      </c>
      <c r="AL76" s="979"/>
      <c r="AM76" s="979"/>
      <c r="AN76" s="979"/>
      <c r="AO76" s="980"/>
      <c r="AP76" s="981" t="s">
        <v>552</v>
      </c>
      <c r="AQ76" s="979"/>
      <c r="AR76" s="979"/>
      <c r="AS76" s="979"/>
      <c r="AT76" s="980"/>
      <c r="AU76" s="981" t="s">
        <v>552</v>
      </c>
      <c r="AV76" s="979"/>
      <c r="AW76" s="979"/>
      <c r="AX76" s="979"/>
      <c r="AY76" s="980"/>
      <c r="AZ76" s="972"/>
      <c r="BA76" s="972"/>
      <c r="BB76" s="972"/>
      <c r="BC76" s="972"/>
      <c r="BD76" s="973"/>
      <c r="BE76" s="240"/>
      <c r="BF76" s="240"/>
      <c r="BG76" s="240"/>
      <c r="BH76" s="240"/>
      <c r="BI76" s="240"/>
      <c r="BJ76" s="240"/>
      <c r="BK76" s="240"/>
      <c r="BL76" s="240"/>
      <c r="BM76" s="240"/>
      <c r="BN76" s="240"/>
      <c r="BO76" s="240"/>
      <c r="BP76" s="240"/>
      <c r="BQ76" s="237">
        <v>70</v>
      </c>
      <c r="BR76" s="242"/>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9"/>
    </row>
    <row r="77" spans="1:131" ht="26.25" customHeight="1" x14ac:dyDescent="0.2">
      <c r="A77" s="237">
        <v>10</v>
      </c>
      <c r="B77" s="974" t="s">
        <v>562</v>
      </c>
      <c r="C77" s="975"/>
      <c r="D77" s="975"/>
      <c r="E77" s="975"/>
      <c r="F77" s="975"/>
      <c r="G77" s="975"/>
      <c r="H77" s="975"/>
      <c r="I77" s="975"/>
      <c r="J77" s="975"/>
      <c r="K77" s="975"/>
      <c r="L77" s="975"/>
      <c r="M77" s="975"/>
      <c r="N77" s="975"/>
      <c r="O77" s="975"/>
      <c r="P77" s="976"/>
      <c r="Q77" s="978">
        <v>351</v>
      </c>
      <c r="R77" s="979"/>
      <c r="S77" s="979"/>
      <c r="T77" s="979"/>
      <c r="U77" s="980"/>
      <c r="V77" s="981">
        <v>286</v>
      </c>
      <c r="W77" s="979"/>
      <c r="X77" s="979"/>
      <c r="Y77" s="979"/>
      <c r="Z77" s="980"/>
      <c r="AA77" s="981">
        <f>Q77-V77</f>
        <v>65</v>
      </c>
      <c r="AB77" s="979"/>
      <c r="AC77" s="979"/>
      <c r="AD77" s="979"/>
      <c r="AE77" s="980"/>
      <c r="AF77" s="981">
        <v>58</v>
      </c>
      <c r="AG77" s="979"/>
      <c r="AH77" s="979"/>
      <c r="AI77" s="979"/>
      <c r="AJ77" s="980"/>
      <c r="AK77" s="981" t="s">
        <v>563</v>
      </c>
      <c r="AL77" s="979"/>
      <c r="AM77" s="979"/>
      <c r="AN77" s="979"/>
      <c r="AO77" s="980"/>
      <c r="AP77" s="981">
        <v>105</v>
      </c>
      <c r="AQ77" s="979"/>
      <c r="AR77" s="979"/>
      <c r="AS77" s="979"/>
      <c r="AT77" s="980"/>
      <c r="AU77" s="981">
        <v>12</v>
      </c>
      <c r="AV77" s="979"/>
      <c r="AW77" s="979"/>
      <c r="AX77" s="979"/>
      <c r="AY77" s="980"/>
      <c r="AZ77" s="972"/>
      <c r="BA77" s="972"/>
      <c r="BB77" s="972"/>
      <c r="BC77" s="972"/>
      <c r="BD77" s="973"/>
      <c r="BE77" s="240"/>
      <c r="BF77" s="240"/>
      <c r="BG77" s="240"/>
      <c r="BH77" s="240"/>
      <c r="BI77" s="240"/>
      <c r="BJ77" s="240"/>
      <c r="BK77" s="240"/>
      <c r="BL77" s="240"/>
      <c r="BM77" s="240"/>
      <c r="BN77" s="240"/>
      <c r="BO77" s="240"/>
      <c r="BP77" s="240"/>
      <c r="BQ77" s="237">
        <v>71</v>
      </c>
      <c r="BR77" s="242"/>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9"/>
    </row>
    <row r="78" spans="1:131" ht="26.25" customHeight="1" x14ac:dyDescent="0.2">
      <c r="A78" s="237">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0"/>
      <c r="BF78" s="240"/>
      <c r="BG78" s="240"/>
      <c r="BH78" s="240"/>
      <c r="BI78" s="240"/>
      <c r="BJ78" s="229"/>
      <c r="BK78" s="229"/>
      <c r="BL78" s="229"/>
      <c r="BM78" s="229"/>
      <c r="BN78" s="229"/>
      <c r="BO78" s="240"/>
      <c r="BP78" s="240"/>
      <c r="BQ78" s="237">
        <v>72</v>
      </c>
      <c r="BR78" s="242"/>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9"/>
    </row>
    <row r="79" spans="1:131" ht="26.25" customHeight="1" x14ac:dyDescent="0.2">
      <c r="A79" s="237">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0"/>
      <c r="BF79" s="240"/>
      <c r="BG79" s="240"/>
      <c r="BH79" s="240"/>
      <c r="BI79" s="240"/>
      <c r="BJ79" s="229"/>
      <c r="BK79" s="229"/>
      <c r="BL79" s="229"/>
      <c r="BM79" s="229"/>
      <c r="BN79" s="229"/>
      <c r="BO79" s="240"/>
      <c r="BP79" s="240"/>
      <c r="BQ79" s="237">
        <v>73</v>
      </c>
      <c r="BR79" s="242"/>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9"/>
    </row>
    <row r="80" spans="1:131" ht="26.25" customHeight="1" x14ac:dyDescent="0.2">
      <c r="A80" s="237">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0"/>
      <c r="BF80" s="240"/>
      <c r="BG80" s="240"/>
      <c r="BH80" s="240"/>
      <c r="BI80" s="240"/>
      <c r="BJ80" s="240"/>
      <c r="BK80" s="240"/>
      <c r="BL80" s="240"/>
      <c r="BM80" s="240"/>
      <c r="BN80" s="240"/>
      <c r="BO80" s="240"/>
      <c r="BP80" s="240"/>
      <c r="BQ80" s="237">
        <v>74</v>
      </c>
      <c r="BR80" s="242"/>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9"/>
    </row>
    <row r="81" spans="1:131" ht="26.25" customHeight="1" x14ac:dyDescent="0.2">
      <c r="A81" s="237">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0"/>
      <c r="BF81" s="240"/>
      <c r="BG81" s="240"/>
      <c r="BH81" s="240"/>
      <c r="BI81" s="240"/>
      <c r="BJ81" s="240"/>
      <c r="BK81" s="240"/>
      <c r="BL81" s="240"/>
      <c r="BM81" s="240"/>
      <c r="BN81" s="240"/>
      <c r="BO81" s="240"/>
      <c r="BP81" s="240"/>
      <c r="BQ81" s="237">
        <v>75</v>
      </c>
      <c r="BR81" s="242"/>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9"/>
    </row>
    <row r="82" spans="1:131" ht="26.25" customHeight="1" x14ac:dyDescent="0.2">
      <c r="A82" s="237">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0"/>
      <c r="BF82" s="240"/>
      <c r="BG82" s="240"/>
      <c r="BH82" s="240"/>
      <c r="BI82" s="240"/>
      <c r="BJ82" s="240"/>
      <c r="BK82" s="240"/>
      <c r="BL82" s="240"/>
      <c r="BM82" s="240"/>
      <c r="BN82" s="240"/>
      <c r="BO82" s="240"/>
      <c r="BP82" s="240"/>
      <c r="BQ82" s="237">
        <v>76</v>
      </c>
      <c r="BR82" s="242"/>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9"/>
    </row>
    <row r="83" spans="1:131" ht="26.25" customHeight="1" x14ac:dyDescent="0.2">
      <c r="A83" s="237">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0"/>
      <c r="BF83" s="240"/>
      <c r="BG83" s="240"/>
      <c r="BH83" s="240"/>
      <c r="BI83" s="240"/>
      <c r="BJ83" s="240"/>
      <c r="BK83" s="240"/>
      <c r="BL83" s="240"/>
      <c r="BM83" s="240"/>
      <c r="BN83" s="240"/>
      <c r="BO83" s="240"/>
      <c r="BP83" s="240"/>
      <c r="BQ83" s="237">
        <v>77</v>
      </c>
      <c r="BR83" s="242"/>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9"/>
    </row>
    <row r="84" spans="1:131" ht="26.25" customHeight="1" x14ac:dyDescent="0.2">
      <c r="A84" s="237">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0"/>
      <c r="BF84" s="240"/>
      <c r="BG84" s="240"/>
      <c r="BH84" s="240"/>
      <c r="BI84" s="240"/>
      <c r="BJ84" s="240"/>
      <c r="BK84" s="240"/>
      <c r="BL84" s="240"/>
      <c r="BM84" s="240"/>
      <c r="BN84" s="240"/>
      <c r="BO84" s="240"/>
      <c r="BP84" s="240"/>
      <c r="BQ84" s="237">
        <v>78</v>
      </c>
      <c r="BR84" s="242"/>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9"/>
    </row>
    <row r="85" spans="1:131" ht="26.25" customHeight="1" x14ac:dyDescent="0.2">
      <c r="A85" s="237">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0"/>
      <c r="BF85" s="240"/>
      <c r="BG85" s="240"/>
      <c r="BH85" s="240"/>
      <c r="BI85" s="240"/>
      <c r="BJ85" s="240"/>
      <c r="BK85" s="240"/>
      <c r="BL85" s="240"/>
      <c r="BM85" s="240"/>
      <c r="BN85" s="240"/>
      <c r="BO85" s="240"/>
      <c r="BP85" s="240"/>
      <c r="BQ85" s="237">
        <v>79</v>
      </c>
      <c r="BR85" s="242"/>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9"/>
    </row>
    <row r="86" spans="1:131" ht="26.25" customHeight="1" x14ac:dyDescent="0.2">
      <c r="A86" s="237">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0"/>
      <c r="BF86" s="240"/>
      <c r="BG86" s="240"/>
      <c r="BH86" s="240"/>
      <c r="BI86" s="240"/>
      <c r="BJ86" s="240"/>
      <c r="BK86" s="240"/>
      <c r="BL86" s="240"/>
      <c r="BM86" s="240"/>
      <c r="BN86" s="240"/>
      <c r="BO86" s="240"/>
      <c r="BP86" s="240"/>
      <c r="BQ86" s="237">
        <v>80</v>
      </c>
      <c r="BR86" s="242"/>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9"/>
    </row>
    <row r="87" spans="1:131" ht="26.25" customHeight="1" x14ac:dyDescent="0.2">
      <c r="A87" s="243">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0"/>
      <c r="BF87" s="240"/>
      <c r="BG87" s="240"/>
      <c r="BH87" s="240"/>
      <c r="BI87" s="240"/>
      <c r="BJ87" s="240"/>
      <c r="BK87" s="240"/>
      <c r="BL87" s="240"/>
      <c r="BM87" s="240"/>
      <c r="BN87" s="240"/>
      <c r="BO87" s="240"/>
      <c r="BP87" s="240"/>
      <c r="BQ87" s="237">
        <v>81</v>
      </c>
      <c r="BR87" s="242"/>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9"/>
    </row>
    <row r="88" spans="1:131" ht="26.25" customHeight="1" thickBot="1" x14ac:dyDescent="0.25">
      <c r="A88" s="239"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2310</v>
      </c>
      <c r="AG88" s="959"/>
      <c r="AH88" s="959"/>
      <c r="AI88" s="959"/>
      <c r="AJ88" s="959"/>
      <c r="AK88" s="963"/>
      <c r="AL88" s="963"/>
      <c r="AM88" s="963"/>
      <c r="AN88" s="963"/>
      <c r="AO88" s="963"/>
      <c r="AP88" s="959">
        <v>9948</v>
      </c>
      <c r="AQ88" s="959"/>
      <c r="AR88" s="959"/>
      <c r="AS88" s="959"/>
      <c r="AT88" s="959"/>
      <c r="AU88" s="959">
        <v>2018</v>
      </c>
      <c r="AV88" s="959"/>
      <c r="AW88" s="959"/>
      <c r="AX88" s="959"/>
      <c r="AY88" s="959"/>
      <c r="AZ88" s="960"/>
      <c r="BA88" s="960"/>
      <c r="BB88" s="960"/>
      <c r="BC88" s="960"/>
      <c r="BD88" s="961"/>
      <c r="BE88" s="240"/>
      <c r="BF88" s="240"/>
      <c r="BG88" s="240"/>
      <c r="BH88" s="240"/>
      <c r="BI88" s="240"/>
      <c r="BJ88" s="240"/>
      <c r="BK88" s="240"/>
      <c r="BL88" s="240"/>
      <c r="BM88" s="240"/>
      <c r="BN88" s="240"/>
      <c r="BO88" s="240"/>
      <c r="BP88" s="240"/>
      <c r="BQ88" s="237">
        <v>82</v>
      </c>
      <c r="BR88" s="242"/>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405</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406</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9"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29"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1690158</v>
      </c>
      <c r="AB110" s="889"/>
      <c r="AC110" s="889"/>
      <c r="AD110" s="889"/>
      <c r="AE110" s="890"/>
      <c r="AF110" s="891">
        <v>1675463</v>
      </c>
      <c r="AG110" s="889"/>
      <c r="AH110" s="889"/>
      <c r="AI110" s="889"/>
      <c r="AJ110" s="890"/>
      <c r="AK110" s="891">
        <v>1700136</v>
      </c>
      <c r="AL110" s="889"/>
      <c r="AM110" s="889"/>
      <c r="AN110" s="889"/>
      <c r="AO110" s="890"/>
      <c r="AP110" s="892">
        <v>25.1</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16873275</v>
      </c>
      <c r="BR110" s="842"/>
      <c r="BS110" s="842"/>
      <c r="BT110" s="842"/>
      <c r="BU110" s="842"/>
      <c r="BV110" s="842">
        <v>16204625</v>
      </c>
      <c r="BW110" s="842"/>
      <c r="BX110" s="842"/>
      <c r="BY110" s="842"/>
      <c r="BZ110" s="842"/>
      <c r="CA110" s="842">
        <v>15134757</v>
      </c>
      <c r="CB110" s="842"/>
      <c r="CC110" s="842"/>
      <c r="CD110" s="842"/>
      <c r="CE110" s="842"/>
      <c r="CF110" s="866">
        <v>223.8</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v>1016209</v>
      </c>
      <c r="DR110" s="842"/>
      <c r="DS110" s="842"/>
      <c r="DT110" s="842"/>
      <c r="DU110" s="842"/>
      <c r="DV110" s="843">
        <v>15</v>
      </c>
      <c r="DW110" s="843"/>
      <c r="DX110" s="843"/>
      <c r="DY110" s="843"/>
      <c r="DZ110" s="844"/>
    </row>
    <row r="111" spans="1:131" s="229"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v>1016209</v>
      </c>
      <c r="CB111" s="817"/>
      <c r="CC111" s="817"/>
      <c r="CD111" s="817"/>
      <c r="CE111" s="817"/>
      <c r="CF111" s="875">
        <v>15</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29"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3566724</v>
      </c>
      <c r="BR112" s="817"/>
      <c r="BS112" s="817"/>
      <c r="BT112" s="817"/>
      <c r="BU112" s="817"/>
      <c r="BV112" s="817">
        <v>3476433</v>
      </c>
      <c r="BW112" s="817"/>
      <c r="BX112" s="817"/>
      <c r="BY112" s="817"/>
      <c r="BZ112" s="817"/>
      <c r="CA112" s="817">
        <v>3384373</v>
      </c>
      <c r="CB112" s="817"/>
      <c r="CC112" s="817"/>
      <c r="CD112" s="817"/>
      <c r="CE112" s="817"/>
      <c r="CF112" s="875">
        <v>50</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29"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328695</v>
      </c>
      <c r="AB113" s="919"/>
      <c r="AC113" s="919"/>
      <c r="AD113" s="919"/>
      <c r="AE113" s="920"/>
      <c r="AF113" s="921">
        <v>320561</v>
      </c>
      <c r="AG113" s="919"/>
      <c r="AH113" s="919"/>
      <c r="AI113" s="919"/>
      <c r="AJ113" s="920"/>
      <c r="AK113" s="921">
        <v>333412</v>
      </c>
      <c r="AL113" s="919"/>
      <c r="AM113" s="919"/>
      <c r="AN113" s="919"/>
      <c r="AO113" s="920"/>
      <c r="AP113" s="922">
        <v>4.9000000000000004</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2184349</v>
      </c>
      <c r="BR113" s="817"/>
      <c r="BS113" s="817"/>
      <c r="BT113" s="817"/>
      <c r="BU113" s="817"/>
      <c r="BV113" s="817">
        <v>2173281</v>
      </c>
      <c r="BW113" s="817"/>
      <c r="BX113" s="817"/>
      <c r="BY113" s="817"/>
      <c r="BZ113" s="817"/>
      <c r="CA113" s="817">
        <v>2018128</v>
      </c>
      <c r="CB113" s="817"/>
      <c r="CC113" s="817"/>
      <c r="CD113" s="817"/>
      <c r="CE113" s="817"/>
      <c r="CF113" s="875">
        <v>29.8</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29"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214732</v>
      </c>
      <c r="AB114" s="780"/>
      <c r="AC114" s="780"/>
      <c r="AD114" s="780"/>
      <c r="AE114" s="781"/>
      <c r="AF114" s="782">
        <v>205806</v>
      </c>
      <c r="AG114" s="780"/>
      <c r="AH114" s="780"/>
      <c r="AI114" s="780"/>
      <c r="AJ114" s="781"/>
      <c r="AK114" s="782">
        <v>226693</v>
      </c>
      <c r="AL114" s="780"/>
      <c r="AM114" s="780"/>
      <c r="AN114" s="780"/>
      <c r="AO114" s="781"/>
      <c r="AP114" s="824">
        <v>3.4</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2075092</v>
      </c>
      <c r="BR114" s="817"/>
      <c r="BS114" s="817"/>
      <c r="BT114" s="817"/>
      <c r="BU114" s="817"/>
      <c r="BV114" s="817">
        <v>2098023</v>
      </c>
      <c r="BW114" s="817"/>
      <c r="BX114" s="817"/>
      <c r="BY114" s="817"/>
      <c r="BZ114" s="817"/>
      <c r="CA114" s="817">
        <v>2042142</v>
      </c>
      <c r="CB114" s="817"/>
      <c r="CC114" s="817"/>
      <c r="CD114" s="817"/>
      <c r="CE114" s="817"/>
      <c r="CF114" s="875">
        <v>30.2</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29"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29"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29"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2233585</v>
      </c>
      <c r="AB117" s="903"/>
      <c r="AC117" s="903"/>
      <c r="AD117" s="903"/>
      <c r="AE117" s="904"/>
      <c r="AF117" s="905">
        <v>2201830</v>
      </c>
      <c r="AG117" s="903"/>
      <c r="AH117" s="903"/>
      <c r="AI117" s="903"/>
      <c r="AJ117" s="904"/>
      <c r="AK117" s="905">
        <v>2260241</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29"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29"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0" t="s">
        <v>177</v>
      </c>
      <c r="BA119" s="250"/>
      <c r="BB119" s="250"/>
      <c r="BC119" s="250"/>
      <c r="BD119" s="250"/>
      <c r="BE119" s="250"/>
      <c r="BF119" s="250"/>
      <c r="BG119" s="250"/>
      <c r="BH119" s="250"/>
      <c r="BI119" s="250"/>
      <c r="BJ119" s="250"/>
      <c r="BK119" s="250"/>
      <c r="BL119" s="250"/>
      <c r="BM119" s="250"/>
      <c r="BN119" s="250"/>
      <c r="BO119" s="877" t="s">
        <v>442</v>
      </c>
      <c r="BP119" s="878"/>
      <c r="BQ119" s="879">
        <v>24699440</v>
      </c>
      <c r="BR119" s="845"/>
      <c r="BS119" s="845"/>
      <c r="BT119" s="845"/>
      <c r="BU119" s="845"/>
      <c r="BV119" s="845">
        <v>23952362</v>
      </c>
      <c r="BW119" s="845"/>
      <c r="BX119" s="845"/>
      <c r="BY119" s="845"/>
      <c r="BZ119" s="845"/>
      <c r="CA119" s="845">
        <v>23595609</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29"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5039401</v>
      </c>
      <c r="BR120" s="842"/>
      <c r="BS120" s="842"/>
      <c r="BT120" s="842"/>
      <c r="BU120" s="842"/>
      <c r="BV120" s="842">
        <v>5431059</v>
      </c>
      <c r="BW120" s="842"/>
      <c r="BX120" s="842"/>
      <c r="BY120" s="842"/>
      <c r="BZ120" s="842"/>
      <c r="CA120" s="842">
        <v>5715555</v>
      </c>
      <c r="CB120" s="842"/>
      <c r="CC120" s="842"/>
      <c r="CD120" s="842"/>
      <c r="CE120" s="842"/>
      <c r="CF120" s="866">
        <v>84.5</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3034287</v>
      </c>
      <c r="DH120" s="842"/>
      <c r="DI120" s="842"/>
      <c r="DJ120" s="842"/>
      <c r="DK120" s="842"/>
      <c r="DL120" s="842">
        <v>2839910</v>
      </c>
      <c r="DM120" s="842"/>
      <c r="DN120" s="842"/>
      <c r="DO120" s="842"/>
      <c r="DP120" s="842"/>
      <c r="DQ120" s="842">
        <v>2666735</v>
      </c>
      <c r="DR120" s="842"/>
      <c r="DS120" s="842"/>
      <c r="DT120" s="842"/>
      <c r="DU120" s="842"/>
      <c r="DV120" s="843">
        <v>39.4</v>
      </c>
      <c r="DW120" s="843"/>
      <c r="DX120" s="843"/>
      <c r="DY120" s="843"/>
      <c r="DZ120" s="844"/>
    </row>
    <row r="121" spans="1:130" s="229"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626343</v>
      </c>
      <c r="BR121" s="817"/>
      <c r="BS121" s="817"/>
      <c r="BT121" s="817"/>
      <c r="BU121" s="817"/>
      <c r="BV121" s="817">
        <v>653361</v>
      </c>
      <c r="BW121" s="817"/>
      <c r="BX121" s="817"/>
      <c r="BY121" s="817"/>
      <c r="BZ121" s="817"/>
      <c r="CA121" s="817">
        <v>1663155</v>
      </c>
      <c r="CB121" s="817"/>
      <c r="CC121" s="817"/>
      <c r="CD121" s="817"/>
      <c r="CE121" s="817"/>
      <c r="CF121" s="875">
        <v>24.6</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532437</v>
      </c>
      <c r="DH121" s="817"/>
      <c r="DI121" s="817"/>
      <c r="DJ121" s="817"/>
      <c r="DK121" s="817"/>
      <c r="DL121" s="817">
        <v>636523</v>
      </c>
      <c r="DM121" s="817"/>
      <c r="DN121" s="817"/>
      <c r="DO121" s="817"/>
      <c r="DP121" s="817"/>
      <c r="DQ121" s="817">
        <v>717638</v>
      </c>
      <c r="DR121" s="817"/>
      <c r="DS121" s="817"/>
      <c r="DT121" s="817"/>
      <c r="DU121" s="817"/>
      <c r="DV121" s="794">
        <v>10.6</v>
      </c>
      <c r="DW121" s="794"/>
      <c r="DX121" s="794"/>
      <c r="DY121" s="794"/>
      <c r="DZ121" s="795"/>
    </row>
    <row r="122" spans="1:130" s="229"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12803575</v>
      </c>
      <c r="BR122" s="845"/>
      <c r="BS122" s="845"/>
      <c r="BT122" s="845"/>
      <c r="BU122" s="845"/>
      <c r="BV122" s="845">
        <v>12109194</v>
      </c>
      <c r="BW122" s="845"/>
      <c r="BX122" s="845"/>
      <c r="BY122" s="845"/>
      <c r="BZ122" s="845"/>
      <c r="CA122" s="845">
        <v>11321610</v>
      </c>
      <c r="CB122" s="845"/>
      <c r="CC122" s="845"/>
      <c r="CD122" s="845"/>
      <c r="CE122" s="845"/>
      <c r="CF122" s="846">
        <v>167.4</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29"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0" t="s">
        <v>177</v>
      </c>
      <c r="BA123" s="250"/>
      <c r="BB123" s="250"/>
      <c r="BC123" s="250"/>
      <c r="BD123" s="250"/>
      <c r="BE123" s="250"/>
      <c r="BF123" s="250"/>
      <c r="BG123" s="250"/>
      <c r="BH123" s="250"/>
      <c r="BI123" s="250"/>
      <c r="BJ123" s="250"/>
      <c r="BK123" s="250"/>
      <c r="BL123" s="250"/>
      <c r="BM123" s="250"/>
      <c r="BN123" s="250"/>
      <c r="BO123" s="877" t="s">
        <v>450</v>
      </c>
      <c r="BP123" s="878"/>
      <c r="BQ123" s="832">
        <v>18469319</v>
      </c>
      <c r="BR123" s="833"/>
      <c r="BS123" s="833"/>
      <c r="BT123" s="833"/>
      <c r="BU123" s="833"/>
      <c r="BV123" s="833">
        <v>18193614</v>
      </c>
      <c r="BW123" s="833"/>
      <c r="BX123" s="833"/>
      <c r="BY123" s="833"/>
      <c r="BZ123" s="833"/>
      <c r="CA123" s="833">
        <v>18700320</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29"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86.8</v>
      </c>
      <c r="BR124" s="831"/>
      <c r="BS124" s="831"/>
      <c r="BT124" s="831"/>
      <c r="BU124" s="831"/>
      <c r="BV124" s="831">
        <v>85.2</v>
      </c>
      <c r="BW124" s="831"/>
      <c r="BX124" s="831"/>
      <c r="BY124" s="831"/>
      <c r="BZ124" s="831"/>
      <c r="CA124" s="831">
        <v>72.3</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29"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29"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29"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1"/>
      <c r="AV127" s="231"/>
      <c r="AW127" s="231"/>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1"/>
      <c r="CB127" s="231"/>
      <c r="CC127" s="231"/>
      <c r="CD127" s="254"/>
      <c r="CE127" s="254"/>
      <c r="CF127" s="254"/>
      <c r="CG127" s="231"/>
      <c r="CH127" s="231"/>
      <c r="CI127" s="231"/>
      <c r="CJ127" s="253"/>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29"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76263</v>
      </c>
      <c r="AB128" s="801"/>
      <c r="AC128" s="801"/>
      <c r="AD128" s="801"/>
      <c r="AE128" s="802"/>
      <c r="AF128" s="803">
        <v>76692</v>
      </c>
      <c r="AG128" s="801"/>
      <c r="AH128" s="801"/>
      <c r="AI128" s="801"/>
      <c r="AJ128" s="802"/>
      <c r="AK128" s="803">
        <v>89578</v>
      </c>
      <c r="AL128" s="801"/>
      <c r="AM128" s="801"/>
      <c r="AN128" s="801"/>
      <c r="AO128" s="802"/>
      <c r="AP128" s="804"/>
      <c r="AQ128" s="805"/>
      <c r="AR128" s="805"/>
      <c r="AS128" s="805"/>
      <c r="AT128" s="806"/>
      <c r="AU128" s="231"/>
      <c r="AV128" s="231"/>
      <c r="AW128" s="231"/>
      <c r="AX128" s="807" t="s">
        <v>464</v>
      </c>
      <c r="AY128" s="808"/>
      <c r="AZ128" s="808"/>
      <c r="BA128" s="808"/>
      <c r="BB128" s="808"/>
      <c r="BC128" s="808"/>
      <c r="BD128" s="808"/>
      <c r="BE128" s="809"/>
      <c r="BF128" s="786" t="s">
        <v>122</v>
      </c>
      <c r="BG128" s="787"/>
      <c r="BH128" s="787"/>
      <c r="BI128" s="787"/>
      <c r="BJ128" s="787"/>
      <c r="BK128" s="787"/>
      <c r="BL128" s="810"/>
      <c r="BM128" s="786">
        <v>13.79</v>
      </c>
      <c r="BN128" s="787"/>
      <c r="BO128" s="787"/>
      <c r="BP128" s="787"/>
      <c r="BQ128" s="787"/>
      <c r="BR128" s="787"/>
      <c r="BS128" s="810"/>
      <c r="BT128" s="786">
        <v>20</v>
      </c>
      <c r="BU128" s="787"/>
      <c r="BV128" s="787"/>
      <c r="BW128" s="787"/>
      <c r="BX128" s="787"/>
      <c r="BY128" s="787"/>
      <c r="BZ128" s="788"/>
      <c r="CA128" s="254"/>
      <c r="CB128" s="254"/>
      <c r="CC128" s="254"/>
      <c r="CD128" s="254"/>
      <c r="CE128" s="254"/>
      <c r="CF128" s="254"/>
      <c r="CG128" s="231"/>
      <c r="CH128" s="231"/>
      <c r="CI128" s="231"/>
      <c r="CJ128" s="253"/>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29"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8360888</v>
      </c>
      <c r="AB129" s="780"/>
      <c r="AC129" s="780"/>
      <c r="AD129" s="780"/>
      <c r="AE129" s="781"/>
      <c r="AF129" s="782">
        <v>7874902</v>
      </c>
      <c r="AG129" s="780"/>
      <c r="AH129" s="780"/>
      <c r="AI129" s="780"/>
      <c r="AJ129" s="781"/>
      <c r="AK129" s="782">
        <v>7865187</v>
      </c>
      <c r="AL129" s="780"/>
      <c r="AM129" s="780"/>
      <c r="AN129" s="780"/>
      <c r="AO129" s="781"/>
      <c r="AP129" s="783"/>
      <c r="AQ129" s="784"/>
      <c r="AR129" s="784"/>
      <c r="AS129" s="784"/>
      <c r="AT129" s="785"/>
      <c r="AU129" s="232"/>
      <c r="AV129" s="232"/>
      <c r="AW129" s="232"/>
      <c r="AX129" s="751" t="s">
        <v>467</v>
      </c>
      <c r="AY129" s="752"/>
      <c r="AZ129" s="752"/>
      <c r="BA129" s="752"/>
      <c r="BB129" s="752"/>
      <c r="BC129" s="752"/>
      <c r="BD129" s="752"/>
      <c r="BE129" s="753"/>
      <c r="BF129" s="770" t="s">
        <v>122</v>
      </c>
      <c r="BG129" s="771"/>
      <c r="BH129" s="771"/>
      <c r="BI129" s="771"/>
      <c r="BJ129" s="771"/>
      <c r="BK129" s="771"/>
      <c r="BL129" s="772"/>
      <c r="BM129" s="770">
        <v>18.79</v>
      </c>
      <c r="BN129" s="771"/>
      <c r="BO129" s="771"/>
      <c r="BP129" s="771"/>
      <c r="BQ129" s="771"/>
      <c r="BR129" s="771"/>
      <c r="BS129" s="772"/>
      <c r="BT129" s="770">
        <v>30</v>
      </c>
      <c r="BU129" s="771"/>
      <c r="BV129" s="771"/>
      <c r="BW129" s="771"/>
      <c r="BX129" s="771"/>
      <c r="BY129" s="771"/>
      <c r="BZ129" s="773"/>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1185673</v>
      </c>
      <c r="AB130" s="780"/>
      <c r="AC130" s="780"/>
      <c r="AD130" s="780"/>
      <c r="AE130" s="781"/>
      <c r="AF130" s="782">
        <v>1116067</v>
      </c>
      <c r="AG130" s="780"/>
      <c r="AH130" s="780"/>
      <c r="AI130" s="780"/>
      <c r="AJ130" s="781"/>
      <c r="AK130" s="782">
        <v>1102500</v>
      </c>
      <c r="AL130" s="780"/>
      <c r="AM130" s="780"/>
      <c r="AN130" s="780"/>
      <c r="AO130" s="781"/>
      <c r="AP130" s="783"/>
      <c r="AQ130" s="784"/>
      <c r="AR130" s="784"/>
      <c r="AS130" s="784"/>
      <c r="AT130" s="785"/>
      <c r="AU130" s="232"/>
      <c r="AV130" s="232"/>
      <c r="AW130" s="232"/>
      <c r="AX130" s="751" t="s">
        <v>470</v>
      </c>
      <c r="AY130" s="752"/>
      <c r="AZ130" s="752"/>
      <c r="BA130" s="752"/>
      <c r="BB130" s="752"/>
      <c r="BC130" s="752"/>
      <c r="BD130" s="752"/>
      <c r="BE130" s="753"/>
      <c r="BF130" s="754">
        <v>14.7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7175215</v>
      </c>
      <c r="AB131" s="764"/>
      <c r="AC131" s="764"/>
      <c r="AD131" s="764"/>
      <c r="AE131" s="765"/>
      <c r="AF131" s="766">
        <v>6758835</v>
      </c>
      <c r="AG131" s="764"/>
      <c r="AH131" s="764"/>
      <c r="AI131" s="764"/>
      <c r="AJ131" s="765"/>
      <c r="AK131" s="766">
        <v>6762687</v>
      </c>
      <c r="AL131" s="764"/>
      <c r="AM131" s="764"/>
      <c r="AN131" s="764"/>
      <c r="AO131" s="765"/>
      <c r="AP131" s="767"/>
      <c r="AQ131" s="768"/>
      <c r="AR131" s="768"/>
      <c r="AS131" s="768"/>
      <c r="AT131" s="769"/>
      <c r="AU131" s="232"/>
      <c r="AV131" s="232"/>
      <c r="AW131" s="232"/>
      <c r="AX131" s="729" t="s">
        <v>472</v>
      </c>
      <c r="AY131" s="730"/>
      <c r="AZ131" s="730"/>
      <c r="BA131" s="730"/>
      <c r="BB131" s="730"/>
      <c r="BC131" s="730"/>
      <c r="BD131" s="730"/>
      <c r="BE131" s="731"/>
      <c r="BF131" s="732">
        <v>72.3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13.541740559999999</v>
      </c>
      <c r="AB132" s="745"/>
      <c r="AC132" s="745"/>
      <c r="AD132" s="745"/>
      <c r="AE132" s="746"/>
      <c r="AF132" s="747">
        <v>14.929658740000001</v>
      </c>
      <c r="AG132" s="745"/>
      <c r="AH132" s="745"/>
      <c r="AI132" s="745"/>
      <c r="AJ132" s="746"/>
      <c r="AK132" s="747">
        <v>15.79494955</v>
      </c>
      <c r="AL132" s="745"/>
      <c r="AM132" s="745"/>
      <c r="AN132" s="745"/>
      <c r="AO132" s="746"/>
      <c r="AP132" s="748"/>
      <c r="AQ132" s="749"/>
      <c r="AR132" s="749"/>
      <c r="AS132" s="749"/>
      <c r="AT132" s="750"/>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14.5</v>
      </c>
      <c r="AB133" s="724"/>
      <c r="AC133" s="724"/>
      <c r="AD133" s="724"/>
      <c r="AE133" s="725"/>
      <c r="AF133" s="723">
        <v>14.3</v>
      </c>
      <c r="AG133" s="724"/>
      <c r="AH133" s="724"/>
      <c r="AI133" s="724"/>
      <c r="AJ133" s="725"/>
      <c r="AK133" s="723">
        <v>14.7</v>
      </c>
      <c r="AL133" s="724"/>
      <c r="AM133" s="724"/>
      <c r="AN133" s="724"/>
      <c r="AO133" s="725"/>
      <c r="AP133" s="726"/>
      <c r="AQ133" s="727"/>
      <c r="AR133" s="727"/>
      <c r="AS133" s="727"/>
      <c r="AT133" s="728"/>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lE3Tu/1R8Jsz+/vhWrj7xmhya8hMXET5LV24xQEDyRuEAW7m2Wi7OpnV8bNStjbJ9FYJfDPVYqEWhCutOkJ5eg==" saltValue="4JUjVp2rwVYmL8qCUAQW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9" customWidth="1"/>
    <col min="121" max="121" width="0" style="258" hidden="1" customWidth="1"/>
    <col min="122" max="16384" width="9" style="258" hidden="1"/>
  </cols>
  <sheetData>
    <row r="1" spans="1:120" ht="13.2"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8"/>
    </row>
    <row r="17" spans="119:120" ht="13.2" x14ac:dyDescent="0.2">
      <c r="DP17" s="258"/>
    </row>
    <row r="18" spans="119:120" ht="13.2" x14ac:dyDescent="0.2"/>
    <row r="19" spans="119:120" ht="13.2" x14ac:dyDescent="0.2"/>
    <row r="20" spans="119:120" ht="13.2" x14ac:dyDescent="0.2">
      <c r="DO20" s="258"/>
      <c r="DP20" s="258"/>
    </row>
    <row r="21" spans="119:120" ht="13.2" x14ac:dyDescent="0.2">
      <c r="DP21" s="258"/>
    </row>
    <row r="22" spans="119:120" ht="13.2" x14ac:dyDescent="0.2"/>
    <row r="23" spans="119:120" ht="13.2" x14ac:dyDescent="0.2">
      <c r="DO23" s="258"/>
      <c r="DP23" s="258"/>
    </row>
    <row r="24" spans="119:120" ht="13.2" x14ac:dyDescent="0.2">
      <c r="DP24" s="258"/>
    </row>
    <row r="25" spans="119:120" ht="13.2" x14ac:dyDescent="0.2">
      <c r="DP25" s="258"/>
    </row>
    <row r="26" spans="119:120" ht="13.2" x14ac:dyDescent="0.2">
      <c r="DO26" s="258"/>
      <c r="DP26" s="258"/>
    </row>
    <row r="27" spans="119:120" ht="13.2" x14ac:dyDescent="0.2"/>
    <row r="28" spans="119:120" ht="13.2" x14ac:dyDescent="0.2">
      <c r="DO28" s="258"/>
      <c r="DP28" s="258"/>
    </row>
    <row r="29" spans="119:120" ht="13.2" x14ac:dyDescent="0.2">
      <c r="DP29" s="258"/>
    </row>
    <row r="30" spans="119:120" ht="13.2" x14ac:dyDescent="0.2"/>
    <row r="31" spans="119:120" ht="13.2" x14ac:dyDescent="0.2">
      <c r="DO31" s="258"/>
      <c r="DP31" s="258"/>
    </row>
    <row r="32" spans="119:120" ht="13.2" x14ac:dyDescent="0.2"/>
    <row r="33" spans="98:120" ht="13.2" x14ac:dyDescent="0.2">
      <c r="DO33" s="258"/>
      <c r="DP33" s="258"/>
    </row>
    <row r="34" spans="98:120" ht="13.2" x14ac:dyDescent="0.2">
      <c r="DM34" s="258"/>
    </row>
    <row r="35" spans="98:120" ht="13.2" x14ac:dyDescent="0.2">
      <c r="CT35" s="258"/>
      <c r="CU35" s="258"/>
      <c r="CV35" s="258"/>
      <c r="CY35" s="258"/>
      <c r="CZ35" s="258"/>
      <c r="DA35" s="258"/>
      <c r="DD35" s="258"/>
      <c r="DE35" s="258"/>
      <c r="DF35" s="258"/>
      <c r="DI35" s="258"/>
      <c r="DJ35" s="258"/>
      <c r="DK35" s="258"/>
      <c r="DM35" s="258"/>
      <c r="DN35" s="258"/>
      <c r="DO35" s="258"/>
      <c r="DP35" s="258"/>
    </row>
    <row r="36" spans="98:120" ht="13.2" x14ac:dyDescent="0.2"/>
    <row r="37" spans="98:120" ht="13.2" x14ac:dyDescent="0.2">
      <c r="CW37" s="258"/>
      <c r="DB37" s="258"/>
      <c r="DG37" s="258"/>
      <c r="DL37" s="258"/>
      <c r="DP37" s="258"/>
    </row>
    <row r="38" spans="98:120" ht="13.2" x14ac:dyDescent="0.2">
      <c r="CT38" s="258"/>
      <c r="CU38" s="258"/>
      <c r="CV38" s="258"/>
      <c r="CW38" s="258"/>
      <c r="CY38" s="258"/>
      <c r="CZ38" s="258"/>
      <c r="DA38" s="258"/>
      <c r="DB38" s="258"/>
      <c r="DD38" s="258"/>
      <c r="DE38" s="258"/>
      <c r="DF38" s="258"/>
      <c r="DG38" s="258"/>
      <c r="DI38" s="258"/>
      <c r="DJ38" s="258"/>
      <c r="DK38" s="258"/>
      <c r="DL38" s="258"/>
      <c r="DN38" s="258"/>
      <c r="DO38" s="258"/>
      <c r="DP38" s="25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8"/>
      <c r="DO49" s="258"/>
      <c r="DP49" s="25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8"/>
      <c r="CS63" s="258"/>
      <c r="CX63" s="258"/>
      <c r="DC63" s="258"/>
      <c r="DH63" s="258"/>
    </row>
    <row r="64" spans="22:120" ht="13.2" x14ac:dyDescent="0.2">
      <c r="V64" s="258"/>
    </row>
    <row r="65" spans="15:120" ht="13.2" x14ac:dyDescent="0.2">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ht="13.2" x14ac:dyDescent="0.2">
      <c r="Q66" s="258"/>
      <c r="S66" s="258"/>
      <c r="U66" s="258"/>
      <c r="DM66" s="258"/>
    </row>
    <row r="67" spans="15:120" ht="13.2" x14ac:dyDescent="0.2">
      <c r="O67" s="258"/>
      <c r="P67" s="258"/>
      <c r="R67" s="258"/>
      <c r="T67" s="258"/>
      <c r="Y67" s="258"/>
      <c r="CT67" s="258"/>
      <c r="CV67" s="258"/>
      <c r="CW67" s="258"/>
      <c r="CY67" s="258"/>
      <c r="DA67" s="258"/>
      <c r="DB67" s="258"/>
      <c r="DD67" s="258"/>
      <c r="DF67" s="258"/>
      <c r="DG67" s="258"/>
      <c r="DI67" s="258"/>
      <c r="DK67" s="258"/>
      <c r="DL67" s="258"/>
      <c r="DN67" s="258"/>
      <c r="DO67" s="258"/>
      <c r="DP67" s="258"/>
    </row>
    <row r="68" spans="15:120" ht="13.2" x14ac:dyDescent="0.2"/>
    <row r="69" spans="15:120" ht="13.2" x14ac:dyDescent="0.2"/>
    <row r="70" spans="15:120" ht="13.2" x14ac:dyDescent="0.2"/>
    <row r="71" spans="15:120" ht="13.2" x14ac:dyDescent="0.2"/>
    <row r="72" spans="15:120" ht="13.2" x14ac:dyDescent="0.2">
      <c r="DP72" s="258"/>
    </row>
    <row r="73" spans="15:120" ht="13.2" x14ac:dyDescent="0.2">
      <c r="DP73" s="25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8"/>
      <c r="CX96" s="258"/>
      <c r="DC96" s="258"/>
      <c r="DH96" s="258"/>
    </row>
    <row r="97" spans="24:120" ht="13.2" x14ac:dyDescent="0.2">
      <c r="CS97" s="258"/>
      <c r="CX97" s="258"/>
      <c r="DC97" s="258"/>
      <c r="DH97" s="258"/>
      <c r="DP97" s="259" t="s">
        <v>476</v>
      </c>
    </row>
    <row r="98" spans="24:120" ht="13.2" hidden="1" x14ac:dyDescent="0.2">
      <c r="CS98" s="258"/>
      <c r="CX98" s="258"/>
      <c r="DC98" s="258"/>
      <c r="DH98" s="258"/>
    </row>
    <row r="99" spans="24:120" ht="13.2" hidden="1" x14ac:dyDescent="0.2">
      <c r="CS99" s="258"/>
      <c r="CX99" s="258"/>
      <c r="DC99" s="258"/>
      <c r="DH99" s="258"/>
    </row>
    <row r="101" spans="24:120" ht="12" hidden="1" customHeight="1" x14ac:dyDescent="0.2">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2">
      <c r="CU102" s="258"/>
      <c r="CZ102" s="258"/>
      <c r="DE102" s="258"/>
      <c r="DJ102" s="258"/>
      <c r="DM102" s="258"/>
    </row>
    <row r="103" spans="24:120" ht="13.2" hidden="1" x14ac:dyDescent="0.2">
      <c r="CT103" s="258"/>
      <c r="CV103" s="258"/>
      <c r="CW103" s="258"/>
      <c r="CY103" s="258"/>
      <c r="DA103" s="258"/>
      <c r="DB103" s="258"/>
      <c r="DD103" s="258"/>
      <c r="DF103" s="258"/>
      <c r="DG103" s="258"/>
      <c r="DI103" s="258"/>
      <c r="DK103" s="258"/>
      <c r="DL103" s="258"/>
      <c r="DM103" s="258"/>
      <c r="DN103" s="258"/>
      <c r="DO103" s="258"/>
      <c r="DP103" s="258"/>
    </row>
    <row r="104" spans="24:120" ht="13.2" hidden="1" x14ac:dyDescent="0.2">
      <c r="CV104" s="258"/>
      <c r="CW104" s="258"/>
      <c r="DA104" s="258"/>
      <c r="DB104" s="258"/>
      <c r="DF104" s="258"/>
      <c r="DG104" s="258"/>
      <c r="DK104" s="258"/>
      <c r="DL104" s="258"/>
      <c r="DN104" s="258"/>
      <c r="DO104" s="258"/>
      <c r="DP104" s="258"/>
    </row>
    <row r="105" spans="24:120" ht="12.75" hidden="1" customHeight="1" x14ac:dyDescent="0.2"/>
  </sheetData>
  <sheetProtection algorithmName="SHA-512" hashValue="RAVC2FfIbe8L5CX8aC8yQ2p0cv66doxFD4CDtAQVEVD8AnIy7OJZEw9ibV0Usw+JkzFjC3mmQa5Jns06lpJPmw==" saltValue="V90V0DhMLD9XhDGCtpR0u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9" customWidth="1"/>
    <col min="117" max="16384" width="9" style="258" hidden="1"/>
  </cols>
  <sheetData>
    <row r="1" spans="2:116" ht="13.2"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2" x14ac:dyDescent="0.2"/>
    <row r="3" spans="2:116" ht="13.2" x14ac:dyDescent="0.2"/>
    <row r="4" spans="2:116" ht="13.2" x14ac:dyDescent="0.2">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ht="13.2" x14ac:dyDescent="0.2">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ht="13.2" x14ac:dyDescent="0.2"/>
    <row r="20" spans="9:116" ht="13.2" x14ac:dyDescent="0.2"/>
    <row r="21" spans="9:116" ht="13.2" x14ac:dyDescent="0.2">
      <c r="DL21" s="258"/>
    </row>
    <row r="22" spans="9:116" ht="13.2" x14ac:dyDescent="0.2">
      <c r="DI22" s="258"/>
      <c r="DJ22" s="258"/>
      <c r="DK22" s="258"/>
      <c r="DL22" s="258"/>
    </row>
    <row r="23" spans="9:116" ht="13.2" x14ac:dyDescent="0.2">
      <c r="CY23" s="258"/>
      <c r="CZ23" s="258"/>
      <c r="DA23" s="258"/>
      <c r="DB23" s="258"/>
      <c r="DC23" s="258"/>
      <c r="DD23" s="258"/>
      <c r="DE23" s="258"/>
      <c r="DF23" s="258"/>
      <c r="DG23" s="258"/>
      <c r="DH23" s="258"/>
      <c r="DI23" s="258"/>
      <c r="DJ23" s="258"/>
      <c r="DK23" s="258"/>
      <c r="DL23" s="258"/>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8"/>
      <c r="DA35" s="258"/>
      <c r="DB35" s="258"/>
      <c r="DC35" s="258"/>
      <c r="DD35" s="258"/>
      <c r="DE35" s="258"/>
      <c r="DF35" s="258"/>
      <c r="DG35" s="258"/>
      <c r="DH35" s="258"/>
      <c r="DI35" s="258"/>
      <c r="DJ35" s="258"/>
      <c r="DK35" s="258"/>
      <c r="DL35" s="258"/>
    </row>
    <row r="36" spans="15:116" ht="13.2" x14ac:dyDescent="0.2"/>
    <row r="37" spans="15:116" ht="13.2" x14ac:dyDescent="0.2">
      <c r="DL37" s="258"/>
    </row>
    <row r="38" spans="15:116" ht="13.2" x14ac:dyDescent="0.2">
      <c r="DI38" s="258"/>
      <c r="DJ38" s="258"/>
      <c r="DK38" s="258"/>
      <c r="DL38" s="258"/>
    </row>
    <row r="39" spans="15:116" ht="13.2" x14ac:dyDescent="0.2"/>
    <row r="40" spans="15:116" ht="13.2" x14ac:dyDescent="0.2"/>
    <row r="41" spans="15:116" ht="13.2" x14ac:dyDescent="0.2"/>
    <row r="42" spans="15:116" ht="13.2" x14ac:dyDescent="0.2"/>
    <row r="43" spans="15:116" ht="13.2" x14ac:dyDescent="0.2">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ht="13.2" x14ac:dyDescent="0.2">
      <c r="DL44" s="258"/>
    </row>
    <row r="45" spans="15:116" ht="13.2" x14ac:dyDescent="0.2"/>
    <row r="46" spans="15:116" ht="13.2" x14ac:dyDescent="0.2">
      <c r="DA46" s="258"/>
      <c r="DB46" s="258"/>
      <c r="DC46" s="258"/>
      <c r="DD46" s="258"/>
      <c r="DE46" s="258"/>
      <c r="DF46" s="258"/>
      <c r="DG46" s="258"/>
      <c r="DH46" s="258"/>
      <c r="DI46" s="258"/>
      <c r="DJ46" s="258"/>
      <c r="DK46" s="258"/>
      <c r="DL46" s="258"/>
    </row>
    <row r="47" spans="15:116" ht="13.2" x14ac:dyDescent="0.2"/>
    <row r="48" spans="15:116" ht="13.2" x14ac:dyDescent="0.2"/>
    <row r="49" spans="104:116" ht="13.2" x14ac:dyDescent="0.2"/>
    <row r="50" spans="104:116" ht="13.2" x14ac:dyDescent="0.2">
      <c r="CZ50" s="258"/>
      <c r="DA50" s="258"/>
      <c r="DB50" s="258"/>
      <c r="DC50" s="258"/>
      <c r="DD50" s="258"/>
      <c r="DE50" s="258"/>
      <c r="DF50" s="258"/>
      <c r="DG50" s="258"/>
      <c r="DH50" s="258"/>
      <c r="DI50" s="258"/>
      <c r="DJ50" s="258"/>
      <c r="DK50" s="258"/>
      <c r="DL50" s="258"/>
    </row>
    <row r="51" spans="104:116" ht="13.2" x14ac:dyDescent="0.2"/>
    <row r="52" spans="104:116" ht="13.2" x14ac:dyDescent="0.2"/>
    <row r="53" spans="104:116" ht="13.2" x14ac:dyDescent="0.2">
      <c r="DL53" s="258"/>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8"/>
      <c r="DD67" s="258"/>
      <c r="DE67" s="258"/>
      <c r="DF67" s="258"/>
      <c r="DG67" s="258"/>
      <c r="DH67" s="258"/>
      <c r="DI67" s="258"/>
      <c r="DJ67" s="258"/>
      <c r="DK67" s="258"/>
      <c r="DL67" s="258"/>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4DqzYKQBxesBFm0vvDMKbpOYzoJHK0Lfmn9OidLJ27ZA7t+UUzbQSq0uGBhCI/tMMDGNjRSACFZV5AhaHwZGyQ==" saltValue="OjD54/WO7jE6unEL9nwM+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0" customWidth="1"/>
    <col min="37" max="44" width="17" style="260" customWidth="1"/>
    <col min="45" max="45" width="6.109375" style="267" customWidth="1"/>
    <col min="46" max="46" width="3" style="265" customWidth="1"/>
    <col min="47" max="47" width="19.109375" style="260" hidden="1" customWidth="1"/>
    <col min="48" max="52" width="12.6640625" style="260" hidden="1" customWidth="1"/>
    <col min="53" max="16384" width="8.6640625" style="260" hidden="1"/>
  </cols>
  <sheetData>
    <row r="1" spans="1:46" ht="13.2" x14ac:dyDescent="0.2">
      <c r="AS1" s="261"/>
      <c r="AT1" s="261"/>
    </row>
    <row r="2" spans="1:46" ht="13.2" x14ac:dyDescent="0.2">
      <c r="AS2" s="261"/>
      <c r="AT2" s="261"/>
    </row>
    <row r="3" spans="1:46" ht="13.2" x14ac:dyDescent="0.2">
      <c r="AS3" s="261"/>
      <c r="AT3" s="261"/>
    </row>
    <row r="4" spans="1:46" ht="13.2" x14ac:dyDescent="0.2">
      <c r="AS4" s="261"/>
      <c r="AT4" s="261"/>
    </row>
    <row r="5" spans="1:46" ht="16.2" x14ac:dyDescent="0.2">
      <c r="A5" s="262" t="s">
        <v>477</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2"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478</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8" t="s">
        <v>479</v>
      </c>
      <c r="AP7" s="271"/>
      <c r="AQ7" s="272" t="s">
        <v>480</v>
      </c>
      <c r="AR7" s="273"/>
    </row>
    <row r="8" spans="1:46" ht="13.2"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19"/>
      <c r="AP8" s="277" t="s">
        <v>481</v>
      </c>
      <c r="AQ8" s="278" t="s">
        <v>482</v>
      </c>
      <c r="AR8" s="279" t="s">
        <v>483</v>
      </c>
    </row>
    <row r="9" spans="1:46" ht="13.2"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30" t="s">
        <v>484</v>
      </c>
      <c r="AL9" s="1131"/>
      <c r="AM9" s="1131"/>
      <c r="AN9" s="1132"/>
      <c r="AO9" s="280">
        <v>2389707</v>
      </c>
      <c r="AP9" s="280">
        <v>109912</v>
      </c>
      <c r="AQ9" s="281">
        <v>90328</v>
      </c>
      <c r="AR9" s="282">
        <v>21.7</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30" t="s">
        <v>485</v>
      </c>
      <c r="AL10" s="1131"/>
      <c r="AM10" s="1131"/>
      <c r="AN10" s="1132"/>
      <c r="AO10" s="283">
        <v>37867</v>
      </c>
      <c r="AP10" s="283">
        <v>1742</v>
      </c>
      <c r="AQ10" s="284">
        <v>7878</v>
      </c>
      <c r="AR10" s="285">
        <v>-77.900000000000006</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30" t="s">
        <v>486</v>
      </c>
      <c r="AL11" s="1131"/>
      <c r="AM11" s="1131"/>
      <c r="AN11" s="1132"/>
      <c r="AO11" s="283">
        <v>32767</v>
      </c>
      <c r="AP11" s="283">
        <v>1507</v>
      </c>
      <c r="AQ11" s="284">
        <v>2111</v>
      </c>
      <c r="AR11" s="285">
        <v>-28.6</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30" t="s">
        <v>487</v>
      </c>
      <c r="AL12" s="1131"/>
      <c r="AM12" s="1131"/>
      <c r="AN12" s="1132"/>
      <c r="AO12" s="283" t="s">
        <v>488</v>
      </c>
      <c r="AP12" s="283" t="s">
        <v>488</v>
      </c>
      <c r="AQ12" s="284">
        <v>26</v>
      </c>
      <c r="AR12" s="285" t="s">
        <v>488</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30" t="s">
        <v>489</v>
      </c>
      <c r="AL13" s="1131"/>
      <c r="AM13" s="1131"/>
      <c r="AN13" s="1132"/>
      <c r="AO13" s="283">
        <v>89737</v>
      </c>
      <c r="AP13" s="283">
        <v>4127</v>
      </c>
      <c r="AQ13" s="284">
        <v>2999</v>
      </c>
      <c r="AR13" s="285">
        <v>37.6</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30" t="s">
        <v>490</v>
      </c>
      <c r="AL14" s="1131"/>
      <c r="AM14" s="1131"/>
      <c r="AN14" s="1132"/>
      <c r="AO14" s="283" t="s">
        <v>488</v>
      </c>
      <c r="AP14" s="283" t="s">
        <v>488</v>
      </c>
      <c r="AQ14" s="284">
        <v>1839</v>
      </c>
      <c r="AR14" s="285" t="s">
        <v>488</v>
      </c>
    </row>
    <row r="15" spans="1:46" ht="13.5" customHeight="1"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33" t="s">
        <v>491</v>
      </c>
      <c r="AL15" s="1134"/>
      <c r="AM15" s="1134"/>
      <c r="AN15" s="1135"/>
      <c r="AO15" s="283">
        <v>-65795</v>
      </c>
      <c r="AP15" s="283">
        <v>-3026</v>
      </c>
      <c r="AQ15" s="284">
        <v>-5426</v>
      </c>
      <c r="AR15" s="285">
        <v>-44.2</v>
      </c>
    </row>
    <row r="16" spans="1:46" ht="13.2"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33" t="s">
        <v>177</v>
      </c>
      <c r="AL16" s="1134"/>
      <c r="AM16" s="1134"/>
      <c r="AN16" s="1135"/>
      <c r="AO16" s="283">
        <v>2484283</v>
      </c>
      <c r="AP16" s="283">
        <v>114262</v>
      </c>
      <c r="AQ16" s="284">
        <v>99756</v>
      </c>
      <c r="AR16" s="285">
        <v>14.5</v>
      </c>
    </row>
    <row r="17" spans="1:46" ht="13.2"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ht="13.2"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ht="13.2"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492</v>
      </c>
      <c r="AL19" s="261"/>
      <c r="AM19" s="261"/>
      <c r="AN19" s="261"/>
      <c r="AO19" s="261"/>
      <c r="AP19" s="261"/>
      <c r="AQ19" s="261"/>
      <c r="AR19" s="261"/>
    </row>
    <row r="20" spans="1:46" ht="13.2"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493</v>
      </c>
      <c r="AP20" s="292" t="s">
        <v>494</v>
      </c>
      <c r="AQ20" s="293" t="s">
        <v>495</v>
      </c>
      <c r="AR20" s="294"/>
    </row>
    <row r="21" spans="1:46" s="300" customFormat="1" ht="13.2" x14ac:dyDescent="0.2">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36" t="s">
        <v>496</v>
      </c>
      <c r="AL21" s="1137"/>
      <c r="AM21" s="1137"/>
      <c r="AN21" s="1138"/>
      <c r="AO21" s="296">
        <v>12.33</v>
      </c>
      <c r="AP21" s="297">
        <v>9.01</v>
      </c>
      <c r="AQ21" s="298">
        <v>3.32</v>
      </c>
      <c r="AR21" s="266"/>
      <c r="AS21" s="299"/>
      <c r="AT21" s="295"/>
    </row>
    <row r="22" spans="1:46" s="300" customFormat="1" ht="13.2" x14ac:dyDescent="0.2">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36" t="s">
        <v>497</v>
      </c>
      <c r="AL22" s="1137"/>
      <c r="AM22" s="1137"/>
      <c r="AN22" s="1138"/>
      <c r="AO22" s="301">
        <v>95.7</v>
      </c>
      <c r="AP22" s="302">
        <v>97.5</v>
      </c>
      <c r="AQ22" s="303">
        <v>-1.8</v>
      </c>
      <c r="AR22" s="287"/>
      <c r="AS22" s="299"/>
      <c r="AT22" s="295"/>
    </row>
    <row r="23" spans="1:46" s="300" customFormat="1" ht="13.2" x14ac:dyDescent="0.2">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ht="13.2" x14ac:dyDescent="0.2">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ht="13.2"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ht="13.2" x14ac:dyDescent="0.2">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6"/>
    </row>
    <row r="27" spans="1:46" ht="13.2" x14ac:dyDescent="0.2">
      <c r="A27" s="308"/>
      <c r="AO27" s="261"/>
      <c r="AP27" s="261"/>
      <c r="AQ27" s="261"/>
      <c r="AR27" s="261"/>
      <c r="AS27" s="261"/>
      <c r="AT27" s="261"/>
    </row>
    <row r="28" spans="1:46" ht="16.2" x14ac:dyDescent="0.2">
      <c r="A28" s="262" t="s">
        <v>499</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ht="13.2"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500</v>
      </c>
      <c r="AL29" s="266"/>
      <c r="AM29" s="266"/>
      <c r="AN29" s="266"/>
      <c r="AO29" s="261"/>
      <c r="AP29" s="261"/>
      <c r="AQ29" s="261"/>
      <c r="AR29" s="261"/>
      <c r="AS29" s="310"/>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8" t="s">
        <v>479</v>
      </c>
      <c r="AP30" s="271"/>
      <c r="AQ30" s="272" t="s">
        <v>480</v>
      </c>
      <c r="AR30" s="273"/>
    </row>
    <row r="31" spans="1:46" ht="13.2"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19"/>
      <c r="AP31" s="277" t="s">
        <v>481</v>
      </c>
      <c r="AQ31" s="278" t="s">
        <v>482</v>
      </c>
      <c r="AR31" s="279" t="s">
        <v>483</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20" t="s">
        <v>501</v>
      </c>
      <c r="AL32" s="1121"/>
      <c r="AM32" s="1121"/>
      <c r="AN32" s="1122"/>
      <c r="AO32" s="311">
        <v>1700136</v>
      </c>
      <c r="AP32" s="311">
        <v>78196</v>
      </c>
      <c r="AQ32" s="312">
        <v>56025</v>
      </c>
      <c r="AR32" s="313">
        <v>39.6</v>
      </c>
    </row>
    <row r="33" spans="1:46"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20" t="s">
        <v>502</v>
      </c>
      <c r="AL33" s="1121"/>
      <c r="AM33" s="1121"/>
      <c r="AN33" s="1122"/>
      <c r="AO33" s="311" t="s">
        <v>488</v>
      </c>
      <c r="AP33" s="311" t="s">
        <v>488</v>
      </c>
      <c r="AQ33" s="312" t="s">
        <v>488</v>
      </c>
      <c r="AR33" s="313" t="s">
        <v>488</v>
      </c>
    </row>
    <row r="34" spans="1:46"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20" t="s">
        <v>503</v>
      </c>
      <c r="AL34" s="1121"/>
      <c r="AM34" s="1121"/>
      <c r="AN34" s="1122"/>
      <c r="AO34" s="311" t="s">
        <v>488</v>
      </c>
      <c r="AP34" s="311" t="s">
        <v>488</v>
      </c>
      <c r="AQ34" s="312" t="s">
        <v>488</v>
      </c>
      <c r="AR34" s="313" t="s">
        <v>488</v>
      </c>
    </row>
    <row r="35" spans="1:46"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20" t="s">
        <v>504</v>
      </c>
      <c r="AL35" s="1121"/>
      <c r="AM35" s="1121"/>
      <c r="AN35" s="1122"/>
      <c r="AO35" s="311">
        <v>333412</v>
      </c>
      <c r="AP35" s="311">
        <v>15335</v>
      </c>
      <c r="AQ35" s="312">
        <v>18604</v>
      </c>
      <c r="AR35" s="313">
        <v>-17.600000000000001</v>
      </c>
    </row>
    <row r="36" spans="1:46"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20" t="s">
        <v>505</v>
      </c>
      <c r="AL36" s="1121"/>
      <c r="AM36" s="1121"/>
      <c r="AN36" s="1122"/>
      <c r="AO36" s="311">
        <v>226693</v>
      </c>
      <c r="AP36" s="311">
        <v>10427</v>
      </c>
      <c r="AQ36" s="312">
        <v>2667</v>
      </c>
      <c r="AR36" s="313">
        <v>291</v>
      </c>
    </row>
    <row r="37" spans="1:46"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20" t="s">
        <v>506</v>
      </c>
      <c r="AL37" s="1121"/>
      <c r="AM37" s="1121"/>
      <c r="AN37" s="1122"/>
      <c r="AO37" s="311" t="s">
        <v>488</v>
      </c>
      <c r="AP37" s="311" t="s">
        <v>488</v>
      </c>
      <c r="AQ37" s="312">
        <v>441</v>
      </c>
      <c r="AR37" s="313" t="s">
        <v>488</v>
      </c>
    </row>
    <row r="38" spans="1:46"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23" t="s">
        <v>507</v>
      </c>
      <c r="AL38" s="1124"/>
      <c r="AM38" s="1124"/>
      <c r="AN38" s="1125"/>
      <c r="AO38" s="314" t="s">
        <v>488</v>
      </c>
      <c r="AP38" s="314" t="s">
        <v>488</v>
      </c>
      <c r="AQ38" s="315">
        <v>6</v>
      </c>
      <c r="AR38" s="303" t="s">
        <v>488</v>
      </c>
      <c r="AS38" s="310"/>
    </row>
    <row r="39" spans="1:46" ht="13.2"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23" t="s">
        <v>508</v>
      </c>
      <c r="AL39" s="1124"/>
      <c r="AM39" s="1124"/>
      <c r="AN39" s="1125"/>
      <c r="AO39" s="311">
        <v>-89578</v>
      </c>
      <c r="AP39" s="311">
        <v>-4120</v>
      </c>
      <c r="AQ39" s="312">
        <v>-4261</v>
      </c>
      <c r="AR39" s="313">
        <v>-3.3</v>
      </c>
      <c r="AS39" s="310"/>
    </row>
    <row r="40" spans="1:46"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20" t="s">
        <v>509</v>
      </c>
      <c r="AL40" s="1121"/>
      <c r="AM40" s="1121"/>
      <c r="AN40" s="1122"/>
      <c r="AO40" s="311">
        <v>-1102500</v>
      </c>
      <c r="AP40" s="311">
        <v>-50708</v>
      </c>
      <c r="AQ40" s="312">
        <v>-49695</v>
      </c>
      <c r="AR40" s="313">
        <v>2</v>
      </c>
      <c r="AS40" s="310"/>
    </row>
    <row r="41" spans="1:46" ht="13.2"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26" t="s">
        <v>287</v>
      </c>
      <c r="AL41" s="1127"/>
      <c r="AM41" s="1127"/>
      <c r="AN41" s="1128"/>
      <c r="AO41" s="311">
        <v>1068163</v>
      </c>
      <c r="AP41" s="311">
        <v>49129</v>
      </c>
      <c r="AQ41" s="312">
        <v>23786</v>
      </c>
      <c r="AR41" s="313">
        <v>106.5</v>
      </c>
      <c r="AS41" s="310"/>
    </row>
    <row r="42" spans="1:46" ht="13.2"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c r="AL42" s="261"/>
      <c r="AM42" s="261"/>
      <c r="AN42" s="261"/>
      <c r="AO42" s="261"/>
      <c r="AP42" s="261"/>
      <c r="AQ42" s="287"/>
      <c r="AR42" s="287"/>
      <c r="AS42" s="310"/>
    </row>
    <row r="43" spans="1:46" ht="13.2" x14ac:dyDescent="0.2">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ht="13.2" x14ac:dyDescent="0.2">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2">
      <c r="A47" s="320" t="s">
        <v>510</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ht="13.2"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511</v>
      </c>
      <c r="AL48" s="321"/>
      <c r="AM48" s="321"/>
      <c r="AN48" s="321"/>
      <c r="AO48" s="321"/>
      <c r="AP48" s="321"/>
      <c r="AQ48" s="322"/>
      <c r="AR48" s="321"/>
    </row>
    <row r="49" spans="1:4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13" t="s">
        <v>479</v>
      </c>
      <c r="AN49" s="1115" t="s">
        <v>512</v>
      </c>
      <c r="AO49" s="1116"/>
      <c r="AP49" s="1116"/>
      <c r="AQ49" s="1116"/>
      <c r="AR49" s="1117"/>
    </row>
    <row r="50" spans="1:44" ht="13.2"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14"/>
      <c r="AN50" s="327" t="s">
        <v>513</v>
      </c>
      <c r="AO50" s="328" t="s">
        <v>514</v>
      </c>
      <c r="AP50" s="329" t="s">
        <v>515</v>
      </c>
      <c r="AQ50" s="330" t="s">
        <v>516</v>
      </c>
      <c r="AR50" s="331" t="s">
        <v>517</v>
      </c>
    </row>
    <row r="51" spans="1:44" ht="13.2"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518</v>
      </c>
      <c r="AL51" s="324"/>
      <c r="AM51" s="332">
        <v>262127</v>
      </c>
      <c r="AN51" s="333">
        <v>11035</v>
      </c>
      <c r="AO51" s="334">
        <v>-29.7</v>
      </c>
      <c r="AP51" s="335">
        <v>74581</v>
      </c>
      <c r="AQ51" s="336">
        <v>7</v>
      </c>
      <c r="AR51" s="337">
        <v>-36.700000000000003</v>
      </c>
    </row>
    <row r="52" spans="1:44" ht="13.2"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519</v>
      </c>
      <c r="AM52" s="340">
        <v>178748</v>
      </c>
      <c r="AN52" s="341">
        <v>7525</v>
      </c>
      <c r="AO52" s="342">
        <v>-6.4</v>
      </c>
      <c r="AP52" s="343">
        <v>41563</v>
      </c>
      <c r="AQ52" s="344">
        <v>6.8</v>
      </c>
      <c r="AR52" s="345">
        <v>-13.2</v>
      </c>
    </row>
    <row r="53" spans="1:44" ht="13.2"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520</v>
      </c>
      <c r="AL53" s="324"/>
      <c r="AM53" s="332">
        <v>1105071</v>
      </c>
      <c r="AN53" s="333">
        <v>47667</v>
      </c>
      <c r="AO53" s="334">
        <v>332</v>
      </c>
      <c r="AP53" s="335">
        <v>76347</v>
      </c>
      <c r="AQ53" s="336">
        <v>2.4</v>
      </c>
      <c r="AR53" s="337">
        <v>329.6</v>
      </c>
    </row>
    <row r="54" spans="1:44" ht="13.2"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519</v>
      </c>
      <c r="AM54" s="340">
        <v>646052</v>
      </c>
      <c r="AN54" s="341">
        <v>27867</v>
      </c>
      <c r="AO54" s="342">
        <v>270.3</v>
      </c>
      <c r="AP54" s="343">
        <v>41762</v>
      </c>
      <c r="AQ54" s="344">
        <v>0.5</v>
      </c>
      <c r="AR54" s="345">
        <v>269.8</v>
      </c>
    </row>
    <row r="55" spans="1:44" ht="13.2"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521</v>
      </c>
      <c r="AL55" s="324"/>
      <c r="AM55" s="332">
        <v>866278</v>
      </c>
      <c r="AN55" s="333">
        <v>38282</v>
      </c>
      <c r="AO55" s="334">
        <v>-19.7</v>
      </c>
      <c r="AP55" s="335">
        <v>69604</v>
      </c>
      <c r="AQ55" s="336">
        <v>-8.8000000000000007</v>
      </c>
      <c r="AR55" s="337">
        <v>-10.9</v>
      </c>
    </row>
    <row r="56" spans="1:44" ht="13.2"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519</v>
      </c>
      <c r="AM56" s="340">
        <v>438643</v>
      </c>
      <c r="AN56" s="341">
        <v>19384</v>
      </c>
      <c r="AO56" s="342">
        <v>-30.4</v>
      </c>
      <c r="AP56" s="343">
        <v>36247</v>
      </c>
      <c r="AQ56" s="344">
        <v>-13.2</v>
      </c>
      <c r="AR56" s="345">
        <v>-17.2</v>
      </c>
    </row>
    <row r="57" spans="1:44" ht="13.2"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522</v>
      </c>
      <c r="AL57" s="324"/>
      <c r="AM57" s="332">
        <v>1178321</v>
      </c>
      <c r="AN57" s="333">
        <v>53068</v>
      </c>
      <c r="AO57" s="334">
        <v>38.6</v>
      </c>
      <c r="AP57" s="335">
        <v>68410</v>
      </c>
      <c r="AQ57" s="336">
        <v>-1.7</v>
      </c>
      <c r="AR57" s="337">
        <v>40.299999999999997</v>
      </c>
    </row>
    <row r="58" spans="1:44" ht="13.2"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519</v>
      </c>
      <c r="AM58" s="340">
        <v>254686</v>
      </c>
      <c r="AN58" s="341">
        <v>11470</v>
      </c>
      <c r="AO58" s="342">
        <v>-40.799999999999997</v>
      </c>
      <c r="AP58" s="343">
        <v>35086</v>
      </c>
      <c r="AQ58" s="344">
        <v>-3.2</v>
      </c>
      <c r="AR58" s="345">
        <v>-37.6</v>
      </c>
    </row>
    <row r="59" spans="1:44" ht="13.2"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523</v>
      </c>
      <c r="AL59" s="324"/>
      <c r="AM59" s="332">
        <v>1259629</v>
      </c>
      <c r="AN59" s="333">
        <v>57935</v>
      </c>
      <c r="AO59" s="334">
        <v>9.1999999999999993</v>
      </c>
      <c r="AP59" s="335">
        <v>73019</v>
      </c>
      <c r="AQ59" s="336">
        <v>6.7</v>
      </c>
      <c r="AR59" s="337">
        <v>2.5</v>
      </c>
    </row>
    <row r="60" spans="1:44" ht="13.2"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519</v>
      </c>
      <c r="AM60" s="340">
        <v>238695</v>
      </c>
      <c r="AN60" s="341">
        <v>10979</v>
      </c>
      <c r="AO60" s="342">
        <v>-4.3</v>
      </c>
      <c r="AP60" s="343">
        <v>39427</v>
      </c>
      <c r="AQ60" s="344">
        <v>12.4</v>
      </c>
      <c r="AR60" s="345">
        <v>-16.7</v>
      </c>
    </row>
    <row r="61" spans="1:44" ht="13.2"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524</v>
      </c>
      <c r="AL61" s="346"/>
      <c r="AM61" s="347">
        <v>934285</v>
      </c>
      <c r="AN61" s="348">
        <v>41597</v>
      </c>
      <c r="AO61" s="349">
        <v>66.099999999999994</v>
      </c>
      <c r="AP61" s="350">
        <v>72392</v>
      </c>
      <c r="AQ61" s="351">
        <v>1.1000000000000001</v>
      </c>
      <c r="AR61" s="337">
        <v>65</v>
      </c>
    </row>
    <row r="62" spans="1:44" ht="13.2"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519</v>
      </c>
      <c r="AM62" s="340">
        <v>351365</v>
      </c>
      <c r="AN62" s="341">
        <v>15445</v>
      </c>
      <c r="AO62" s="342">
        <v>37.700000000000003</v>
      </c>
      <c r="AP62" s="343">
        <v>38817</v>
      </c>
      <c r="AQ62" s="344">
        <v>0.7</v>
      </c>
      <c r="AR62" s="345">
        <v>37</v>
      </c>
    </row>
    <row r="63" spans="1:44" ht="13.2"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ht="13.2"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2"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2" hidden="1" x14ac:dyDescent="0.2">
      <c r="AK70" s="261"/>
      <c r="AL70" s="261"/>
      <c r="AM70" s="261"/>
      <c r="AN70" s="261"/>
      <c r="AO70" s="261"/>
      <c r="AP70" s="261"/>
      <c r="AQ70" s="261"/>
      <c r="AR70" s="261"/>
    </row>
    <row r="71" spans="1:46" ht="13.2" hidden="1" x14ac:dyDescent="0.2">
      <c r="AK71" s="261"/>
      <c r="AL71" s="261"/>
      <c r="AM71" s="261"/>
      <c r="AN71" s="261"/>
      <c r="AO71" s="261"/>
      <c r="AP71" s="261"/>
      <c r="AQ71" s="261"/>
      <c r="AR71" s="261"/>
    </row>
    <row r="72" spans="1:46" ht="13.2" hidden="1" x14ac:dyDescent="0.2">
      <c r="AK72" s="261"/>
      <c r="AL72" s="261"/>
      <c r="AM72" s="261"/>
      <c r="AN72" s="261"/>
      <c r="AO72" s="261"/>
      <c r="AP72" s="261"/>
      <c r="AQ72" s="261"/>
      <c r="AR72" s="261"/>
    </row>
    <row r="73" spans="1:46" ht="13.2" hidden="1" x14ac:dyDescent="0.2">
      <c r="AK73" s="261"/>
      <c r="AL73" s="261"/>
      <c r="AM73" s="261"/>
      <c r="AN73" s="261"/>
      <c r="AO73" s="261"/>
      <c r="AP73" s="261"/>
      <c r="AQ73" s="261"/>
      <c r="AR73" s="261"/>
    </row>
  </sheetData>
  <sheetProtection algorithmName="SHA-512" hashValue="7aVFfnt/0myhCLioKFPPvoWl/yyWJ6YIDt+iGd0lp3eGLBIVid4sSTl71bjGjfSwnVoflmvtfUlj2cnBKsvMNw==" saltValue="/hnp/bGUYeLpIwqtIzOUY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130" zoomScaleNormal="130" zoomScaleSheetLayoutView="55" workbookViewId="0"/>
  </sheetViews>
  <sheetFormatPr defaultColWidth="0" defaultRowHeight="13.5" customHeight="1" zeroHeight="1" x14ac:dyDescent="0.2"/>
  <cols>
    <col min="1" max="125" width="2.44140625" style="259" customWidth="1"/>
    <col min="126" max="16384" width="9" style="258" hidden="1"/>
  </cols>
  <sheetData>
    <row r="1" spans="2:125" ht="13.5" customHeight="1"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ht="13.2" x14ac:dyDescent="0.2">
      <c r="B2" s="258"/>
      <c r="DG2" s="258"/>
    </row>
    <row r="3" spans="2:125" ht="13.2"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ht="13.2" x14ac:dyDescent="0.2"/>
    <row r="5" spans="2:125" ht="13.2" x14ac:dyDescent="0.2"/>
    <row r="6" spans="2:125" ht="13.2" x14ac:dyDescent="0.2"/>
    <row r="7" spans="2:125" ht="13.2" x14ac:dyDescent="0.2"/>
    <row r="8" spans="2:125" ht="13.2" x14ac:dyDescent="0.2"/>
    <row r="9" spans="2:125" ht="13.2" x14ac:dyDescent="0.2">
      <c r="DU9" s="25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8"/>
    </row>
    <row r="18" spans="125:125" ht="13.2" x14ac:dyDescent="0.2"/>
    <row r="19" spans="125:125" ht="13.2" x14ac:dyDescent="0.2"/>
    <row r="20" spans="125:125" ht="13.2" x14ac:dyDescent="0.2">
      <c r="DU20" s="258"/>
    </row>
    <row r="21" spans="125:125" ht="13.2" x14ac:dyDescent="0.2">
      <c r="DU21" s="25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8"/>
    </row>
    <row r="29" spans="125:125" ht="13.2" x14ac:dyDescent="0.2"/>
    <row r="30" spans="125:125" ht="13.2" x14ac:dyDescent="0.2"/>
    <row r="31" spans="125:125" ht="13.2" x14ac:dyDescent="0.2"/>
    <row r="32" spans="125:125" ht="13.2" x14ac:dyDescent="0.2"/>
    <row r="33" spans="2:125" ht="13.2" x14ac:dyDescent="0.2">
      <c r="B33" s="258"/>
      <c r="G33" s="258"/>
      <c r="I33" s="258"/>
    </row>
    <row r="34" spans="2:125" ht="13.2" x14ac:dyDescent="0.2">
      <c r="C34" s="258"/>
      <c r="P34" s="258"/>
      <c r="DE34" s="258"/>
      <c r="DH34" s="258"/>
    </row>
    <row r="35" spans="2:125" ht="13.2" x14ac:dyDescent="0.2">
      <c r="D35" s="258"/>
      <c r="E35" s="258"/>
      <c r="DG35" s="258"/>
      <c r="DJ35" s="258"/>
      <c r="DP35" s="258"/>
      <c r="DQ35" s="258"/>
      <c r="DR35" s="258"/>
      <c r="DS35" s="258"/>
      <c r="DT35" s="258"/>
      <c r="DU35" s="258"/>
    </row>
    <row r="36" spans="2:125" ht="13.2" x14ac:dyDescent="0.2">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ht="13.2" x14ac:dyDescent="0.2">
      <c r="DU37" s="258"/>
    </row>
    <row r="38" spans="2:125" ht="13.2" x14ac:dyDescent="0.2">
      <c r="DT38" s="258"/>
      <c r="DU38" s="258"/>
    </row>
    <row r="39" spans="2:125" ht="13.2" x14ac:dyDescent="0.2"/>
    <row r="40" spans="2:125" ht="13.2" x14ac:dyDescent="0.2">
      <c r="DH40" s="258"/>
    </row>
    <row r="41" spans="2:125" ht="13.2" x14ac:dyDescent="0.2">
      <c r="DE41" s="258"/>
    </row>
    <row r="42" spans="2:125" ht="13.2" x14ac:dyDescent="0.2">
      <c r="DG42" s="258"/>
      <c r="DJ42" s="258"/>
    </row>
    <row r="43" spans="2:125" ht="13.2" x14ac:dyDescent="0.2">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ht="13.2" x14ac:dyDescent="0.2">
      <c r="DU44" s="258"/>
    </row>
    <row r="45" spans="2:125" ht="13.2" x14ac:dyDescent="0.2"/>
    <row r="46" spans="2:125" ht="13.2" x14ac:dyDescent="0.2"/>
    <row r="47" spans="2:125" ht="13.2" x14ac:dyDescent="0.2"/>
    <row r="48" spans="2:125" ht="13.2" x14ac:dyDescent="0.2">
      <c r="DT48" s="258"/>
      <c r="DU48" s="258"/>
    </row>
    <row r="49" spans="120:125" ht="13.2" x14ac:dyDescent="0.2">
      <c r="DU49" s="258"/>
    </row>
    <row r="50" spans="120:125" ht="13.2" x14ac:dyDescent="0.2">
      <c r="DU50" s="258"/>
    </row>
    <row r="51" spans="120:125" ht="13.2" x14ac:dyDescent="0.2">
      <c r="DP51" s="258"/>
      <c r="DQ51" s="258"/>
      <c r="DR51" s="258"/>
      <c r="DS51" s="258"/>
      <c r="DT51" s="258"/>
      <c r="DU51" s="258"/>
    </row>
    <row r="52" spans="120:125" ht="13.2" x14ac:dyDescent="0.2"/>
    <row r="53" spans="120:125" ht="13.2" x14ac:dyDescent="0.2"/>
    <row r="54" spans="120:125" ht="13.2" x14ac:dyDescent="0.2">
      <c r="DU54" s="258"/>
    </row>
    <row r="55" spans="120:125" ht="13.2" x14ac:dyDescent="0.2"/>
    <row r="56" spans="120:125" ht="13.2" x14ac:dyDescent="0.2"/>
    <row r="57" spans="120:125" ht="13.2" x14ac:dyDescent="0.2"/>
    <row r="58" spans="120:125" ht="13.2" x14ac:dyDescent="0.2">
      <c r="DU58" s="258"/>
    </row>
    <row r="59" spans="120:125" ht="13.2" x14ac:dyDescent="0.2"/>
    <row r="60" spans="120:125" ht="13.2" x14ac:dyDescent="0.2"/>
    <row r="61" spans="120:125" ht="13.2" x14ac:dyDescent="0.2"/>
    <row r="62" spans="120:125" ht="13.2" x14ac:dyDescent="0.2"/>
    <row r="63" spans="120:125" ht="13.2" x14ac:dyDescent="0.2">
      <c r="DU63" s="258"/>
    </row>
    <row r="64" spans="120:125" ht="13.2" x14ac:dyDescent="0.2">
      <c r="DT64" s="258"/>
      <c r="DU64" s="258"/>
    </row>
    <row r="65" spans="123:125" ht="13.2" x14ac:dyDescent="0.2"/>
    <row r="66" spans="123:125" ht="13.2" x14ac:dyDescent="0.2"/>
    <row r="67" spans="123:125" ht="13.2" x14ac:dyDescent="0.2"/>
    <row r="68" spans="123:125" ht="13.2" x14ac:dyDescent="0.2"/>
    <row r="69" spans="123:125" ht="13.2" x14ac:dyDescent="0.2">
      <c r="DS69" s="258"/>
      <c r="DT69" s="258"/>
      <c r="DU69" s="25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8"/>
    </row>
    <row r="83" spans="116:125" ht="13.2" x14ac:dyDescent="0.2">
      <c r="DM83" s="258"/>
      <c r="DN83" s="258"/>
      <c r="DO83" s="258"/>
      <c r="DP83" s="258"/>
      <c r="DQ83" s="258"/>
      <c r="DR83" s="258"/>
      <c r="DS83" s="258"/>
      <c r="DT83" s="258"/>
      <c r="DU83" s="258"/>
    </row>
    <row r="84" spans="116:125" ht="13.2" x14ac:dyDescent="0.2"/>
    <row r="85" spans="116:125" ht="13.2" x14ac:dyDescent="0.2"/>
    <row r="86" spans="116:125" ht="13.2" x14ac:dyDescent="0.2"/>
    <row r="87" spans="116:125" ht="13.2" x14ac:dyDescent="0.2"/>
    <row r="88" spans="116:125" ht="13.2" x14ac:dyDescent="0.2">
      <c r="DU88" s="25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8"/>
      <c r="DT94" s="258"/>
      <c r="DU94" s="258"/>
    </row>
    <row r="95" spans="116:125" ht="13.5" customHeight="1" x14ac:dyDescent="0.2">
      <c r="DU95" s="25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476</v>
      </c>
    </row>
    <row r="121" spans="125:125" ht="13.5" hidden="1" customHeight="1" x14ac:dyDescent="0.2">
      <c r="DU121" s="258"/>
    </row>
  </sheetData>
  <sheetProtection algorithmName="SHA-512" hashValue="Ef6u11NfVbd4tSWxDLTd+Ai44jiKHf9KxtYSK+MYAvBaq6A0Bse5vDENYEWqLCebLDzUyWawnsPoeNNJE5yoHw==" saltValue="fE/wIn+8wi5F+FbC3tMZ2A=="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9" customWidth="1"/>
    <col min="126" max="142" width="0" style="258" hidden="1" customWidth="1"/>
    <col min="143"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2" x14ac:dyDescent="0.2">
      <c r="B2" s="258"/>
      <c r="T2" s="258"/>
    </row>
    <row r="3" spans="1:125" ht="13.2"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8"/>
      <c r="G33" s="258"/>
      <c r="I33" s="258"/>
    </row>
    <row r="34" spans="2:125" ht="13.2" x14ac:dyDescent="0.2">
      <c r="C34" s="258"/>
      <c r="P34" s="258"/>
      <c r="R34" s="258"/>
      <c r="U34" s="258"/>
    </row>
    <row r="35" spans="2:125" ht="13.2" x14ac:dyDescent="0.2">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ht="13.2" x14ac:dyDescent="0.2">
      <c r="F36" s="258"/>
      <c r="H36" s="258"/>
      <c r="J36" s="258"/>
      <c r="K36" s="258"/>
      <c r="L36" s="258"/>
      <c r="M36" s="258"/>
      <c r="N36" s="258"/>
      <c r="O36" s="258"/>
      <c r="Q36" s="258"/>
      <c r="S36" s="258"/>
      <c r="V36" s="258"/>
    </row>
    <row r="37" spans="2:125" ht="13.2" x14ac:dyDescent="0.2"/>
    <row r="38" spans="2:125" ht="13.2" x14ac:dyDescent="0.2"/>
    <row r="39" spans="2:125" ht="13.2" x14ac:dyDescent="0.2"/>
    <row r="40" spans="2:125" ht="13.2" x14ac:dyDescent="0.2">
      <c r="U40" s="258"/>
    </row>
    <row r="41" spans="2:125" ht="13.2" x14ac:dyDescent="0.2">
      <c r="R41" s="258"/>
    </row>
    <row r="42" spans="2:125" ht="13.2" x14ac:dyDescent="0.2">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ht="13.2" x14ac:dyDescent="0.2">
      <c r="Q43" s="258"/>
      <c r="S43" s="258"/>
      <c r="V43" s="25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sheetData>
  <sheetProtection algorithmName="SHA-512" hashValue="RXONEKQwvL+MtRTy7SxHtJNSSvffTe5PqgX0bQnwhCgNcwWwwfrPp2igW5wAFgBqOxZnhEL/HTq0wPXgMXd9pA==" saltValue="Wbl5Mrg64a85S2+JZaVj4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6.25</v>
      </c>
      <c r="G47" s="12">
        <v>9.8699999999999992</v>
      </c>
      <c r="H47" s="12">
        <v>15.23</v>
      </c>
      <c r="I47" s="12">
        <v>19.78</v>
      </c>
      <c r="J47" s="13">
        <v>15.62</v>
      </c>
    </row>
    <row r="48" spans="2:10" ht="57.75" customHeight="1" x14ac:dyDescent="0.2">
      <c r="B48" s="14"/>
      <c r="C48" s="1141" t="s">
        <v>4</v>
      </c>
      <c r="D48" s="1141"/>
      <c r="E48" s="1142"/>
      <c r="F48" s="15">
        <v>4</v>
      </c>
      <c r="G48" s="16">
        <v>4.82</v>
      </c>
      <c r="H48" s="16">
        <v>5.85</v>
      </c>
      <c r="I48" s="16">
        <v>7.74</v>
      </c>
      <c r="J48" s="17">
        <v>9.1199999999999992</v>
      </c>
    </row>
    <row r="49" spans="2:10" ht="57.75" customHeight="1" thickBot="1" x14ac:dyDescent="0.25">
      <c r="B49" s="18"/>
      <c r="C49" s="1143" t="s">
        <v>5</v>
      </c>
      <c r="D49" s="1143"/>
      <c r="E49" s="1144"/>
      <c r="F49" s="19">
        <v>2.82</v>
      </c>
      <c r="G49" s="20">
        <v>4.8</v>
      </c>
      <c r="H49" s="20">
        <v>7</v>
      </c>
      <c r="I49" s="20">
        <v>5.15</v>
      </c>
      <c r="J49" s="21" t="s">
        <v>531</v>
      </c>
    </row>
    <row r="50" spans="2:10" ht="13.2" x14ac:dyDescent="0.2"/>
  </sheetData>
  <sheetProtection algorithmName="SHA-512" hashValue="YYUqlN1xz5O2svBpKxGtOy42vcSkfJPYzzz2gHYkK2l6M4gV8YmEtBdTeSf+XenMrTE9xRS0lh15+7uEQqVN8Q==" saltValue="Qs+R5tXUD0kiJP9sg6h9+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115" zoomScaleNormal="11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532</v>
      </c>
      <c r="D34" s="1151"/>
      <c r="E34" s="1152"/>
      <c r="F34" s="32">
        <v>3.9</v>
      </c>
      <c r="G34" s="33">
        <v>4.7300000000000004</v>
      </c>
      <c r="H34" s="33">
        <v>5.68</v>
      </c>
      <c r="I34" s="33">
        <v>7.63</v>
      </c>
      <c r="J34" s="34">
        <v>8.93</v>
      </c>
      <c r="K34" s="22"/>
      <c r="L34" s="22"/>
      <c r="M34" s="22"/>
      <c r="N34" s="22"/>
      <c r="O34" s="22"/>
      <c r="P34" s="22"/>
    </row>
    <row r="35" spans="1:16" ht="39" customHeight="1" x14ac:dyDescent="0.2">
      <c r="A35" s="22"/>
      <c r="B35" s="35"/>
      <c r="C35" s="1145" t="s">
        <v>533</v>
      </c>
      <c r="D35" s="1146"/>
      <c r="E35" s="1147"/>
      <c r="F35" s="36">
        <v>0.01</v>
      </c>
      <c r="G35" s="37">
        <v>0.13</v>
      </c>
      <c r="H35" s="37">
        <v>0.1</v>
      </c>
      <c r="I35" s="37">
        <v>7.0000000000000007E-2</v>
      </c>
      <c r="J35" s="38">
        <v>0.47</v>
      </c>
      <c r="K35" s="22"/>
      <c r="L35" s="22"/>
      <c r="M35" s="22"/>
      <c r="N35" s="22"/>
      <c r="O35" s="22"/>
      <c r="P35" s="22"/>
    </row>
    <row r="36" spans="1:16" ht="39" customHeight="1" x14ac:dyDescent="0.2">
      <c r="A36" s="22"/>
      <c r="B36" s="35"/>
      <c r="C36" s="1145" t="s">
        <v>534</v>
      </c>
      <c r="D36" s="1146"/>
      <c r="E36" s="1147"/>
      <c r="F36" s="36">
        <v>0.71</v>
      </c>
      <c r="G36" s="37">
        <v>0.8</v>
      </c>
      <c r="H36" s="37">
        <v>1.36</v>
      </c>
      <c r="I36" s="37">
        <v>1.81</v>
      </c>
      <c r="J36" s="38">
        <v>0.27</v>
      </c>
      <c r="K36" s="22"/>
      <c r="L36" s="22"/>
      <c r="M36" s="22"/>
      <c r="N36" s="22"/>
      <c r="O36" s="22"/>
      <c r="P36" s="22"/>
    </row>
    <row r="37" spans="1:16" ht="39" customHeight="1" x14ac:dyDescent="0.2">
      <c r="A37" s="22"/>
      <c r="B37" s="35"/>
      <c r="C37" s="1145" t="s">
        <v>535</v>
      </c>
      <c r="D37" s="1146"/>
      <c r="E37" s="1147"/>
      <c r="F37" s="36">
        <v>0.09</v>
      </c>
      <c r="G37" s="37">
        <v>0.08</v>
      </c>
      <c r="H37" s="37">
        <v>0.16</v>
      </c>
      <c r="I37" s="37">
        <v>0.11</v>
      </c>
      <c r="J37" s="38">
        <v>0.19</v>
      </c>
      <c r="K37" s="22"/>
      <c r="L37" s="22"/>
      <c r="M37" s="22"/>
      <c r="N37" s="22"/>
      <c r="O37" s="22"/>
      <c r="P37" s="22"/>
    </row>
    <row r="38" spans="1:16" ht="39" customHeight="1" x14ac:dyDescent="0.2">
      <c r="A38" s="22"/>
      <c r="B38" s="35"/>
      <c r="C38" s="1145" t="s">
        <v>536</v>
      </c>
      <c r="D38" s="1146"/>
      <c r="E38" s="1147"/>
      <c r="F38" s="36">
        <v>0.01</v>
      </c>
      <c r="G38" s="37">
        <v>0</v>
      </c>
      <c r="H38" s="37">
        <v>0.01</v>
      </c>
      <c r="I38" s="37">
        <v>0.05</v>
      </c>
      <c r="J38" s="38">
        <v>0.14000000000000001</v>
      </c>
      <c r="K38" s="22"/>
      <c r="L38" s="22"/>
      <c r="M38" s="22"/>
      <c r="N38" s="22"/>
      <c r="O38" s="22"/>
      <c r="P38" s="22"/>
    </row>
    <row r="39" spans="1:16" ht="39" customHeight="1" x14ac:dyDescent="0.2">
      <c r="A39" s="22"/>
      <c r="B39" s="35"/>
      <c r="C39" s="1145" t="s">
        <v>537</v>
      </c>
      <c r="D39" s="1146"/>
      <c r="E39" s="1147"/>
      <c r="F39" s="36">
        <v>0.12</v>
      </c>
      <c r="G39" s="37">
        <v>0.44</v>
      </c>
      <c r="H39" s="37">
        <v>1.17</v>
      </c>
      <c r="I39" s="37">
        <v>0.55000000000000004</v>
      </c>
      <c r="J39" s="38">
        <v>0.03</v>
      </c>
      <c r="K39" s="22"/>
      <c r="L39" s="22"/>
      <c r="M39" s="22"/>
      <c r="N39" s="22"/>
      <c r="O39" s="22"/>
      <c r="P39" s="22"/>
    </row>
    <row r="40" spans="1:16" ht="39" customHeight="1" x14ac:dyDescent="0.2">
      <c r="A40" s="22"/>
      <c r="B40" s="35"/>
      <c r="C40" s="1145" t="s">
        <v>538</v>
      </c>
      <c r="D40" s="1146"/>
      <c r="E40" s="1147"/>
      <c r="F40" s="36">
        <v>0</v>
      </c>
      <c r="G40" s="37">
        <v>0.01</v>
      </c>
      <c r="H40" s="37">
        <v>0.01</v>
      </c>
      <c r="I40" s="37">
        <v>0</v>
      </c>
      <c r="J40" s="38">
        <v>0</v>
      </c>
      <c r="K40" s="22"/>
      <c r="L40" s="22"/>
      <c r="M40" s="22"/>
      <c r="N40" s="22"/>
      <c r="O40" s="22"/>
      <c r="P40" s="22"/>
    </row>
    <row r="41" spans="1:16" ht="39" customHeight="1" x14ac:dyDescent="0.2">
      <c r="A41" s="22"/>
      <c r="B41" s="35"/>
      <c r="C41" s="1145" t="s">
        <v>539</v>
      </c>
      <c r="D41" s="1146"/>
      <c r="E41" s="1147"/>
      <c r="F41" s="36">
        <v>0</v>
      </c>
      <c r="G41" s="37">
        <v>0</v>
      </c>
      <c r="H41" s="37">
        <v>0</v>
      </c>
      <c r="I41" s="37">
        <v>0.01</v>
      </c>
      <c r="J41" s="38">
        <v>0</v>
      </c>
      <c r="K41" s="22"/>
      <c r="L41" s="22"/>
      <c r="M41" s="22"/>
      <c r="N41" s="22"/>
      <c r="O41" s="22"/>
      <c r="P41" s="22"/>
    </row>
    <row r="42" spans="1:16" ht="39" customHeight="1" x14ac:dyDescent="0.2">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541</v>
      </c>
      <c r="D43" s="1149"/>
      <c r="E43" s="1150"/>
      <c r="F43" s="41" t="s">
        <v>488</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XGmRzlAlUyTGJTZghuoGN28C1iemp5WPLy97Wz3vAK1aNSnoa7b6UrZOFEKSx2dMNrD20eBtH5ldet4EBRlew==" saltValue="r8fkT9l7WdNHctv+ilGa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1786</v>
      </c>
      <c r="L45" s="60">
        <v>1735</v>
      </c>
      <c r="M45" s="60">
        <v>1690</v>
      </c>
      <c r="N45" s="60">
        <v>1675</v>
      </c>
      <c r="O45" s="61">
        <v>1700</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2">
      <c r="A48" s="48"/>
      <c r="B48" s="1178"/>
      <c r="C48" s="1179"/>
      <c r="D48" s="62"/>
      <c r="E48" s="1155" t="s">
        <v>13</v>
      </c>
      <c r="F48" s="1155"/>
      <c r="G48" s="1155"/>
      <c r="H48" s="1155"/>
      <c r="I48" s="1155"/>
      <c r="J48" s="1156"/>
      <c r="K48" s="63">
        <v>319</v>
      </c>
      <c r="L48" s="64">
        <v>308</v>
      </c>
      <c r="M48" s="64">
        <v>329</v>
      </c>
      <c r="N48" s="64">
        <v>321</v>
      </c>
      <c r="O48" s="65">
        <v>333</v>
      </c>
      <c r="P48" s="48"/>
      <c r="Q48" s="48"/>
      <c r="R48" s="48"/>
      <c r="S48" s="48"/>
      <c r="T48" s="48"/>
      <c r="U48" s="48"/>
    </row>
    <row r="49" spans="1:21" ht="30.75" customHeight="1" x14ac:dyDescent="0.2">
      <c r="A49" s="48"/>
      <c r="B49" s="1178"/>
      <c r="C49" s="1179"/>
      <c r="D49" s="62"/>
      <c r="E49" s="1155" t="s">
        <v>14</v>
      </c>
      <c r="F49" s="1155"/>
      <c r="G49" s="1155"/>
      <c r="H49" s="1155"/>
      <c r="I49" s="1155"/>
      <c r="J49" s="1156"/>
      <c r="K49" s="63">
        <v>191</v>
      </c>
      <c r="L49" s="64">
        <v>223</v>
      </c>
      <c r="M49" s="64">
        <v>215</v>
      </c>
      <c r="N49" s="64">
        <v>206</v>
      </c>
      <c r="O49" s="65">
        <v>227</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1288</v>
      </c>
      <c r="L52" s="64">
        <v>1274</v>
      </c>
      <c r="M52" s="64">
        <v>1261</v>
      </c>
      <c r="N52" s="64">
        <v>1194</v>
      </c>
      <c r="O52" s="65">
        <v>1192</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1008</v>
      </c>
      <c r="L53" s="69">
        <v>992</v>
      </c>
      <c r="M53" s="69">
        <v>973</v>
      </c>
      <c r="N53" s="69">
        <v>1008</v>
      </c>
      <c r="O53" s="70">
        <v>1068</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552</v>
      </c>
      <c r="L58" s="84" t="s">
        <v>488</v>
      </c>
      <c r="M58" s="84" t="s">
        <v>488</v>
      </c>
      <c r="N58" s="84" t="s">
        <v>488</v>
      </c>
      <c r="O58" s="85" t="s">
        <v>488</v>
      </c>
    </row>
    <row r="59" spans="1:21" ht="31.5" customHeight="1" x14ac:dyDescent="0.2">
      <c r="B59" s="1163"/>
      <c r="C59" s="1164"/>
      <c r="D59" s="1170" t="s">
        <v>26</v>
      </c>
      <c r="E59" s="1171"/>
      <c r="F59" s="1171"/>
      <c r="G59" s="1171"/>
      <c r="H59" s="1171"/>
      <c r="I59" s="1171"/>
      <c r="J59" s="1172"/>
      <c r="K59" s="363" t="s">
        <v>552</v>
      </c>
      <c r="L59" s="86" t="s">
        <v>488</v>
      </c>
      <c r="M59" s="86" t="s">
        <v>488</v>
      </c>
      <c r="N59" s="86" t="s">
        <v>488</v>
      </c>
      <c r="O59" s="87" t="s">
        <v>488</v>
      </c>
    </row>
    <row r="60" spans="1:21" ht="31.5" customHeight="1" thickBot="1" x14ac:dyDescent="0.25">
      <c r="B60" s="1165"/>
      <c r="C60" s="1166"/>
      <c r="D60" s="1173" t="s">
        <v>27</v>
      </c>
      <c r="E60" s="1174"/>
      <c r="F60" s="1174"/>
      <c r="G60" s="1174"/>
      <c r="H60" s="1174"/>
      <c r="I60" s="1174"/>
      <c r="J60" s="1175"/>
      <c r="K60" s="88" t="s">
        <v>552</v>
      </c>
      <c r="L60" s="89" t="s">
        <v>488</v>
      </c>
      <c r="M60" s="89" t="s">
        <v>488</v>
      </c>
      <c r="N60" s="89" t="s">
        <v>488</v>
      </c>
      <c r="O60" s="90" t="s">
        <v>488</v>
      </c>
    </row>
    <row r="61" spans="1:21" ht="24" customHeight="1" x14ac:dyDescent="0.2">
      <c r="B61" s="91"/>
      <c r="C61" s="91"/>
      <c r="D61" s="92" t="s">
        <v>28</v>
      </c>
      <c r="E61" s="93"/>
      <c r="F61" s="93"/>
      <c r="G61" s="93"/>
      <c r="H61" s="93"/>
      <c r="I61" s="93"/>
      <c r="J61" s="93"/>
      <c r="K61" s="93"/>
      <c r="L61" s="93"/>
      <c r="M61" s="93"/>
      <c r="N61" s="93"/>
      <c r="O61" s="93"/>
    </row>
    <row r="62" spans="1:21" ht="24" customHeight="1" x14ac:dyDescent="0.2">
      <c r="B62" s="94"/>
      <c r="C62" s="94"/>
      <c r="D62" s="92" t="s">
        <v>29</v>
      </c>
      <c r="E62" s="93"/>
      <c r="F62" s="93"/>
      <c r="G62" s="93"/>
      <c r="H62" s="93"/>
      <c r="I62" s="93"/>
      <c r="J62" s="93"/>
      <c r="K62" s="93"/>
      <c r="L62" s="93"/>
      <c r="M62" s="93"/>
      <c r="N62" s="93"/>
      <c r="O62" s="93"/>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ZmgqEMyYD2oLJ3Y7Tk4+XOZf4rhu/ffeJFQN2hfTZ6o+aUsf/cp46WnCxdqV1Pgv2LSAtNpKWMOcPsH7vNKPg==" saltValue="sNuGCNbOcIdNkQ1E2Lt90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48"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5" customWidth="1"/>
    <col min="2" max="3" width="12.6640625" style="95" customWidth="1"/>
    <col min="4" max="4" width="11.6640625" style="95" customWidth="1"/>
    <col min="5" max="8" width="10.33203125" style="95" customWidth="1"/>
    <col min="9" max="13" width="16.33203125" style="95" customWidth="1"/>
    <col min="14" max="19" width="12.6640625" style="95" customWidth="1"/>
    <col min="20" max="16384" width="0" style="95"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6" t="s">
        <v>7</v>
      </c>
    </row>
    <row r="40" spans="2:13" ht="27.75" customHeight="1" thickBot="1" x14ac:dyDescent="0.25">
      <c r="B40" s="97" t="s">
        <v>8</v>
      </c>
      <c r="C40" s="98"/>
      <c r="D40" s="98"/>
      <c r="E40" s="99"/>
      <c r="F40" s="99"/>
      <c r="G40" s="99"/>
      <c r="H40" s="100" t="s">
        <v>2</v>
      </c>
      <c r="I40" s="101" t="s">
        <v>526</v>
      </c>
      <c r="J40" s="102" t="s">
        <v>527</v>
      </c>
      <c r="K40" s="102" t="s">
        <v>528</v>
      </c>
      <c r="L40" s="102" t="s">
        <v>529</v>
      </c>
      <c r="M40" s="103" t="s">
        <v>530</v>
      </c>
    </row>
    <row r="41" spans="2:13" ht="27.75" customHeight="1" x14ac:dyDescent="0.2">
      <c r="B41" s="1196" t="s">
        <v>30</v>
      </c>
      <c r="C41" s="1197"/>
      <c r="D41" s="104"/>
      <c r="E41" s="1198" t="s">
        <v>31</v>
      </c>
      <c r="F41" s="1198"/>
      <c r="G41" s="1198"/>
      <c r="H41" s="1199"/>
      <c r="I41" s="354">
        <v>17839</v>
      </c>
      <c r="J41" s="355">
        <v>17600</v>
      </c>
      <c r="K41" s="355">
        <v>16873</v>
      </c>
      <c r="L41" s="355">
        <v>16205</v>
      </c>
      <c r="M41" s="356">
        <v>15135</v>
      </c>
    </row>
    <row r="42" spans="2:13" ht="27.75" customHeight="1" x14ac:dyDescent="0.2">
      <c r="B42" s="1186"/>
      <c r="C42" s="1187"/>
      <c r="D42" s="105"/>
      <c r="E42" s="1190" t="s">
        <v>32</v>
      </c>
      <c r="F42" s="1190"/>
      <c r="G42" s="1190"/>
      <c r="H42" s="1191"/>
      <c r="I42" s="357" t="s">
        <v>488</v>
      </c>
      <c r="J42" s="358" t="s">
        <v>488</v>
      </c>
      <c r="K42" s="358" t="s">
        <v>488</v>
      </c>
      <c r="L42" s="358" t="s">
        <v>488</v>
      </c>
      <c r="M42" s="359">
        <v>1016</v>
      </c>
    </row>
    <row r="43" spans="2:13" ht="27.75" customHeight="1" x14ac:dyDescent="0.2">
      <c r="B43" s="1186"/>
      <c r="C43" s="1187"/>
      <c r="D43" s="105"/>
      <c r="E43" s="1190" t="s">
        <v>33</v>
      </c>
      <c r="F43" s="1190"/>
      <c r="G43" s="1190"/>
      <c r="H43" s="1191"/>
      <c r="I43" s="357">
        <v>3580</v>
      </c>
      <c r="J43" s="358">
        <v>3353</v>
      </c>
      <c r="K43" s="358">
        <v>3567</v>
      </c>
      <c r="L43" s="358">
        <v>3476</v>
      </c>
      <c r="M43" s="359">
        <v>3384</v>
      </c>
    </row>
    <row r="44" spans="2:13" ht="27.75" customHeight="1" x14ac:dyDescent="0.2">
      <c r="B44" s="1186"/>
      <c r="C44" s="1187"/>
      <c r="D44" s="105"/>
      <c r="E44" s="1190" t="s">
        <v>34</v>
      </c>
      <c r="F44" s="1190"/>
      <c r="G44" s="1190"/>
      <c r="H44" s="1191"/>
      <c r="I44" s="357">
        <v>2234</v>
      </c>
      <c r="J44" s="358">
        <v>2188</v>
      </c>
      <c r="K44" s="358">
        <v>2184</v>
      </c>
      <c r="L44" s="358">
        <v>2173</v>
      </c>
      <c r="M44" s="359">
        <v>2018</v>
      </c>
    </row>
    <row r="45" spans="2:13" ht="27.75" customHeight="1" x14ac:dyDescent="0.2">
      <c r="B45" s="1186"/>
      <c r="C45" s="1187"/>
      <c r="D45" s="105"/>
      <c r="E45" s="1190" t="s">
        <v>35</v>
      </c>
      <c r="F45" s="1190"/>
      <c r="G45" s="1190"/>
      <c r="H45" s="1191"/>
      <c r="I45" s="357">
        <v>2073</v>
      </c>
      <c r="J45" s="358">
        <v>2100</v>
      </c>
      <c r="K45" s="358">
        <v>2075</v>
      </c>
      <c r="L45" s="358">
        <v>2098</v>
      </c>
      <c r="M45" s="359">
        <v>2042</v>
      </c>
    </row>
    <row r="46" spans="2:13" ht="27.75" customHeight="1" x14ac:dyDescent="0.2">
      <c r="B46" s="1186"/>
      <c r="C46" s="1187"/>
      <c r="D46" s="106"/>
      <c r="E46" s="1190" t="s">
        <v>36</v>
      </c>
      <c r="F46" s="1190"/>
      <c r="G46" s="1190"/>
      <c r="H46" s="1191"/>
      <c r="I46" s="357" t="s">
        <v>488</v>
      </c>
      <c r="J46" s="358" t="s">
        <v>488</v>
      </c>
      <c r="K46" s="358" t="s">
        <v>488</v>
      </c>
      <c r="L46" s="358" t="s">
        <v>488</v>
      </c>
      <c r="M46" s="359" t="s">
        <v>488</v>
      </c>
    </row>
    <row r="47" spans="2:13" ht="27.75" customHeight="1" x14ac:dyDescent="0.2">
      <c r="B47" s="1186"/>
      <c r="C47" s="1187"/>
      <c r="D47" s="107"/>
      <c r="E47" s="1200" t="s">
        <v>37</v>
      </c>
      <c r="F47" s="1201"/>
      <c r="G47" s="1201"/>
      <c r="H47" s="1202"/>
      <c r="I47" s="357" t="s">
        <v>488</v>
      </c>
      <c r="J47" s="358" t="s">
        <v>488</v>
      </c>
      <c r="K47" s="358" t="s">
        <v>488</v>
      </c>
      <c r="L47" s="358" t="s">
        <v>488</v>
      </c>
      <c r="M47" s="359" t="s">
        <v>488</v>
      </c>
    </row>
    <row r="48" spans="2:13" ht="27.75" customHeight="1" x14ac:dyDescent="0.2">
      <c r="B48" s="1186"/>
      <c r="C48" s="1187"/>
      <c r="D48" s="105"/>
      <c r="E48" s="1190" t="s">
        <v>38</v>
      </c>
      <c r="F48" s="1190"/>
      <c r="G48" s="1190"/>
      <c r="H48" s="1191"/>
      <c r="I48" s="357" t="s">
        <v>488</v>
      </c>
      <c r="J48" s="358" t="s">
        <v>488</v>
      </c>
      <c r="K48" s="358" t="s">
        <v>488</v>
      </c>
      <c r="L48" s="358" t="s">
        <v>488</v>
      </c>
      <c r="M48" s="359" t="s">
        <v>488</v>
      </c>
    </row>
    <row r="49" spans="2:13" ht="27.75" customHeight="1" x14ac:dyDescent="0.2">
      <c r="B49" s="1188"/>
      <c r="C49" s="1189"/>
      <c r="D49" s="105"/>
      <c r="E49" s="1190" t="s">
        <v>39</v>
      </c>
      <c r="F49" s="1190"/>
      <c r="G49" s="1190"/>
      <c r="H49" s="1191"/>
      <c r="I49" s="357" t="s">
        <v>488</v>
      </c>
      <c r="J49" s="358" t="s">
        <v>488</v>
      </c>
      <c r="K49" s="358" t="s">
        <v>488</v>
      </c>
      <c r="L49" s="358" t="s">
        <v>488</v>
      </c>
      <c r="M49" s="359" t="s">
        <v>488</v>
      </c>
    </row>
    <row r="50" spans="2:13" ht="27.75" customHeight="1" x14ac:dyDescent="0.2">
      <c r="B50" s="1184" t="s">
        <v>40</v>
      </c>
      <c r="C50" s="1185"/>
      <c r="D50" s="108"/>
      <c r="E50" s="1190" t="s">
        <v>41</v>
      </c>
      <c r="F50" s="1190"/>
      <c r="G50" s="1190"/>
      <c r="H50" s="1191"/>
      <c r="I50" s="357">
        <v>3058</v>
      </c>
      <c r="J50" s="358">
        <v>4110</v>
      </c>
      <c r="K50" s="358">
        <v>5039</v>
      </c>
      <c r="L50" s="358">
        <v>5431</v>
      </c>
      <c r="M50" s="359">
        <v>5716</v>
      </c>
    </row>
    <row r="51" spans="2:13" ht="27.75" customHeight="1" x14ac:dyDescent="0.2">
      <c r="B51" s="1186"/>
      <c r="C51" s="1187"/>
      <c r="D51" s="105"/>
      <c r="E51" s="1190" t="s">
        <v>42</v>
      </c>
      <c r="F51" s="1190"/>
      <c r="G51" s="1190"/>
      <c r="H51" s="1191"/>
      <c r="I51" s="357">
        <v>731</v>
      </c>
      <c r="J51" s="358">
        <v>660</v>
      </c>
      <c r="K51" s="358">
        <v>626</v>
      </c>
      <c r="L51" s="358">
        <v>653</v>
      </c>
      <c r="M51" s="359">
        <v>1663</v>
      </c>
    </row>
    <row r="52" spans="2:13" ht="27.75" customHeight="1" x14ac:dyDescent="0.2">
      <c r="B52" s="1188"/>
      <c r="C52" s="1189"/>
      <c r="D52" s="105"/>
      <c r="E52" s="1190" t="s">
        <v>43</v>
      </c>
      <c r="F52" s="1190"/>
      <c r="G52" s="1190"/>
      <c r="H52" s="1191"/>
      <c r="I52" s="357">
        <v>13432</v>
      </c>
      <c r="J52" s="358">
        <v>13375</v>
      </c>
      <c r="K52" s="358">
        <v>12804</v>
      </c>
      <c r="L52" s="358">
        <v>12109</v>
      </c>
      <c r="M52" s="359">
        <v>11322</v>
      </c>
    </row>
    <row r="53" spans="2:13" ht="27.75" customHeight="1" thickBot="1" x14ac:dyDescent="0.25">
      <c r="B53" s="1192" t="s">
        <v>19</v>
      </c>
      <c r="C53" s="1193"/>
      <c r="D53" s="109"/>
      <c r="E53" s="1194" t="s">
        <v>44</v>
      </c>
      <c r="F53" s="1194"/>
      <c r="G53" s="1194"/>
      <c r="H53" s="1195"/>
      <c r="I53" s="360">
        <v>8505</v>
      </c>
      <c r="J53" s="361">
        <v>7096</v>
      </c>
      <c r="K53" s="361">
        <v>6230</v>
      </c>
      <c r="L53" s="361">
        <v>5759</v>
      </c>
      <c r="M53" s="362">
        <v>4895</v>
      </c>
    </row>
    <row r="54" spans="2:13" ht="27.75" customHeight="1" x14ac:dyDescent="0.2">
      <c r="B54" s="110"/>
      <c r="C54" s="111"/>
      <c r="D54" s="111"/>
      <c r="E54" s="112"/>
      <c r="F54" s="112"/>
      <c r="G54" s="112"/>
      <c r="H54" s="112"/>
      <c r="I54" s="113"/>
      <c r="J54" s="113"/>
      <c r="K54" s="113"/>
      <c r="L54" s="113"/>
      <c r="M54" s="113"/>
    </row>
    <row r="55" spans="2:13" ht="13.2" x14ac:dyDescent="0.2"/>
  </sheetData>
  <sheetProtection algorithmName="SHA-512" hashValue="rMwYB7zqi4hqaRIEOtWjpem7zIF5pOpWmSlZjF1a+j9eEJBwPOkLTB5bSBkgko9BErGQ9eTrwZ4wa2ubhrhPdg==" saltValue="pazZP3STUkET+Ko694kc9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4" t="s">
        <v>45</v>
      </c>
    </row>
    <row r="54" spans="2:8" ht="29.25" customHeight="1" thickBot="1" x14ac:dyDescent="0.3">
      <c r="B54" s="115" t="s">
        <v>1</v>
      </c>
      <c r="C54" s="116"/>
      <c r="D54" s="116"/>
      <c r="E54" s="117" t="s">
        <v>2</v>
      </c>
      <c r="F54" s="118" t="s">
        <v>528</v>
      </c>
      <c r="G54" s="118" t="s">
        <v>529</v>
      </c>
      <c r="H54" s="119" t="s">
        <v>530</v>
      </c>
    </row>
    <row r="55" spans="2:8" ht="52.5" customHeight="1" x14ac:dyDescent="0.2">
      <c r="B55" s="120"/>
      <c r="C55" s="1211" t="s">
        <v>46</v>
      </c>
      <c r="D55" s="1211"/>
      <c r="E55" s="1212"/>
      <c r="F55" s="121">
        <v>1273</v>
      </c>
      <c r="G55" s="121">
        <v>1558</v>
      </c>
      <c r="H55" s="122">
        <v>1228</v>
      </c>
    </row>
    <row r="56" spans="2:8" ht="52.5" customHeight="1" x14ac:dyDescent="0.2">
      <c r="B56" s="123"/>
      <c r="C56" s="1213" t="s">
        <v>47</v>
      </c>
      <c r="D56" s="1213"/>
      <c r="E56" s="1214"/>
      <c r="F56" s="124">
        <v>253</v>
      </c>
      <c r="G56" s="124">
        <v>273</v>
      </c>
      <c r="H56" s="125">
        <v>328</v>
      </c>
    </row>
    <row r="57" spans="2:8" ht="53.25" customHeight="1" x14ac:dyDescent="0.2">
      <c r="B57" s="123"/>
      <c r="C57" s="1215" t="s">
        <v>48</v>
      </c>
      <c r="D57" s="1215"/>
      <c r="E57" s="1216"/>
      <c r="F57" s="126">
        <v>2874</v>
      </c>
      <c r="G57" s="126">
        <v>2796</v>
      </c>
      <c r="H57" s="127">
        <v>3288</v>
      </c>
    </row>
    <row r="58" spans="2:8" ht="45.75" customHeight="1" x14ac:dyDescent="0.2">
      <c r="B58" s="128"/>
      <c r="C58" s="1203" t="s">
        <v>548</v>
      </c>
      <c r="D58" s="1204"/>
      <c r="E58" s="1205"/>
      <c r="F58" s="129">
        <v>1136</v>
      </c>
      <c r="G58" s="129">
        <v>1252</v>
      </c>
      <c r="H58" s="130">
        <v>1485</v>
      </c>
    </row>
    <row r="59" spans="2:8" ht="45.75" customHeight="1" x14ac:dyDescent="0.2">
      <c r="B59" s="128"/>
      <c r="C59" s="1203" t="s">
        <v>547</v>
      </c>
      <c r="D59" s="1204"/>
      <c r="E59" s="1205"/>
      <c r="F59" s="129">
        <v>742</v>
      </c>
      <c r="G59" s="129">
        <v>523</v>
      </c>
      <c r="H59" s="130">
        <v>750</v>
      </c>
    </row>
    <row r="60" spans="2:8" ht="45.75" customHeight="1" x14ac:dyDescent="0.2">
      <c r="B60" s="128"/>
      <c r="C60" s="1203" t="s">
        <v>549</v>
      </c>
      <c r="D60" s="1204"/>
      <c r="E60" s="1205"/>
      <c r="F60" s="129">
        <v>425</v>
      </c>
      <c r="G60" s="129">
        <v>422</v>
      </c>
      <c r="H60" s="130">
        <v>425</v>
      </c>
    </row>
    <row r="61" spans="2:8" ht="45.75" customHeight="1" x14ac:dyDescent="0.2">
      <c r="B61" s="128"/>
      <c r="C61" s="1203" t="s">
        <v>550</v>
      </c>
      <c r="D61" s="1204"/>
      <c r="E61" s="1205"/>
      <c r="F61" s="129">
        <v>200</v>
      </c>
      <c r="G61" s="129">
        <v>203</v>
      </c>
      <c r="H61" s="130">
        <v>206</v>
      </c>
    </row>
    <row r="62" spans="2:8" ht="45.75" customHeight="1" thickBot="1" x14ac:dyDescent="0.25">
      <c r="B62" s="131"/>
      <c r="C62" s="1206" t="s">
        <v>551</v>
      </c>
      <c r="D62" s="1207"/>
      <c r="E62" s="1208"/>
      <c r="F62" s="132">
        <v>126</v>
      </c>
      <c r="G62" s="132">
        <v>138</v>
      </c>
      <c r="H62" s="133">
        <v>149</v>
      </c>
    </row>
    <row r="63" spans="2:8" ht="52.5" customHeight="1" thickBot="1" x14ac:dyDescent="0.25">
      <c r="B63" s="134"/>
      <c r="C63" s="1209" t="s">
        <v>49</v>
      </c>
      <c r="D63" s="1209"/>
      <c r="E63" s="1210"/>
      <c r="F63" s="135">
        <v>4401</v>
      </c>
      <c r="G63" s="135">
        <v>4627</v>
      </c>
      <c r="H63" s="136">
        <v>4844</v>
      </c>
    </row>
    <row r="64" spans="2:8" ht="13.2" x14ac:dyDescent="0.2"/>
  </sheetData>
  <sheetProtection algorithmName="SHA-512" hashValue="0PiSmaQEodocjvCCTpUqaYkQeJvUxxwX1FmMIGS+95AOvWrtEk2dnCYCm1r8Izn5EYLFSPWoQFeG3r4hZoWVCg==" saltValue="cs9LP1KerC/YVmWesxIC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3" customWidth="1"/>
    <col min="2" max="8" width="13.33203125" style="143" customWidth="1"/>
    <col min="9" max="16384" width="11.109375" style="143"/>
  </cols>
  <sheetData>
    <row r="1" spans="1:8" x14ac:dyDescent="0.2">
      <c r="A1" s="137"/>
      <c r="B1" s="138"/>
      <c r="C1" s="139"/>
      <c r="D1" s="140"/>
      <c r="E1" s="141"/>
      <c r="F1" s="141"/>
      <c r="G1" s="141"/>
      <c r="H1" s="142"/>
    </row>
    <row r="2" spans="1:8" x14ac:dyDescent="0.2">
      <c r="A2" s="144"/>
      <c r="B2" s="145"/>
      <c r="C2" s="146"/>
      <c r="D2" s="147" t="s">
        <v>50</v>
      </c>
      <c r="E2" s="148"/>
      <c r="F2" s="149" t="s">
        <v>525</v>
      </c>
      <c r="G2" s="150"/>
      <c r="H2" s="151"/>
    </row>
    <row r="3" spans="1:8" x14ac:dyDescent="0.2">
      <c r="A3" s="147" t="s">
        <v>518</v>
      </c>
      <c r="B3" s="152"/>
      <c r="C3" s="153"/>
      <c r="D3" s="154">
        <v>11035</v>
      </c>
      <c r="E3" s="155"/>
      <c r="F3" s="156">
        <v>74581</v>
      </c>
      <c r="G3" s="157"/>
      <c r="H3" s="158"/>
    </row>
    <row r="4" spans="1:8" x14ac:dyDescent="0.2">
      <c r="A4" s="159"/>
      <c r="B4" s="160"/>
      <c r="C4" s="161"/>
      <c r="D4" s="162">
        <v>7525</v>
      </c>
      <c r="E4" s="163"/>
      <c r="F4" s="164">
        <v>41563</v>
      </c>
      <c r="G4" s="165"/>
      <c r="H4" s="166"/>
    </row>
    <row r="5" spans="1:8" x14ac:dyDescent="0.2">
      <c r="A5" s="147" t="s">
        <v>520</v>
      </c>
      <c r="B5" s="152"/>
      <c r="C5" s="153"/>
      <c r="D5" s="154">
        <v>47667</v>
      </c>
      <c r="E5" s="155"/>
      <c r="F5" s="156">
        <v>76347</v>
      </c>
      <c r="G5" s="157"/>
      <c r="H5" s="158"/>
    </row>
    <row r="6" spans="1:8" x14ac:dyDescent="0.2">
      <c r="A6" s="159"/>
      <c r="B6" s="160"/>
      <c r="C6" s="161"/>
      <c r="D6" s="162">
        <v>27867</v>
      </c>
      <c r="E6" s="163"/>
      <c r="F6" s="164">
        <v>41762</v>
      </c>
      <c r="G6" s="165"/>
      <c r="H6" s="166"/>
    </row>
    <row r="7" spans="1:8" x14ac:dyDescent="0.2">
      <c r="A7" s="147" t="s">
        <v>521</v>
      </c>
      <c r="B7" s="152"/>
      <c r="C7" s="153"/>
      <c r="D7" s="154">
        <v>38282</v>
      </c>
      <c r="E7" s="155"/>
      <c r="F7" s="156">
        <v>69604</v>
      </c>
      <c r="G7" s="157"/>
      <c r="H7" s="158"/>
    </row>
    <row r="8" spans="1:8" x14ac:dyDescent="0.2">
      <c r="A8" s="159"/>
      <c r="B8" s="160"/>
      <c r="C8" s="161"/>
      <c r="D8" s="162">
        <v>19384</v>
      </c>
      <c r="E8" s="163"/>
      <c r="F8" s="164">
        <v>36247</v>
      </c>
      <c r="G8" s="165"/>
      <c r="H8" s="166"/>
    </row>
    <row r="9" spans="1:8" x14ac:dyDescent="0.2">
      <c r="A9" s="147" t="s">
        <v>522</v>
      </c>
      <c r="B9" s="152"/>
      <c r="C9" s="153"/>
      <c r="D9" s="154">
        <v>53068</v>
      </c>
      <c r="E9" s="155"/>
      <c r="F9" s="156">
        <v>68410</v>
      </c>
      <c r="G9" s="157"/>
      <c r="H9" s="158"/>
    </row>
    <row r="10" spans="1:8" x14ac:dyDescent="0.2">
      <c r="A10" s="159"/>
      <c r="B10" s="160"/>
      <c r="C10" s="161"/>
      <c r="D10" s="162">
        <v>11470</v>
      </c>
      <c r="E10" s="163"/>
      <c r="F10" s="164">
        <v>35086</v>
      </c>
      <c r="G10" s="165"/>
      <c r="H10" s="166"/>
    </row>
    <row r="11" spans="1:8" x14ac:dyDescent="0.2">
      <c r="A11" s="147" t="s">
        <v>523</v>
      </c>
      <c r="B11" s="152"/>
      <c r="C11" s="153"/>
      <c r="D11" s="154">
        <v>57935</v>
      </c>
      <c r="E11" s="155"/>
      <c r="F11" s="156">
        <v>73019</v>
      </c>
      <c r="G11" s="157"/>
      <c r="H11" s="158"/>
    </row>
    <row r="12" spans="1:8" x14ac:dyDescent="0.2">
      <c r="A12" s="159"/>
      <c r="B12" s="160"/>
      <c r="C12" s="167"/>
      <c r="D12" s="162">
        <v>10979</v>
      </c>
      <c r="E12" s="163"/>
      <c r="F12" s="164">
        <v>39427</v>
      </c>
      <c r="G12" s="165"/>
      <c r="H12" s="166"/>
    </row>
    <row r="13" spans="1:8" x14ac:dyDescent="0.2">
      <c r="A13" s="147"/>
      <c r="B13" s="152"/>
      <c r="C13" s="168"/>
      <c r="D13" s="169">
        <v>41597</v>
      </c>
      <c r="E13" s="170"/>
      <c r="F13" s="171">
        <v>72392</v>
      </c>
      <c r="G13" s="172"/>
      <c r="H13" s="158"/>
    </row>
    <row r="14" spans="1:8" x14ac:dyDescent="0.2">
      <c r="A14" s="159"/>
      <c r="B14" s="160"/>
      <c r="C14" s="161"/>
      <c r="D14" s="162">
        <v>15445</v>
      </c>
      <c r="E14" s="163"/>
      <c r="F14" s="164">
        <v>38817</v>
      </c>
      <c r="G14" s="165"/>
      <c r="H14" s="166"/>
    </row>
    <row r="17" spans="1:11" x14ac:dyDescent="0.2">
      <c r="A17" s="143" t="s">
        <v>51</v>
      </c>
    </row>
    <row r="18" spans="1:11" x14ac:dyDescent="0.2">
      <c r="A18" s="173"/>
      <c r="B18" s="173" t="str">
        <f>実質収支比率等に係る経年分析!F$46</f>
        <v>R01</v>
      </c>
      <c r="C18" s="173" t="str">
        <f>実質収支比率等に係る経年分析!G$46</f>
        <v>R02</v>
      </c>
      <c r="D18" s="173" t="str">
        <f>実質収支比率等に係る経年分析!H$46</f>
        <v>R03</v>
      </c>
      <c r="E18" s="173" t="str">
        <f>実質収支比率等に係る経年分析!I$46</f>
        <v>R04</v>
      </c>
      <c r="F18" s="173" t="str">
        <f>実質収支比率等に係る経年分析!J$46</f>
        <v>R05</v>
      </c>
    </row>
    <row r="19" spans="1:11" x14ac:dyDescent="0.2">
      <c r="A19" s="173" t="s">
        <v>52</v>
      </c>
      <c r="B19" s="173">
        <f>ROUND(VALUE(SUBSTITUTE(実質収支比率等に係る経年分析!F$48,"▲","-")),2)</f>
        <v>4</v>
      </c>
      <c r="C19" s="173">
        <f>ROUND(VALUE(SUBSTITUTE(実質収支比率等に係る経年分析!G$48,"▲","-")),2)</f>
        <v>4.82</v>
      </c>
      <c r="D19" s="173">
        <f>ROUND(VALUE(SUBSTITUTE(実質収支比率等に係る経年分析!H$48,"▲","-")),2)</f>
        <v>5.85</v>
      </c>
      <c r="E19" s="173">
        <f>ROUND(VALUE(SUBSTITUTE(実質収支比率等に係る経年分析!I$48,"▲","-")),2)</f>
        <v>7.74</v>
      </c>
      <c r="F19" s="173">
        <f>ROUND(VALUE(SUBSTITUTE(実質収支比率等に係る経年分析!J$48,"▲","-")),2)</f>
        <v>9.1199999999999992</v>
      </c>
    </row>
    <row r="20" spans="1:11" x14ac:dyDescent="0.2">
      <c r="A20" s="173" t="s">
        <v>53</v>
      </c>
      <c r="B20" s="173">
        <f>ROUND(VALUE(SUBSTITUTE(実質収支比率等に係る経年分析!F$47,"▲","-")),2)</f>
        <v>6.25</v>
      </c>
      <c r="C20" s="173">
        <f>ROUND(VALUE(SUBSTITUTE(実質収支比率等に係る経年分析!G$47,"▲","-")),2)</f>
        <v>9.8699999999999992</v>
      </c>
      <c r="D20" s="173">
        <f>ROUND(VALUE(SUBSTITUTE(実質収支比率等に係る経年分析!H$47,"▲","-")),2)</f>
        <v>15.23</v>
      </c>
      <c r="E20" s="173">
        <f>ROUND(VALUE(SUBSTITUTE(実質収支比率等に係る経年分析!I$47,"▲","-")),2)</f>
        <v>19.78</v>
      </c>
      <c r="F20" s="173">
        <f>ROUND(VALUE(SUBSTITUTE(実質収支比率等に係る経年分析!J$47,"▲","-")),2)</f>
        <v>15.62</v>
      </c>
    </row>
    <row r="21" spans="1:11" x14ac:dyDescent="0.2">
      <c r="A21" s="173" t="s">
        <v>54</v>
      </c>
      <c r="B21" s="173">
        <f>IF(ISNUMBER(VALUE(SUBSTITUTE(実質収支比率等に係る経年分析!F$49,"▲","-"))),ROUND(VALUE(SUBSTITUTE(実質収支比率等に係る経年分析!F$49,"▲","-")),2),NA())</f>
        <v>2.82</v>
      </c>
      <c r="C21" s="173">
        <f>IF(ISNUMBER(VALUE(SUBSTITUTE(実質収支比率等に係る経年分析!G$49,"▲","-"))),ROUND(VALUE(SUBSTITUTE(実質収支比率等に係る経年分析!G$49,"▲","-")),2),NA())</f>
        <v>4.8</v>
      </c>
      <c r="D21" s="173">
        <f>IF(ISNUMBER(VALUE(SUBSTITUTE(実質収支比率等に係る経年分析!H$49,"▲","-"))),ROUND(VALUE(SUBSTITUTE(実質収支比率等に係る経年分析!H$49,"▲","-")),2),NA())</f>
        <v>7</v>
      </c>
      <c r="E21" s="173">
        <f>IF(ISNUMBER(VALUE(SUBSTITUTE(実質収支比率等に係る経年分析!I$49,"▲","-"))),ROUND(VALUE(SUBSTITUTE(実質収支比率等に係る経年分析!I$49,"▲","-")),2),NA())</f>
        <v>5.15</v>
      </c>
      <c r="F21" s="173">
        <f>IF(ISNUMBER(VALUE(SUBSTITUTE(実質収支比率等に係る経年分析!J$49,"▲","-"))),ROUND(VALUE(SUBSTITUTE(実質収支比率等に係る経年分析!J$49,"▲","-")),2),NA())</f>
        <v>-2.82</v>
      </c>
    </row>
    <row r="24" spans="1:11" x14ac:dyDescent="0.2">
      <c r="A24" s="143" t="s">
        <v>55</v>
      </c>
    </row>
    <row r="25" spans="1:11" x14ac:dyDescent="0.2">
      <c r="A25" s="174"/>
      <c r="B25" s="174" t="str">
        <f>連結実質赤字比率に係る赤字・黒字の構成分析!F$33</f>
        <v>R01</v>
      </c>
      <c r="C25" s="174"/>
      <c r="D25" s="174" t="str">
        <f>連結実質赤字比率に係る赤字・黒字の構成分析!G$33</f>
        <v>R02</v>
      </c>
      <c r="E25" s="174"/>
      <c r="F25" s="174" t="str">
        <f>連結実質赤字比率に係る赤字・黒字の構成分析!H$33</f>
        <v>R03</v>
      </c>
      <c r="G25" s="174"/>
      <c r="H25" s="174" t="str">
        <f>連結実質赤字比率に係る赤字・黒字の構成分析!I$33</f>
        <v>R04</v>
      </c>
      <c r="I25" s="174"/>
      <c r="J25" s="174" t="str">
        <f>連結実質赤字比率に係る赤字・黒字の構成分析!J$33</f>
        <v>R05</v>
      </c>
      <c r="K25" s="174"/>
    </row>
    <row r="26" spans="1:11" x14ac:dyDescent="0.2">
      <c r="A26" s="174"/>
      <c r="B26" s="174" t="s">
        <v>56</v>
      </c>
      <c r="C26" s="174" t="s">
        <v>57</v>
      </c>
      <c r="D26" s="174" t="s">
        <v>56</v>
      </c>
      <c r="E26" s="174" t="s">
        <v>57</v>
      </c>
      <c r="F26" s="174" t="s">
        <v>56</v>
      </c>
      <c r="G26" s="174" t="s">
        <v>57</v>
      </c>
      <c r="H26" s="174" t="s">
        <v>56</v>
      </c>
      <c r="I26" s="174" t="s">
        <v>57</v>
      </c>
      <c r="J26" s="174" t="s">
        <v>56</v>
      </c>
      <c r="K26" s="174" t="s">
        <v>57</v>
      </c>
    </row>
    <row r="27" spans="1:11" x14ac:dyDescent="0.2">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2">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2">
      <c r="A29" s="174" t="str">
        <f>IF(連結実質赤字比率に係る赤字・黒字の構成分析!C$41="",NA(),連結実質赤字比率に係る赤字・黒字の構成分析!C$41)</f>
        <v>後期高齢者医療特別会計</v>
      </c>
      <c r="B29" s="174" t="e">
        <f>IF(ROUND(VALUE(SUBSTITUTE(連結実質赤字比率に係る赤字・黒字の構成分析!F$41,"▲", "-")), 2) &lt; 0, ABS(ROUND(VALUE(SUBSTITUTE(連結実質赤字比率に係る赤字・黒字の構成分析!F$41,"▲", "-")), 2)), NA())</f>
        <v>#N/A</v>
      </c>
      <c r="C29" s="174">
        <f>IF(ROUND(VALUE(SUBSTITUTE(連結実質赤字比率に係る赤字・黒字の構成分析!F$41,"▲", "-")), 2) &gt;= 0, ABS(ROUND(VALUE(SUBSTITUTE(連結実質赤字比率に係る赤字・黒字の構成分析!F$41,"▲", "-")), 2)), NA())</f>
        <v>0</v>
      </c>
      <c r="D29" s="174" t="e">
        <f>IF(ROUND(VALUE(SUBSTITUTE(連結実質赤字比率に係る赤字・黒字の構成分析!G$41,"▲", "-")), 2) &lt; 0, ABS(ROUND(VALUE(SUBSTITUTE(連結実質赤字比率に係る赤字・黒字の構成分析!G$41,"▲", "-")), 2)), NA())</f>
        <v>#N/A</v>
      </c>
      <c r="E29" s="174">
        <f>IF(ROUND(VALUE(SUBSTITUTE(連結実質赤字比率に係る赤字・黒字の構成分析!G$41,"▲", "-")), 2) &gt;= 0, ABS(ROUND(VALUE(SUBSTITUTE(連結実質赤字比率に係る赤字・黒字の構成分析!G$41,"▲", "-")), 2)), NA())</f>
        <v>0</v>
      </c>
      <c r="F29" s="174" t="e">
        <f>IF(ROUND(VALUE(SUBSTITUTE(連結実質赤字比率に係る赤字・黒字の構成分析!H$41,"▲", "-")), 2) &lt; 0, ABS(ROUND(VALUE(SUBSTITUTE(連結実質赤字比率に係る赤字・黒字の構成分析!H$41,"▲", "-")), 2)), NA())</f>
        <v>#N/A</v>
      </c>
      <c r="G29" s="174">
        <f>IF(ROUND(VALUE(SUBSTITUTE(連結実質赤字比率に係る赤字・黒字の構成分析!H$41,"▲", "-")), 2) &gt;= 0, ABS(ROUND(VALUE(SUBSTITUTE(連結実質赤字比率に係る赤字・黒字の構成分析!H$41,"▲", "-")), 2)), NA())</f>
        <v>0</v>
      </c>
      <c r="H29" s="174" t="e">
        <f>IF(ROUND(VALUE(SUBSTITUTE(連結実質赤字比率に係る赤字・黒字の構成分析!I$41,"▲", "-")), 2) &lt; 0, ABS(ROUND(VALUE(SUBSTITUTE(連結実質赤字比率に係る赤字・黒字の構成分析!I$41,"▲", "-")), 2)), NA())</f>
        <v>#N/A</v>
      </c>
      <c r="I29" s="174">
        <f>IF(ROUND(VALUE(SUBSTITUTE(連結実質赤字比率に係る赤字・黒字の構成分析!I$41,"▲", "-")), 2) &gt;= 0, ABS(ROUND(VALUE(SUBSTITUTE(連結実質赤字比率に係る赤字・黒字の構成分析!I$41,"▲", "-")), 2)), NA())</f>
        <v>0.01</v>
      </c>
      <c r="J29" s="174" t="e">
        <f>IF(ROUND(VALUE(SUBSTITUTE(連結実質赤字比率に係る赤字・黒字の構成分析!J$41,"▲", "-")), 2) &lt; 0, ABS(ROUND(VALUE(SUBSTITUTE(連結実質赤字比率に係る赤字・黒字の構成分析!J$41,"▲", "-")), 2)), NA())</f>
        <v>#N/A</v>
      </c>
      <c r="K29" s="174">
        <f>IF(ROUND(VALUE(SUBSTITUTE(連結実質赤字比率に係る赤字・黒字の構成分析!J$41,"▲", "-")), 2) &gt;= 0, ABS(ROUND(VALUE(SUBSTITUTE(連結実質赤字比率に係る赤字・黒字の構成分析!J$41,"▲", "-")), 2)), NA())</f>
        <v>0</v>
      </c>
    </row>
    <row r="30" spans="1:11" x14ac:dyDescent="0.2">
      <c r="A30" s="174" t="str">
        <f>IF(連結実質赤字比率に係る赤字・黒字の構成分析!C$40="",NA(),連結実質赤字比率に係る赤字・黒字の構成分析!C$40)</f>
        <v>介護サービス特別会計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0.01</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0.01</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v>
      </c>
    </row>
    <row r="31" spans="1:11" x14ac:dyDescent="0.2">
      <c r="A31" s="174" t="str">
        <f>IF(連結実質赤字比率に係る赤字・黒字の構成分析!C$39="",NA(),連結実質赤字比率に係る赤字・黒字の構成分析!C$39)</f>
        <v>国民健康保険特別会計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0.12</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0.44</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1.17</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0.55000000000000004</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0.03</v>
      </c>
    </row>
    <row r="32" spans="1:11" x14ac:dyDescent="0.2">
      <c r="A32" s="174" t="str">
        <f>IF(連結実質赤字比率に係る赤字・黒字の構成分析!C$38="",NA(),連結実質赤字比率に係る赤字・黒字の構成分析!C$38)</f>
        <v>下水道特別会計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0.01</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0.01</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0.05</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0.14000000000000001</v>
      </c>
    </row>
    <row r="33" spans="1:16" x14ac:dyDescent="0.2">
      <c r="A33" s="174" t="str">
        <f>IF(連結実質赤字比率に係る赤字・黒字の構成分析!C$37="",NA(),連結実質赤字比率に係る赤字・黒字の構成分析!C$37)</f>
        <v>大月短期大学特別会計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0.09</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0.08</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0.16</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0.11</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0.19</v>
      </c>
    </row>
    <row r="34" spans="1:16" x14ac:dyDescent="0.2">
      <c r="A34" s="174" t="str">
        <f>IF(連結実質赤字比率に係る赤字・黒字の構成分析!C$36="",NA(),連結実質赤字比率に係る赤字・黒字の構成分析!C$36)</f>
        <v>介護保険特別会計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0.71</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0.8</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1.36</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1.81</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0.27</v>
      </c>
    </row>
    <row r="35" spans="1:16" x14ac:dyDescent="0.2">
      <c r="A35" s="174" t="str">
        <f>IF(連結実質赤字比率に係る赤字・黒字の構成分析!C$35="",NA(),連結実質赤字比率に係る赤字・黒字の構成分析!C$35)</f>
        <v>簡易水道特別会計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0.01</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0.13</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0.1</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7.0000000000000007E-2</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0.47</v>
      </c>
    </row>
    <row r="36" spans="1:16" x14ac:dyDescent="0.2">
      <c r="A36" s="174" t="str">
        <f>IF(連結実質赤字比率に係る赤字・黒字の構成分析!C$34="",NA(),連結実質赤字比率に係る赤字・黒字の構成分析!C$34)</f>
        <v>一般会計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3.9</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4.7300000000000004</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5.68</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7.63</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8.93</v>
      </c>
    </row>
    <row r="39" spans="1:16" x14ac:dyDescent="0.2">
      <c r="A39" s="143" t="s">
        <v>58</v>
      </c>
    </row>
    <row r="40" spans="1:16" x14ac:dyDescent="0.2">
      <c r="A40" s="175"/>
      <c r="B40" s="175" t="str">
        <f>'実質公債費比率（分子）の構造'!K$44</f>
        <v>R01</v>
      </c>
      <c r="C40" s="175"/>
      <c r="D40" s="175"/>
      <c r="E40" s="175" t="str">
        <f>'実質公債費比率（分子）の構造'!L$44</f>
        <v>R02</v>
      </c>
      <c r="F40" s="175"/>
      <c r="G40" s="175"/>
      <c r="H40" s="175" t="str">
        <f>'実質公債費比率（分子）の構造'!M$44</f>
        <v>R03</v>
      </c>
      <c r="I40" s="175"/>
      <c r="J40" s="175"/>
      <c r="K40" s="175" t="str">
        <f>'実質公債費比率（分子）の構造'!N$44</f>
        <v>R04</v>
      </c>
      <c r="L40" s="175"/>
      <c r="M40" s="175"/>
      <c r="N40" s="175" t="str">
        <f>'実質公債費比率（分子）の構造'!O$44</f>
        <v>R05</v>
      </c>
      <c r="O40" s="175"/>
      <c r="P40" s="175"/>
    </row>
    <row r="41" spans="1:16" x14ac:dyDescent="0.2">
      <c r="A41" s="175"/>
      <c r="B41" s="175" t="s">
        <v>59</v>
      </c>
      <c r="C41" s="175"/>
      <c r="D41" s="175" t="s">
        <v>60</v>
      </c>
      <c r="E41" s="175" t="s">
        <v>59</v>
      </c>
      <c r="F41" s="175"/>
      <c r="G41" s="175" t="s">
        <v>60</v>
      </c>
      <c r="H41" s="175" t="s">
        <v>59</v>
      </c>
      <c r="I41" s="175"/>
      <c r="J41" s="175" t="s">
        <v>60</v>
      </c>
      <c r="K41" s="175" t="s">
        <v>59</v>
      </c>
      <c r="L41" s="175"/>
      <c r="M41" s="175" t="s">
        <v>60</v>
      </c>
      <c r="N41" s="175" t="s">
        <v>59</v>
      </c>
      <c r="O41" s="175"/>
      <c r="P41" s="175" t="s">
        <v>60</v>
      </c>
    </row>
    <row r="42" spans="1:16" x14ac:dyDescent="0.2">
      <c r="A42" s="175" t="s">
        <v>61</v>
      </c>
      <c r="B42" s="175"/>
      <c r="C42" s="175"/>
      <c r="D42" s="175">
        <f>'実質公債費比率（分子）の構造'!K$52</f>
        <v>1288</v>
      </c>
      <c r="E42" s="175"/>
      <c r="F42" s="175"/>
      <c r="G42" s="175">
        <f>'実質公債費比率（分子）の構造'!L$52</f>
        <v>1274</v>
      </c>
      <c r="H42" s="175"/>
      <c r="I42" s="175"/>
      <c r="J42" s="175">
        <f>'実質公債費比率（分子）の構造'!M$52</f>
        <v>1261</v>
      </c>
      <c r="K42" s="175"/>
      <c r="L42" s="175"/>
      <c r="M42" s="175">
        <f>'実質公債費比率（分子）の構造'!N$52</f>
        <v>1194</v>
      </c>
      <c r="N42" s="175"/>
      <c r="O42" s="175"/>
      <c r="P42" s="175">
        <f>'実質公債費比率（分子）の構造'!O$52</f>
        <v>1192</v>
      </c>
    </row>
    <row r="43" spans="1:16" x14ac:dyDescent="0.2">
      <c r="A43" s="175" t="s">
        <v>16</v>
      </c>
      <c r="B43" s="175" t="str">
        <f>'実質公債費比率（分子）の構造'!K$51</f>
        <v>-</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2">
      <c r="A44" s="175" t="s">
        <v>62</v>
      </c>
      <c r="B44" s="175" t="str">
        <f>'実質公債費比率（分子）の構造'!K$50</f>
        <v>-</v>
      </c>
      <c r="C44" s="175"/>
      <c r="D44" s="175"/>
      <c r="E44" s="175" t="str">
        <f>'実質公債費比率（分子）の構造'!L$50</f>
        <v>-</v>
      </c>
      <c r="F44" s="175"/>
      <c r="G44" s="175"/>
      <c r="H44" s="175" t="str">
        <f>'実質公債費比率（分子）の構造'!M$50</f>
        <v>-</v>
      </c>
      <c r="I44" s="175"/>
      <c r="J44" s="175"/>
      <c r="K44" s="175" t="str">
        <f>'実質公債費比率（分子）の構造'!N$50</f>
        <v>-</v>
      </c>
      <c r="L44" s="175"/>
      <c r="M44" s="175"/>
      <c r="N44" s="175" t="str">
        <f>'実質公債費比率（分子）の構造'!O$50</f>
        <v>-</v>
      </c>
      <c r="O44" s="175"/>
      <c r="P44" s="175"/>
    </row>
    <row r="45" spans="1:16" x14ac:dyDescent="0.2">
      <c r="A45" s="175" t="s">
        <v>63</v>
      </c>
      <c r="B45" s="175">
        <f>'実質公債費比率（分子）の構造'!K$49</f>
        <v>191</v>
      </c>
      <c r="C45" s="175"/>
      <c r="D45" s="175"/>
      <c r="E45" s="175">
        <f>'実質公債費比率（分子）の構造'!L$49</f>
        <v>223</v>
      </c>
      <c r="F45" s="175"/>
      <c r="G45" s="175"/>
      <c r="H45" s="175">
        <f>'実質公債費比率（分子）の構造'!M$49</f>
        <v>215</v>
      </c>
      <c r="I45" s="175"/>
      <c r="J45" s="175"/>
      <c r="K45" s="175">
        <f>'実質公債費比率（分子）の構造'!N$49</f>
        <v>206</v>
      </c>
      <c r="L45" s="175"/>
      <c r="M45" s="175"/>
      <c r="N45" s="175">
        <f>'実質公債費比率（分子）の構造'!O$49</f>
        <v>227</v>
      </c>
      <c r="O45" s="175"/>
      <c r="P45" s="175"/>
    </row>
    <row r="46" spans="1:16" x14ac:dyDescent="0.2">
      <c r="A46" s="175" t="s">
        <v>64</v>
      </c>
      <c r="B46" s="175">
        <f>'実質公債費比率（分子）の構造'!K$48</f>
        <v>319</v>
      </c>
      <c r="C46" s="175"/>
      <c r="D46" s="175"/>
      <c r="E46" s="175">
        <f>'実質公債費比率（分子）の構造'!L$48</f>
        <v>308</v>
      </c>
      <c r="F46" s="175"/>
      <c r="G46" s="175"/>
      <c r="H46" s="175">
        <f>'実質公債費比率（分子）の構造'!M$48</f>
        <v>329</v>
      </c>
      <c r="I46" s="175"/>
      <c r="J46" s="175"/>
      <c r="K46" s="175">
        <f>'実質公債費比率（分子）の構造'!N$48</f>
        <v>321</v>
      </c>
      <c r="L46" s="175"/>
      <c r="M46" s="175"/>
      <c r="N46" s="175">
        <f>'実質公債費比率（分子）の構造'!O$48</f>
        <v>333</v>
      </c>
      <c r="O46" s="175"/>
      <c r="P46" s="175"/>
    </row>
    <row r="47" spans="1:16" x14ac:dyDescent="0.2">
      <c r="A47" s="175" t="s">
        <v>12</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2">
      <c r="A48" s="175" t="s">
        <v>65</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2">
      <c r="A49" s="175" t="s">
        <v>66</v>
      </c>
      <c r="B49" s="175">
        <f>'実質公債費比率（分子）の構造'!K$45</f>
        <v>1786</v>
      </c>
      <c r="C49" s="175"/>
      <c r="D49" s="175"/>
      <c r="E49" s="175">
        <f>'実質公債費比率（分子）の構造'!L$45</f>
        <v>1735</v>
      </c>
      <c r="F49" s="175"/>
      <c r="G49" s="175"/>
      <c r="H49" s="175">
        <f>'実質公債費比率（分子）の構造'!M$45</f>
        <v>1690</v>
      </c>
      <c r="I49" s="175"/>
      <c r="J49" s="175"/>
      <c r="K49" s="175">
        <f>'実質公債費比率（分子）の構造'!N$45</f>
        <v>1675</v>
      </c>
      <c r="L49" s="175"/>
      <c r="M49" s="175"/>
      <c r="N49" s="175">
        <f>'実質公債費比率（分子）の構造'!O$45</f>
        <v>1700</v>
      </c>
      <c r="O49" s="175"/>
      <c r="P49" s="175"/>
    </row>
    <row r="50" spans="1:16" x14ac:dyDescent="0.2">
      <c r="A50" s="175" t="s">
        <v>67</v>
      </c>
      <c r="B50" s="175" t="e">
        <f>NA()</f>
        <v>#N/A</v>
      </c>
      <c r="C50" s="175">
        <f>IF(ISNUMBER('実質公債費比率（分子）の構造'!K$53),'実質公債費比率（分子）の構造'!K$53,NA())</f>
        <v>1008</v>
      </c>
      <c r="D50" s="175" t="e">
        <f>NA()</f>
        <v>#N/A</v>
      </c>
      <c r="E50" s="175" t="e">
        <f>NA()</f>
        <v>#N/A</v>
      </c>
      <c r="F50" s="175">
        <f>IF(ISNUMBER('実質公債費比率（分子）の構造'!L$53),'実質公債費比率（分子）の構造'!L$53,NA())</f>
        <v>992</v>
      </c>
      <c r="G50" s="175" t="e">
        <f>NA()</f>
        <v>#N/A</v>
      </c>
      <c r="H50" s="175" t="e">
        <f>NA()</f>
        <v>#N/A</v>
      </c>
      <c r="I50" s="175">
        <f>IF(ISNUMBER('実質公債費比率（分子）の構造'!M$53),'実質公債費比率（分子）の構造'!M$53,NA())</f>
        <v>973</v>
      </c>
      <c r="J50" s="175" t="e">
        <f>NA()</f>
        <v>#N/A</v>
      </c>
      <c r="K50" s="175" t="e">
        <f>NA()</f>
        <v>#N/A</v>
      </c>
      <c r="L50" s="175">
        <f>IF(ISNUMBER('実質公債費比率（分子）の構造'!N$53),'実質公債費比率（分子）の構造'!N$53,NA())</f>
        <v>1008</v>
      </c>
      <c r="M50" s="175" t="e">
        <f>NA()</f>
        <v>#N/A</v>
      </c>
      <c r="N50" s="175" t="e">
        <f>NA()</f>
        <v>#N/A</v>
      </c>
      <c r="O50" s="175">
        <f>IF(ISNUMBER('実質公債費比率（分子）の構造'!O$53),'実質公債費比率（分子）の構造'!O$53,NA())</f>
        <v>1068</v>
      </c>
      <c r="P50" s="175" t="e">
        <f>NA()</f>
        <v>#N/A</v>
      </c>
    </row>
    <row r="53" spans="1:16" x14ac:dyDescent="0.2">
      <c r="A53" s="143" t="s">
        <v>68</v>
      </c>
    </row>
    <row r="54" spans="1:16" x14ac:dyDescent="0.2">
      <c r="A54" s="174"/>
      <c r="B54" s="174" t="str">
        <f>'将来負担比率（分子）の構造'!I$40</f>
        <v>R01</v>
      </c>
      <c r="C54" s="174"/>
      <c r="D54" s="174"/>
      <c r="E54" s="174" t="str">
        <f>'将来負担比率（分子）の構造'!J$40</f>
        <v>R02</v>
      </c>
      <c r="F54" s="174"/>
      <c r="G54" s="174"/>
      <c r="H54" s="174" t="str">
        <f>'将来負担比率（分子）の構造'!K$40</f>
        <v>R03</v>
      </c>
      <c r="I54" s="174"/>
      <c r="J54" s="174"/>
      <c r="K54" s="174" t="str">
        <f>'将来負担比率（分子）の構造'!L$40</f>
        <v>R04</v>
      </c>
      <c r="L54" s="174"/>
      <c r="M54" s="174"/>
      <c r="N54" s="174" t="str">
        <f>'将来負担比率（分子）の構造'!M$40</f>
        <v>R05</v>
      </c>
      <c r="O54" s="174"/>
      <c r="P54" s="174"/>
    </row>
    <row r="55" spans="1:16" x14ac:dyDescent="0.2">
      <c r="A55" s="174"/>
      <c r="B55" s="174" t="s">
        <v>69</v>
      </c>
      <c r="C55" s="174"/>
      <c r="D55" s="174" t="s">
        <v>70</v>
      </c>
      <c r="E55" s="174" t="s">
        <v>69</v>
      </c>
      <c r="F55" s="174"/>
      <c r="G55" s="174" t="s">
        <v>70</v>
      </c>
      <c r="H55" s="174" t="s">
        <v>69</v>
      </c>
      <c r="I55" s="174"/>
      <c r="J55" s="174" t="s">
        <v>70</v>
      </c>
      <c r="K55" s="174" t="s">
        <v>69</v>
      </c>
      <c r="L55" s="174"/>
      <c r="M55" s="174" t="s">
        <v>70</v>
      </c>
      <c r="N55" s="174" t="s">
        <v>69</v>
      </c>
      <c r="O55" s="174"/>
      <c r="P55" s="174" t="s">
        <v>70</v>
      </c>
    </row>
    <row r="56" spans="1:16" x14ac:dyDescent="0.2">
      <c r="A56" s="174" t="s">
        <v>43</v>
      </c>
      <c r="B56" s="174"/>
      <c r="C56" s="174"/>
      <c r="D56" s="174">
        <f>'将来負担比率（分子）の構造'!I$52</f>
        <v>13432</v>
      </c>
      <c r="E56" s="174"/>
      <c r="F56" s="174"/>
      <c r="G56" s="174">
        <f>'将来負担比率（分子）の構造'!J$52</f>
        <v>13375</v>
      </c>
      <c r="H56" s="174"/>
      <c r="I56" s="174"/>
      <c r="J56" s="174">
        <f>'将来負担比率（分子）の構造'!K$52</f>
        <v>12804</v>
      </c>
      <c r="K56" s="174"/>
      <c r="L56" s="174"/>
      <c r="M56" s="174">
        <f>'将来負担比率（分子）の構造'!L$52</f>
        <v>12109</v>
      </c>
      <c r="N56" s="174"/>
      <c r="O56" s="174"/>
      <c r="P56" s="174">
        <f>'将来負担比率（分子）の構造'!M$52</f>
        <v>11322</v>
      </c>
    </row>
    <row r="57" spans="1:16" x14ac:dyDescent="0.2">
      <c r="A57" s="174" t="s">
        <v>42</v>
      </c>
      <c r="B57" s="174"/>
      <c r="C57" s="174"/>
      <c r="D57" s="174">
        <f>'将来負担比率（分子）の構造'!I$51</f>
        <v>731</v>
      </c>
      <c r="E57" s="174"/>
      <c r="F57" s="174"/>
      <c r="G57" s="174">
        <f>'将来負担比率（分子）の構造'!J$51</f>
        <v>660</v>
      </c>
      <c r="H57" s="174"/>
      <c r="I57" s="174"/>
      <c r="J57" s="174">
        <f>'将来負担比率（分子）の構造'!K$51</f>
        <v>626</v>
      </c>
      <c r="K57" s="174"/>
      <c r="L57" s="174"/>
      <c r="M57" s="174">
        <f>'将来負担比率（分子）の構造'!L$51</f>
        <v>653</v>
      </c>
      <c r="N57" s="174"/>
      <c r="O57" s="174"/>
      <c r="P57" s="174">
        <f>'将来負担比率（分子）の構造'!M$51</f>
        <v>1663</v>
      </c>
    </row>
    <row r="58" spans="1:16" x14ac:dyDescent="0.2">
      <c r="A58" s="174" t="s">
        <v>41</v>
      </c>
      <c r="B58" s="174"/>
      <c r="C58" s="174"/>
      <c r="D58" s="174">
        <f>'将来負担比率（分子）の構造'!I$50</f>
        <v>3058</v>
      </c>
      <c r="E58" s="174"/>
      <c r="F58" s="174"/>
      <c r="G58" s="174">
        <f>'将来負担比率（分子）の構造'!J$50</f>
        <v>4110</v>
      </c>
      <c r="H58" s="174"/>
      <c r="I58" s="174"/>
      <c r="J58" s="174">
        <f>'将来負担比率（分子）の構造'!K$50</f>
        <v>5039</v>
      </c>
      <c r="K58" s="174"/>
      <c r="L58" s="174"/>
      <c r="M58" s="174">
        <f>'将来負担比率（分子）の構造'!L$50</f>
        <v>5431</v>
      </c>
      <c r="N58" s="174"/>
      <c r="O58" s="174"/>
      <c r="P58" s="174">
        <f>'将来負担比率（分子）の構造'!M$50</f>
        <v>5716</v>
      </c>
    </row>
    <row r="59" spans="1:16" x14ac:dyDescent="0.2">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2">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2">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2">
      <c r="A62" s="174" t="s">
        <v>35</v>
      </c>
      <c r="B62" s="174">
        <f>'将来負担比率（分子）の構造'!I$45</f>
        <v>2073</v>
      </c>
      <c r="C62" s="174"/>
      <c r="D62" s="174"/>
      <c r="E62" s="174">
        <f>'将来負担比率（分子）の構造'!J$45</f>
        <v>2100</v>
      </c>
      <c r="F62" s="174"/>
      <c r="G62" s="174"/>
      <c r="H62" s="174">
        <f>'将来負担比率（分子）の構造'!K$45</f>
        <v>2075</v>
      </c>
      <c r="I62" s="174"/>
      <c r="J62" s="174"/>
      <c r="K62" s="174">
        <f>'将来負担比率（分子）の構造'!L$45</f>
        <v>2098</v>
      </c>
      <c r="L62" s="174"/>
      <c r="M62" s="174"/>
      <c r="N62" s="174">
        <f>'将来負担比率（分子）の構造'!M$45</f>
        <v>2042</v>
      </c>
      <c r="O62" s="174"/>
      <c r="P62" s="174"/>
    </row>
    <row r="63" spans="1:16" x14ac:dyDescent="0.2">
      <c r="A63" s="174" t="s">
        <v>34</v>
      </c>
      <c r="B63" s="174">
        <f>'将来負担比率（分子）の構造'!I$44</f>
        <v>2234</v>
      </c>
      <c r="C63" s="174"/>
      <c r="D63" s="174"/>
      <c r="E63" s="174">
        <f>'将来負担比率（分子）の構造'!J$44</f>
        <v>2188</v>
      </c>
      <c r="F63" s="174"/>
      <c r="G63" s="174"/>
      <c r="H63" s="174">
        <f>'将来負担比率（分子）の構造'!K$44</f>
        <v>2184</v>
      </c>
      <c r="I63" s="174"/>
      <c r="J63" s="174"/>
      <c r="K63" s="174">
        <f>'将来負担比率（分子）の構造'!L$44</f>
        <v>2173</v>
      </c>
      <c r="L63" s="174"/>
      <c r="M63" s="174"/>
      <c r="N63" s="174">
        <f>'将来負担比率（分子）の構造'!M$44</f>
        <v>2018</v>
      </c>
      <c r="O63" s="174"/>
      <c r="P63" s="174"/>
    </row>
    <row r="64" spans="1:16" x14ac:dyDescent="0.2">
      <c r="A64" s="174" t="s">
        <v>33</v>
      </c>
      <c r="B64" s="174">
        <f>'将来負担比率（分子）の構造'!I$43</f>
        <v>3580</v>
      </c>
      <c r="C64" s="174"/>
      <c r="D64" s="174"/>
      <c r="E64" s="174">
        <f>'将来負担比率（分子）の構造'!J$43</f>
        <v>3353</v>
      </c>
      <c r="F64" s="174"/>
      <c r="G64" s="174"/>
      <c r="H64" s="174">
        <f>'将来負担比率（分子）の構造'!K$43</f>
        <v>3567</v>
      </c>
      <c r="I64" s="174"/>
      <c r="J64" s="174"/>
      <c r="K64" s="174">
        <f>'将来負担比率（分子）の構造'!L$43</f>
        <v>3476</v>
      </c>
      <c r="L64" s="174"/>
      <c r="M64" s="174"/>
      <c r="N64" s="174">
        <f>'将来負担比率（分子）の構造'!M$43</f>
        <v>3384</v>
      </c>
      <c r="O64" s="174"/>
      <c r="P64" s="174"/>
    </row>
    <row r="65" spans="1:16" x14ac:dyDescent="0.2">
      <c r="A65" s="174" t="s">
        <v>32</v>
      </c>
      <c r="B65" s="174" t="str">
        <f>'将来負担比率（分子）の構造'!I$42</f>
        <v>-</v>
      </c>
      <c r="C65" s="174"/>
      <c r="D65" s="174"/>
      <c r="E65" s="174" t="str">
        <f>'将来負担比率（分子）の構造'!J$42</f>
        <v>-</v>
      </c>
      <c r="F65" s="174"/>
      <c r="G65" s="174"/>
      <c r="H65" s="174" t="str">
        <f>'将来負担比率（分子）の構造'!K$42</f>
        <v>-</v>
      </c>
      <c r="I65" s="174"/>
      <c r="J65" s="174"/>
      <c r="K65" s="174" t="str">
        <f>'将来負担比率（分子）の構造'!L$42</f>
        <v>-</v>
      </c>
      <c r="L65" s="174"/>
      <c r="M65" s="174"/>
      <c r="N65" s="174">
        <f>'将来負担比率（分子）の構造'!M$42</f>
        <v>1016</v>
      </c>
      <c r="O65" s="174"/>
      <c r="P65" s="174"/>
    </row>
    <row r="66" spans="1:16" x14ac:dyDescent="0.2">
      <c r="A66" s="174" t="s">
        <v>31</v>
      </c>
      <c r="B66" s="174">
        <f>'将来負担比率（分子）の構造'!I$41</f>
        <v>17839</v>
      </c>
      <c r="C66" s="174"/>
      <c r="D66" s="174"/>
      <c r="E66" s="174">
        <f>'将来負担比率（分子）の構造'!J$41</f>
        <v>17600</v>
      </c>
      <c r="F66" s="174"/>
      <c r="G66" s="174"/>
      <c r="H66" s="174">
        <f>'将来負担比率（分子）の構造'!K$41</f>
        <v>16873</v>
      </c>
      <c r="I66" s="174"/>
      <c r="J66" s="174"/>
      <c r="K66" s="174">
        <f>'将来負担比率（分子）の構造'!L$41</f>
        <v>16205</v>
      </c>
      <c r="L66" s="174"/>
      <c r="M66" s="174"/>
      <c r="N66" s="174">
        <f>'将来負担比率（分子）の構造'!M$41</f>
        <v>15135</v>
      </c>
      <c r="O66" s="174"/>
      <c r="P66" s="174"/>
    </row>
    <row r="67" spans="1:16" x14ac:dyDescent="0.2">
      <c r="A67" s="174" t="s">
        <v>71</v>
      </c>
      <c r="B67" s="174" t="e">
        <f>NA()</f>
        <v>#N/A</v>
      </c>
      <c r="C67" s="174">
        <f>IF(ISNUMBER('将来負担比率（分子）の構造'!I$53), IF('将来負担比率（分子）の構造'!I$53 &lt; 0, 0, '将来負担比率（分子）の構造'!I$53), NA())</f>
        <v>8505</v>
      </c>
      <c r="D67" s="174" t="e">
        <f>NA()</f>
        <v>#N/A</v>
      </c>
      <c r="E67" s="174" t="e">
        <f>NA()</f>
        <v>#N/A</v>
      </c>
      <c r="F67" s="174">
        <f>IF(ISNUMBER('将来負担比率（分子）の構造'!J$53), IF('将来負担比率（分子）の構造'!J$53 &lt; 0, 0, '将来負担比率（分子）の構造'!J$53), NA())</f>
        <v>7096</v>
      </c>
      <c r="G67" s="174" t="e">
        <f>NA()</f>
        <v>#N/A</v>
      </c>
      <c r="H67" s="174" t="e">
        <f>NA()</f>
        <v>#N/A</v>
      </c>
      <c r="I67" s="174">
        <f>IF(ISNUMBER('将来負担比率（分子）の構造'!K$53), IF('将来負担比率（分子）の構造'!K$53 &lt; 0, 0, '将来負担比率（分子）の構造'!K$53), NA())</f>
        <v>6230</v>
      </c>
      <c r="J67" s="174" t="e">
        <f>NA()</f>
        <v>#N/A</v>
      </c>
      <c r="K67" s="174" t="e">
        <f>NA()</f>
        <v>#N/A</v>
      </c>
      <c r="L67" s="174">
        <f>IF(ISNUMBER('将来負担比率（分子）の構造'!L$53), IF('将来負担比率（分子）の構造'!L$53 &lt; 0, 0, '将来負担比率（分子）の構造'!L$53), NA())</f>
        <v>5759</v>
      </c>
      <c r="M67" s="174" t="e">
        <f>NA()</f>
        <v>#N/A</v>
      </c>
      <c r="N67" s="174" t="e">
        <f>NA()</f>
        <v>#N/A</v>
      </c>
      <c r="O67" s="174">
        <f>IF(ISNUMBER('将来負担比率（分子）の構造'!M$53), IF('将来負担比率（分子）の構造'!M$53 &lt; 0, 0, '将来負担比率（分子）の構造'!M$53), NA())</f>
        <v>4895</v>
      </c>
      <c r="P67" s="174" t="e">
        <f>NA()</f>
        <v>#N/A</v>
      </c>
    </row>
    <row r="70" spans="1:16" x14ac:dyDescent="0.2">
      <c r="A70" s="176" t="s">
        <v>72</v>
      </c>
      <c r="B70" s="176"/>
      <c r="C70" s="176"/>
      <c r="D70" s="176"/>
      <c r="E70" s="176"/>
      <c r="F70" s="176"/>
    </row>
    <row r="71" spans="1:16" x14ac:dyDescent="0.2">
      <c r="A71" s="177"/>
      <c r="B71" s="177" t="str">
        <f>基金残高に係る経年分析!F54</f>
        <v>R03</v>
      </c>
      <c r="C71" s="177" t="str">
        <f>基金残高に係る経年分析!G54</f>
        <v>R04</v>
      </c>
      <c r="D71" s="177" t="str">
        <f>基金残高に係る経年分析!H54</f>
        <v>R05</v>
      </c>
    </row>
    <row r="72" spans="1:16" x14ac:dyDescent="0.2">
      <c r="A72" s="177" t="s">
        <v>73</v>
      </c>
      <c r="B72" s="178">
        <f>基金残高に係る経年分析!F55</f>
        <v>1273</v>
      </c>
      <c r="C72" s="178">
        <f>基金残高に係る経年分析!G55</f>
        <v>1558</v>
      </c>
      <c r="D72" s="178">
        <f>基金残高に係る経年分析!H55</f>
        <v>1228</v>
      </c>
    </row>
    <row r="73" spans="1:16" x14ac:dyDescent="0.2">
      <c r="A73" s="177" t="s">
        <v>74</v>
      </c>
      <c r="B73" s="178">
        <f>基金残高に係る経年分析!F56</f>
        <v>253</v>
      </c>
      <c r="C73" s="178">
        <f>基金残高に係る経年分析!G56</f>
        <v>273</v>
      </c>
      <c r="D73" s="178">
        <f>基金残高に係る経年分析!H56</f>
        <v>328</v>
      </c>
    </row>
    <row r="74" spans="1:16" x14ac:dyDescent="0.2">
      <c r="A74" s="177" t="s">
        <v>75</v>
      </c>
      <c r="B74" s="178">
        <f>基金残高に係る経年分析!F57</f>
        <v>2874</v>
      </c>
      <c r="C74" s="178">
        <f>基金残高に係る経年分析!G57</f>
        <v>2796</v>
      </c>
      <c r="D74" s="178">
        <f>基金残高に係る経年分析!H57</f>
        <v>3288</v>
      </c>
    </row>
  </sheetData>
  <sheetProtection algorithmName="SHA-512" hashValue="95fMxQnWnVqiddRohbcDv49bazFu5depL+cDP/i2kzE7x9ytdq/WycWn/p0jRijc5UQ11QF/kpGfi+zZnDvqzA==" saltValue="eJ1Llf1pbG2MzsoyTljoc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2025-03-17T04:58:14Z</cp:lastPrinted>
  <dcterms:created xsi:type="dcterms:W3CDTF">2025-02-19T02:21:13Z</dcterms:created>
  <dcterms:modified xsi:type="dcterms:W3CDTF">2025-03-17T04:58:18Z</dcterms:modified>
  <cp:category/>
</cp:coreProperties>
</file>