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sfile01\Busho$\080_財政課\03_財政担当\☆財政 飯塚⇒久保川\財政状況資料集（作成・公表）\R05決算\1回目（R7.3）\03 市→県（3.11〆）\"/>
    </mc:Choice>
  </mc:AlternateContent>
  <xr:revisionPtr revIDLastSave="0" documentId="13_ncr:1_{CD2CE7FF-8780-44C6-B026-5FD7F4CF722F}"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R102" i="12" l="1"/>
  <c r="AU88" i="12"/>
  <c r="AP88" i="12"/>
  <c r="AF88" i="12"/>
  <c r="AA77" i="12"/>
  <c r="AA76" i="12"/>
  <c r="AA75" i="12"/>
  <c r="AA74" i="12"/>
  <c r="AA73" i="12"/>
  <c r="AA72" i="12"/>
  <c r="AA71" i="12"/>
  <c r="AA70" i="12"/>
  <c r="AA69" i="12"/>
  <c r="AA68" i="12"/>
  <c r="AU63" i="12"/>
  <c r="AP63" i="12"/>
  <c r="AP23" i="12"/>
  <c r="AA23" i="12"/>
  <c r="V23" i="12"/>
  <c r="Q23" i="12"/>
  <c r="AK35" i="12"/>
  <c r="AA31" i="12" l="1"/>
  <c r="AA38" i="12"/>
  <c r="AA37" i="12"/>
  <c r="AA32" i="12"/>
  <c r="AA30" i="12"/>
  <c r="AA29" i="12"/>
  <c r="AA28" i="12"/>
  <c r="AA7" i="12" l="1"/>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C37" i="10"/>
  <c r="CO36" i="10"/>
  <c r="BE36" i="10"/>
  <c r="C36" i="10"/>
  <c r="C35" i="10"/>
  <c r="BW34" i="10"/>
  <c r="BW35" i="10" s="1"/>
  <c r="BW36" i="10" s="1"/>
  <c r="BW37" i="10" s="1"/>
  <c r="BW38" i="10" s="1"/>
  <c r="BW39" i="10" s="1"/>
  <c r="BW40" i="10" s="1"/>
  <c r="BW41" i="10" s="1"/>
  <c r="BW42" i="10" s="1"/>
  <c r="BW43" i="10" s="1"/>
  <c r="C34" i="10"/>
  <c r="CO34" i="10" l="1"/>
  <c r="CO35" i="10" s="1"/>
  <c r="U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l="1"/>
  <c r="AM35" i="10" s="1"/>
  <c r="AM36" i="10" s="1"/>
  <c r="AM37" i="10" s="1"/>
  <c r="BE34" i="10" l="1"/>
  <c r="BE35" i="10" s="1"/>
</calcChain>
</file>

<file path=xl/sharedStrings.xml><?xml version="1.0" encoding="utf-8"?>
<sst xmlns="http://schemas.openxmlformats.org/spreadsheetml/2006/main" count="1010" uniqueCount="571">
  <si>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</si>
  <si>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</si>
  <si>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</si>
  <si>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</si>
  <si>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</si>
  <si>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</si>
  <si>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</si>
  <si>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</si>
  <si>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</si>
  <si>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</si>
  <si>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</si>
  <si>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</si>
  <si>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</si>
  <si>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</si>
  <si>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</si>
  <si>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</si>
  <si>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</si>
  <si>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</si>
  <si>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</si>
  <si>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</si>
  <si>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</si>
  <si>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</si>
  <si>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</si>
  <si>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</si>
  <si>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</si>
  <si>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</si>
  <si>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</si>
  <si>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</si>
  <si>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</si>
  <si>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</si>
  <si>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</si>
  <si>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</si>
  <si>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</si>
  <si>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</si>
  <si>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</si>
  <si>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</si>
  <si>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</si>
  <si>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</si>
  <si>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</si>
  <si>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</si>
  <si>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</si>
  <si>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</si>
  <si>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</si>
  <si>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</si>
  <si>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</si>
  <si>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</si>
  <si>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</si>
  <si>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</si>
  <si>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</si>
  <si>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</si>
  <si>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</si>
  <si>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</si>
  <si>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</si>
  <si>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</si>
  <si>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</si>
  <si>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</si>
  <si>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</si>
  <si>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</si>
  <si>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</si>
  <si>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</si>
  <si>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</si>
  <si>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</si>
  <si>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</si>
  <si>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</si>
  <si>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</si>
  <si>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</si>
  <si>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</si>
  <si>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</si>
  <si>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</si>
  <si>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</si>
  <si>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</si>
  <si>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</si>
  <si>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</si>
  <si>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</si>
  <si>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</si>
  <si>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</si>
  <si>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</si>
  <si>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</si>
  <si>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</si>
  <si>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</si>
  <si>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</si>
  <si>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</si>
  <si>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</si>
  <si>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</si>
  <si>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</si>
  <si>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</si>
  <si>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</si>
  <si>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</si>
  <si>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</si>
  <si>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</si>
  <si>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</si>
  <si>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</si>
  <si>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</si>
  <si>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</si>
  <si>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山梨市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</si>
  <si>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</si>
  <si>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</si>
  <si>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</si>
  <si>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</si>
  <si>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</si>
  <si>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</si>
  <si>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</si>
  <si>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</si>
  <si>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</si>
  <si>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</si>
  <si>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</si>
  <si>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</si>
  <si>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</si>
  <si>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</si>
  <si>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</si>
  <si>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</si>
  <si>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</si>
  <si>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</si>
  <si>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</si>
  <si>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</si>
  <si>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</si>
  <si>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</si>
  <si>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</si>
  <si>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</si>
  <si>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</si>
  <si>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</si>
  <si>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</si>
  <si>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</si>
  <si>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</si>
  <si>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</si>
  <si>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</si>
  <si>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</si>
  <si>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</si>
  <si>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</si>
  <si>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</si>
  <si>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</si>
  <si>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</si>
  <si>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</si>
  <si>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</si>
  <si>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</si>
  <si>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</si>
  <si>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</si>
  <si>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</si>
  <si>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</si>
  <si>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</si>
  <si>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</si>
  <si>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</si>
  <si>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</si>
  <si>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</si>
  <si>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</si>
  <si>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</si>
  <si>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</si>
  <si>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</si>
  <si>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</si>
  <si>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</si>
  <si>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</si>
  <si>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</si>
  <si>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</si>
  <si>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</si>
  <si>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</si>
  <si>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</si>
  <si>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</si>
  <si>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</si>
  <si>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</si>
  <si>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</si>
  <si>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</si>
  <si>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</si>
  <si>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</si>
  <si>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</si>
  <si>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</si>
  <si>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</si>
  <si>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</si>
  <si>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</si>
  <si>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</si>
  <si>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</si>
  <si>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</si>
  <si>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</si>
  <si>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</si>
  <si>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</si>
  <si>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</si>
  <si>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</si>
  <si>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</si>
  <si>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</si>
  <si>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</si>
  <si>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</si>
  <si>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</si>
  <si>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</si>
  <si>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</si>
  <si>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</si>
  <si>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</si>
  <si>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</si>
  <si>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</si>
  <si>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</si>
  <si>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</si>
  <si>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</si>
  <si>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</si>
  <si>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</si>
  <si>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</si>
  <si>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</si>
  <si>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</si>
  <si>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</si>
  <si>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</si>
  <si>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</si>
  <si>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</si>
  <si>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</si>
  <si>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</si>
  <si>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</si>
  <si>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</si>
  <si>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</si>
  <si>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山梨県山梨市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</si>
  <si>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</si>
  <si>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</si>
  <si>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</si>
  <si>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</si>
  <si>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</si>
  <si>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</si>
  <si>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</si>
  <si>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</si>
  <si>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</si>
  <si>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</si>
  <si>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</si>
  <si>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</si>
  <si>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</si>
  <si>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</si>
  <si>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</si>
  <si>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</si>
  <si>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</si>
  <si>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</si>
  <si>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</si>
  <si>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</si>
  <si>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</si>
  <si>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</si>
  <si>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</si>
  <si>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</si>
  <si>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</si>
  <si>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</si>
  <si>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</si>
  <si>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</si>
  <si>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</si>
  <si>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</si>
  <si>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</si>
  <si>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</si>
  <si>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</si>
  <si>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</si>
  <si>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</si>
  <si>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</si>
  <si>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</si>
  <si>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</si>
  <si>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</si>
  <si>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</si>
  <si>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</si>
  <si>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</si>
  <si>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</si>
  <si>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</si>
  <si>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</si>
  <si>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</si>
  <si>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</si>
  <si>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</si>
  <si>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</si>
  <si>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</si>
  <si>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</si>
  <si>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</si>
  <si>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</si>
  <si>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</si>
  <si>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</si>
  <si>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</si>
  <si>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</si>
  <si>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</si>
  <si>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</si>
  <si>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</si>
  <si>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</si>
  <si>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</si>
  <si>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</si>
  <si>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</si>
  <si>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</si>
  <si>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</si>
  <si>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</si>
  <si>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</si>
  <si>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</si>
  <si>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</si>
  <si>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</si>
  <si>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</si>
  <si>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</si>
  <si>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</si>
  <si>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</si>
  <si>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</si>
  <si>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</si>
  <si>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</si>
  <si>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</si>
  <si>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</si>
  <si>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</si>
  <si>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</si>
  <si>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</si>
  <si>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</si>
  <si>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</si>
  <si>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</si>
  <si>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</si>
  <si>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</si>
  <si>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</si>
  <si>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</si>
  <si>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</si>
  <si>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</si>
  <si>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</si>
  <si>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</si>
  <si>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</si>
  <si>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</si>
  <si>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</si>
  <si>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</si>
  <si>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</si>
  <si>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</si>
  <si>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</si>
  <si>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</si>
  <si>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</si>
  <si>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</si>
  <si>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</si>
  <si>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</si>
  <si>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</si>
  <si>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</si>
  <si>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</si>
  <si>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</si>
  <si>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</si>
  <si>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</si>
  <si>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</si>
  <si>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</si>
  <si>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</si>
  <si>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</si>
  <si>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</si>
  <si>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</si>
  <si>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</si>
  <si>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</si>
  <si>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</si>
  <si>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</si>
  <si>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</si>
  <si>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</si>
  <si>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</si>
  <si>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</si>
  <si>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</si>
  <si>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</si>
  <si>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</si>
  <si>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</si>
  <si>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</si>
  <si>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</si>
  <si>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</si>
  <si>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</si>
  <si>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</si>
  <si>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</si>
  <si>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</si>
  <si>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</si>
  <si>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</si>
  <si>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</si>
  <si>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</si>
  <si>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</si>
  <si>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</si>
  <si>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</si>
  <si>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</si>
  <si>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</si>
  <si>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</si>
  <si>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</si>
  <si>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</si>
  <si>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</si>
  <si>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山梨県山梨市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</si>
  <si>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</si>
  <si>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</si>
  <si>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</si>
  <si>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</si>
  <si>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</si>
  <si>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</si>
  <si>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</si>
  <si>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</si>
  <si>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</si>
  <si>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</si>
  <si>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</si>
  <si>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</si>
  <si>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</si>
  <si>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</si>
  <si>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</si>
  <si>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</si>
  <si>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</si>
  <si>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</si>
  <si>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</si>
  <si>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</si>
  <si>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</si>
  <si>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</si>
  <si>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</si>
  <si>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</si>
  <si>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</si>
  <si>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</si>
  <si>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</si>
  <si>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</si>
  <si>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</si>
  <si>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</si>
  <si>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</si>
  <si>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</si>
  <si>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</si>
  <si>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</si>
  <si>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</si>
  <si>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交通・火災災害共済事業特別会計</t>
    <phoneticPr fontId="5"/>
  </si>
  <si>
    <t>介護保険特別会計</t>
    <phoneticPr fontId="5"/>
  </si>
  <si>
    <t>居宅介護予防支援事業特別会計</t>
    <phoneticPr fontId="5"/>
  </si>
  <si>
    <t>水道事業会計</t>
    <phoneticPr fontId="5"/>
  </si>
  <si>
    <t>法適用企業</t>
    <phoneticPr fontId="5"/>
  </si>
  <si>
    <t>簡易水道事業会計</t>
    <phoneticPr fontId="5"/>
  </si>
  <si>
    <t>下水道事業会計</t>
    <phoneticPr fontId="5"/>
  </si>
  <si>
    <t>病院事業会計</t>
    <phoneticPr fontId="5"/>
  </si>
  <si>
    <t>浄化槽事業特別会計</t>
    <phoneticPr fontId="5"/>
  </si>
  <si>
    <t>法非適用企業</t>
    <phoneticPr fontId="5"/>
  </si>
  <si>
    <t>活性化事業特別会計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</si>
  <si>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</si>
  <si>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</si>
  <si>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</si>
  <si>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</si>
  <si>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</si>
  <si>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</si>
  <si>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</si>
  <si>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</si>
  <si>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</si>
  <si>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</si>
  <si>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</si>
  <si>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</si>
  <si>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</si>
  <si>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</si>
  <si>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</si>
  <si>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</si>
  <si>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</si>
  <si>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</si>
  <si>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</si>
  <si>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</si>
  <si>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</si>
  <si>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</si>
  <si>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</si>
  <si>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</si>
  <si>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</si>
  <si>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</si>
  <si>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</si>
  <si>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</si>
  <si>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</si>
  <si>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</si>
  <si>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</si>
  <si>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</si>
  <si>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</si>
  <si>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</si>
  <si>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</si>
  <si>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</si>
  <si>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</si>
  <si>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</si>
  <si>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</si>
  <si>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</si>
  <si>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</si>
  <si>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</si>
  <si>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</si>
  <si>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</si>
  <si>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</si>
  <si>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</si>
  <si>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</si>
  <si>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</si>
  <si>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</si>
  <si>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</si>
  <si>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</si>
  <si>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</si>
  <si>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</si>
  <si>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</si>
  <si>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</si>
  <si>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</si>
  <si>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</si>
  <si>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</si>
  <si>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</si>
  <si>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</si>
  <si>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</si>
  <si>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</si>
  <si>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</si>
  <si>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</si>
  <si>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</si>
  <si>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</si>
  <si>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</si>
  <si>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</si>
  <si>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</si>
  <si>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</si>
  <si>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</si>
  <si>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</si>
  <si>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</si>
  <si>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</si>
  <si>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</si>
  <si>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</si>
  <si>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</si>
  <si>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</si>
  <si>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</si>
  <si>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</si>
  <si>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</si>
  <si>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</si>
  <si>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</si>
  <si>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</si>
  <si>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</si>
  <si>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</si>
  <si>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</si>
  <si>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</si>
  <si>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</si>
  <si>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</si>
  <si>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</si>
  <si>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</si>
  <si>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</si>
  <si>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</si>
  <si>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</si>
  <si>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</si>
  <si>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</si>
  <si>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</si>
  <si>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</si>
  <si>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</si>
  <si>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</si>
  <si>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</si>
  <si>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</si>
  <si>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</si>
  <si>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</si>
  <si>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</si>
  <si>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</si>
  <si>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</si>
  <si>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</si>
  <si>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</si>
  <si>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</si>
  <si>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</si>
  <si>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</si>
  <si>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</si>
  <si>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</si>
  <si>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</si>
  <si>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</si>
  <si>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</si>
  <si>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</si>
  <si>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</si>
  <si>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</si>
  <si>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</si>
  <si>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</si>
  <si>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</si>
  <si>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</si>
  <si>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</si>
  <si>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</si>
  <si>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</si>
  <si>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</si>
  <si>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</si>
  <si>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</si>
  <si>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</si>
  <si>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</si>
  <si>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</si>
  <si>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</si>
  <si>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1.54</t>
  </si>
  <si>
    <t>▲ 1.20</t>
  </si>
  <si>
    <t>一般会計</t>
  </si>
  <si>
    <t>水道事業会計</t>
  </si>
  <si>
    <t>介護保険特別会計</t>
  </si>
  <si>
    <t>国民健康保険特別会計</t>
  </si>
  <si>
    <t>下水道事業会計</t>
  </si>
  <si>
    <t>病院事業会計</t>
  </si>
  <si>
    <t>簡易水道事業会計</t>
  </si>
  <si>
    <t>交通・火災災害共済事業特別会計</t>
  </si>
  <si>
    <t>その他会計（赤字）</t>
  </si>
  <si>
    <t>その他会計（黒字）</t>
  </si>
  <si>
    <t>R01</t>
    <phoneticPr fontId="5"/>
  </si>
  <si>
    <t>R02</t>
    <phoneticPr fontId="5"/>
  </si>
  <si>
    <t>R03</t>
    <phoneticPr fontId="5"/>
  </si>
  <si>
    <t>R04</t>
    <phoneticPr fontId="5"/>
  </si>
  <si>
    <t>R05</t>
    <phoneticPr fontId="5"/>
  </si>
  <si>
    <t>ふるさと輝き基金</t>
    <rPh sb="4" eb="5">
      <t>カガヤ</t>
    </rPh>
    <rPh sb="6" eb="8">
      <t>キキン</t>
    </rPh>
    <phoneticPr fontId="2"/>
  </si>
  <si>
    <t>地域振興基金</t>
    <rPh sb="0" eb="2">
      <t>チイキ</t>
    </rPh>
    <rPh sb="2" eb="4">
      <t>シンコウ</t>
    </rPh>
    <rPh sb="4" eb="6">
      <t>キキン</t>
    </rPh>
    <phoneticPr fontId="2"/>
  </si>
  <si>
    <t>地域福祉基金</t>
    <rPh sb="0" eb="2">
      <t>チイキ</t>
    </rPh>
    <rPh sb="2" eb="4">
      <t>フクシ</t>
    </rPh>
    <rPh sb="4" eb="6">
      <t>キキン</t>
    </rPh>
    <phoneticPr fontId="2"/>
  </si>
  <si>
    <t>障害福祉推進基金</t>
    <rPh sb="0" eb="4">
      <t>ショウガイフクシ</t>
    </rPh>
    <rPh sb="4" eb="6">
      <t>スイシン</t>
    </rPh>
    <rPh sb="6" eb="8">
      <t>キキン</t>
    </rPh>
    <phoneticPr fontId="2"/>
  </si>
  <si>
    <t>公共施設整備基金</t>
    <rPh sb="0" eb="4">
      <t>コウキョウシセツ</t>
    </rPh>
    <rPh sb="4" eb="6">
      <t>セイビ</t>
    </rPh>
    <rPh sb="6" eb="8">
      <t>キキン</t>
    </rPh>
    <phoneticPr fontId="2"/>
  </si>
  <si>
    <t>山梨市フルーツパーク株式会社</t>
    <rPh sb="0" eb="3">
      <t>ヤマナシシ</t>
    </rPh>
    <rPh sb="10" eb="14">
      <t>カブシキガイシャ</t>
    </rPh>
    <phoneticPr fontId="2"/>
  </si>
  <si>
    <t>有限会社みとみ</t>
    <rPh sb="0" eb="4">
      <t>ユウゲンガイシャ</t>
    </rPh>
    <phoneticPr fontId="2"/>
  </si>
  <si>
    <t>東山梨行政事務組合</t>
    <rPh sb="0" eb="3">
      <t>ヒガシヤマナシ</t>
    </rPh>
    <rPh sb="3" eb="5">
      <t>ギョウセイ</t>
    </rPh>
    <rPh sb="5" eb="7">
      <t>ジム</t>
    </rPh>
    <rPh sb="7" eb="9">
      <t>クミアイ</t>
    </rPh>
    <phoneticPr fontId="2"/>
  </si>
  <si>
    <t>甲府・峡東地域ごみ処理施設事務組合</t>
    <rPh sb="0" eb="2">
      <t>コウフ</t>
    </rPh>
    <rPh sb="3" eb="5">
      <t>キョウトウ</t>
    </rPh>
    <rPh sb="5" eb="7">
      <t>チイキ</t>
    </rPh>
    <rPh sb="9" eb="17">
      <t>ショリシセツジムクミアイ</t>
    </rPh>
    <phoneticPr fontId="2"/>
  </si>
  <si>
    <t>峡東地域広域水道企業団</t>
    <rPh sb="0" eb="4">
      <t>キョウトウチイキ</t>
    </rPh>
    <rPh sb="4" eb="11">
      <t>コウイキスイドウキギョウダン</t>
    </rPh>
    <phoneticPr fontId="2"/>
  </si>
  <si>
    <t>山梨県後期高齢者医療広域連合（一般会計）</t>
    <rPh sb="0" eb="3">
      <t>ヤマナシケン</t>
    </rPh>
    <rPh sb="3" eb="10">
      <t>コウキコウレイシャイリョウ</t>
    </rPh>
    <rPh sb="10" eb="14">
      <t>コウイキレンゴウ</t>
    </rPh>
    <rPh sb="15" eb="19">
      <t>イッパンカイケイ</t>
    </rPh>
    <phoneticPr fontId="2"/>
  </si>
  <si>
    <t>山梨県後期高齢者医療広域連合（後期高齢者特別会計）</t>
    <rPh sb="0" eb="3">
      <t>ヤマナシケン</t>
    </rPh>
    <rPh sb="3" eb="10">
      <t>コウキコウレイシャイリョウ</t>
    </rPh>
    <rPh sb="10" eb="14">
      <t>コウイキレンゴウ</t>
    </rPh>
    <rPh sb="15" eb="24">
      <t>コウキコウレイシャトクベツカイケイ</t>
    </rPh>
    <phoneticPr fontId="2"/>
  </si>
  <si>
    <t>市町村総合事務組合（一般会計）</t>
    <rPh sb="0" eb="9">
      <t>シチョウソンソウゴウジムクミアイ</t>
    </rPh>
    <rPh sb="10" eb="14">
      <t>イッパンカイケイ</t>
    </rPh>
    <phoneticPr fontId="2"/>
  </si>
  <si>
    <t>市町村総合事務組合（電子化事業及び会館管理・研修事業特別会計）</t>
    <rPh sb="0" eb="9">
      <t>シチョウソンソウゴウジムクミアイ</t>
    </rPh>
    <rPh sb="10" eb="15">
      <t>デンシカジギョウ</t>
    </rPh>
    <rPh sb="15" eb="16">
      <t>オヨ</t>
    </rPh>
    <rPh sb="17" eb="21">
      <t>カイカンカンリ</t>
    </rPh>
    <rPh sb="22" eb="26">
      <t>ケンシュウジギョウ</t>
    </rPh>
    <rPh sb="26" eb="30">
      <t>トクベツカイケイ</t>
    </rPh>
    <phoneticPr fontId="2"/>
  </si>
  <si>
    <t>市町村総合事務組合（一般廃棄物最終処分場事業特別会計）</t>
    <rPh sb="0" eb="9">
      <t>シチョウソンソウゴウジムクミアイ</t>
    </rPh>
    <rPh sb="10" eb="15">
      <t>イッパンハイキブツ</t>
    </rPh>
    <rPh sb="15" eb="17">
      <t>サイシュウ</t>
    </rPh>
    <rPh sb="17" eb="20">
      <t>ショブンジョウ</t>
    </rPh>
    <rPh sb="20" eb="22">
      <t>ジギョウ</t>
    </rPh>
    <rPh sb="22" eb="24">
      <t>トクベツ</t>
    </rPh>
    <rPh sb="24" eb="26">
      <t>カイケイ</t>
    </rPh>
    <phoneticPr fontId="2"/>
  </si>
  <si>
    <t>市町村総合事務組合（入札参加資格審査事業費特別会計）</t>
  </si>
  <si>
    <t>市町村総合事務組合（交通災害共済事業特別会計）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</si>
</sst>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7833-44A3-B4E1-F9EF7BFA51F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108066</c:v>
                </c:pt>
                <c:pt idx="1">
                  <c:v>53311</c:v>
                </c:pt>
                <c:pt idx="2">
                  <c:v>67157</c:v>
                </c:pt>
                <c:pt idx="3">
                  <c:v>44617</c:v>
                </c:pt>
                <c:pt idx="4">
                  <c:v>49020</c:v>
                </c:pt>
              </c:numCache>
            </c:numRef>
          </c:val>
          <c:smooth val="0"/>
          <c:extLst>
            <c:ext xmlns:c16="http://schemas.microsoft.com/office/drawing/2014/chart" uri="{C3380CC4-5D6E-409C-BE32-E72D297353CC}">
              <c16:uniqueId val="{00000001-7833-44A3-B4E1-F9EF7BFA51F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7.05</c:v>
                </c:pt>
                <c:pt idx="1">
                  <c:v>5.5</c:v>
                </c:pt>
                <c:pt idx="2">
                  <c:v>15.33</c:v>
                </c:pt>
                <c:pt idx="3">
                  <c:v>17.989999999999998</c:v>
                </c:pt>
                <c:pt idx="4">
                  <c:v>19.940000000000001</c:v>
                </c:pt>
              </c:numCache>
            </c:numRef>
          </c:val>
          <c:extLst>
            <c:ext xmlns:c16="http://schemas.microsoft.com/office/drawing/2014/chart" uri="{C3380CC4-5D6E-409C-BE32-E72D297353CC}">
              <c16:uniqueId val="{00000000-20CA-4431-90C3-133D2682EDF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27.5</c:v>
                </c:pt>
                <c:pt idx="1">
                  <c:v>26.14</c:v>
                </c:pt>
                <c:pt idx="2">
                  <c:v>25.08</c:v>
                </c:pt>
                <c:pt idx="3">
                  <c:v>25.99</c:v>
                </c:pt>
                <c:pt idx="4">
                  <c:v>26.01</c:v>
                </c:pt>
              </c:numCache>
            </c:numRef>
          </c:val>
          <c:extLst>
            <c:ext xmlns:c16="http://schemas.microsoft.com/office/drawing/2014/chart" uri="{C3380CC4-5D6E-409C-BE32-E72D297353CC}">
              <c16:uniqueId val="{00000001-20CA-4431-90C3-133D2682EDF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-1.54</c:v>
                </c:pt>
                <c:pt idx="1">
                  <c:v>-1.2</c:v>
                </c:pt>
                <c:pt idx="2">
                  <c:v>10.050000000000001</c:v>
                </c:pt>
                <c:pt idx="3">
                  <c:v>2.11</c:v>
                </c:pt>
                <c:pt idx="4">
                  <c:v>1.94</c:v>
                </c:pt>
              </c:numCache>
            </c:numRef>
          </c:val>
          <c:smooth val="0"/>
          <c:extLst>
            <c:ext xmlns:c16="http://schemas.microsoft.com/office/drawing/2014/chart" uri="{C3380CC4-5D6E-409C-BE32-E72D297353CC}">
              <c16:uniqueId val="{00000002-20CA-4431-90C3-133D2682EDF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0-C1A3-4A77-8848-7636B36E0A5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A3-4A77-8848-7636B36E0A56}"/>
            </c:ext>
          </c:extLst>
        </c:ser>
        <c:ser>
          <c:idx val="2"/>
          <c:order val="2"/>
          <c:tx>
            <c:strRef>
              <c:f>データシート!$A$29</c:f>
              <c:strCache>
                <c:ptCount val="1"/>
                <c:pt idx="0">
                  <c:v>交通・火災災害共済事業特別会計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0.04</c:v>
                </c:pt>
                <c:pt idx="2">
                  <c:v>#N/A</c:v>
                </c:pt>
                <c:pt idx="3">
                  <c:v>0.05</c:v>
                </c:pt>
                <c:pt idx="4">
                  <c:v>#N/A</c:v>
                </c:pt>
                <c:pt idx="5">
                  <c:v>0.04</c:v>
                </c:pt>
                <c:pt idx="6">
                  <c:v>#N/A</c:v>
                </c:pt>
                <c:pt idx="7">
                  <c:v>0.03</c:v>
                </c:pt>
                <c:pt idx="8">
                  <c:v>#N/A</c:v>
                </c:pt>
                <c:pt idx="9">
                  <c:v>0.04</c:v>
                </c:pt>
              </c:numCache>
            </c:numRef>
          </c:val>
          <c:extLst>
            <c:ext xmlns:c16="http://schemas.microsoft.com/office/drawing/2014/chart" uri="{C3380CC4-5D6E-409C-BE32-E72D297353CC}">
              <c16:uniqueId val="{00000002-C1A3-4A77-8848-7636B36E0A56}"/>
            </c:ext>
          </c:extLst>
        </c:ser>
        <c:ser>
          <c:idx val="3"/>
          <c:order val="3"/>
          <c:tx>
            <c:strRef>
              <c:f>データシート!$A$30</c:f>
              <c:strCache>
                <c:ptCount val="1"/>
                <c:pt idx="0">
                  <c:v>簡易水道事業会計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0.13</c:v>
                </c:pt>
                <c:pt idx="4">
                  <c:v>#N/A</c:v>
                </c:pt>
                <c:pt idx="5">
                  <c:v>0.12</c:v>
                </c:pt>
                <c:pt idx="6">
                  <c:v>#N/A</c:v>
                </c:pt>
                <c:pt idx="7">
                  <c:v>0.2</c:v>
                </c:pt>
                <c:pt idx="8">
                  <c:v>#N/A</c:v>
                </c:pt>
                <c:pt idx="9">
                  <c:v>0.14000000000000001</c:v>
                </c:pt>
              </c:numCache>
            </c:numRef>
          </c:val>
          <c:extLst>
            <c:ext xmlns:c16="http://schemas.microsoft.com/office/drawing/2014/chart" uri="{C3380CC4-5D6E-409C-BE32-E72D297353CC}">
              <c16:uniqueId val="{00000003-C1A3-4A77-8848-7636B36E0A56}"/>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0.26</c:v>
                </c:pt>
                <c:pt idx="4">
                  <c:v>#N/A</c:v>
                </c:pt>
                <c:pt idx="5">
                  <c:v>0.28999999999999998</c:v>
                </c:pt>
                <c:pt idx="6">
                  <c:v>#N/A</c:v>
                </c:pt>
                <c:pt idx="7">
                  <c:v>0.33</c:v>
                </c:pt>
                <c:pt idx="8">
                  <c:v>#N/A</c:v>
                </c:pt>
                <c:pt idx="9">
                  <c:v>0.37</c:v>
                </c:pt>
              </c:numCache>
            </c:numRef>
          </c:val>
          <c:extLst>
            <c:ext xmlns:c16="http://schemas.microsoft.com/office/drawing/2014/chart" uri="{C3380CC4-5D6E-409C-BE32-E72D297353CC}">
              <c16:uniqueId val="{00000004-C1A3-4A77-8848-7636B36E0A5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0.84</c:v>
                </c:pt>
                <c:pt idx="2">
                  <c:v>#N/A</c:v>
                </c:pt>
                <c:pt idx="3">
                  <c:v>0.73</c:v>
                </c:pt>
                <c:pt idx="4">
                  <c:v>#N/A</c:v>
                </c:pt>
                <c:pt idx="5">
                  <c:v>0.09</c:v>
                </c:pt>
                <c:pt idx="6">
                  <c:v>#N/A</c:v>
                </c:pt>
                <c:pt idx="7">
                  <c:v>1</c:v>
                </c:pt>
                <c:pt idx="8">
                  <c:v>#N/A</c:v>
                </c:pt>
                <c:pt idx="9">
                  <c:v>1</c:v>
                </c:pt>
              </c:numCache>
            </c:numRef>
          </c:val>
          <c:extLst>
            <c:ext xmlns:c16="http://schemas.microsoft.com/office/drawing/2014/chart" uri="{C3380CC4-5D6E-409C-BE32-E72D297353CC}">
              <c16:uniqueId val="{00000005-C1A3-4A77-8848-7636B36E0A5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0.96</c:v>
                </c:pt>
                <c:pt idx="4">
                  <c:v>#N/A</c:v>
                </c:pt>
                <c:pt idx="5">
                  <c:v>0.82</c:v>
                </c:pt>
                <c:pt idx="6">
                  <c:v>#N/A</c:v>
                </c:pt>
                <c:pt idx="7">
                  <c:v>1.25</c:v>
                </c:pt>
                <c:pt idx="8">
                  <c:v>#N/A</c:v>
                </c:pt>
                <c:pt idx="9">
                  <c:v>1.41</c:v>
                </c:pt>
              </c:numCache>
            </c:numRef>
          </c:val>
          <c:extLst>
            <c:ext xmlns:c16="http://schemas.microsoft.com/office/drawing/2014/chart" uri="{C3380CC4-5D6E-409C-BE32-E72D297353CC}">
              <c16:uniqueId val="{00000006-C1A3-4A77-8848-7636B36E0A5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1.1599999999999999</c:v>
                </c:pt>
                <c:pt idx="4">
                  <c:v>#N/A</c:v>
                </c:pt>
                <c:pt idx="5">
                  <c:v>1.33</c:v>
                </c:pt>
                <c:pt idx="6">
                  <c:v>#N/A</c:v>
                </c:pt>
                <c:pt idx="7">
                  <c:v>2.3199999999999998</c:v>
                </c:pt>
                <c:pt idx="8">
                  <c:v>#N/A</c:v>
                </c:pt>
                <c:pt idx="9">
                  <c:v>2.59</c:v>
                </c:pt>
              </c:numCache>
            </c:numRef>
          </c:val>
          <c:extLst>
            <c:ext xmlns:c16="http://schemas.microsoft.com/office/drawing/2014/chart" uri="{C3380CC4-5D6E-409C-BE32-E72D297353CC}">
              <c16:uniqueId val="{00000007-C1A3-4A77-8848-7636B36E0A56}"/>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7.71</c:v>
                </c:pt>
                <c:pt idx="2">
                  <c:v>#N/A</c:v>
                </c:pt>
                <c:pt idx="3">
                  <c:v>7.47</c:v>
                </c:pt>
                <c:pt idx="4">
                  <c:v>#N/A</c:v>
                </c:pt>
                <c:pt idx="5">
                  <c:v>6.74</c:v>
                </c:pt>
                <c:pt idx="6">
                  <c:v>#N/A</c:v>
                </c:pt>
                <c:pt idx="7">
                  <c:v>6.69</c:v>
                </c:pt>
                <c:pt idx="8">
                  <c:v>#N/A</c:v>
                </c:pt>
                <c:pt idx="9">
                  <c:v>6.87</c:v>
                </c:pt>
              </c:numCache>
            </c:numRef>
          </c:val>
          <c:extLst>
            <c:ext xmlns:c16="http://schemas.microsoft.com/office/drawing/2014/chart" uri="{C3380CC4-5D6E-409C-BE32-E72D297353CC}">
              <c16:uniqueId val="{00000008-C1A3-4A77-8848-7636B36E0A5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7.04</c:v>
                </c:pt>
                <c:pt idx="2">
                  <c:v>#N/A</c:v>
                </c:pt>
                <c:pt idx="3">
                  <c:v>5.49</c:v>
                </c:pt>
                <c:pt idx="4">
                  <c:v>#N/A</c:v>
                </c:pt>
                <c:pt idx="5">
                  <c:v>15.32</c:v>
                </c:pt>
                <c:pt idx="6">
                  <c:v>#N/A</c:v>
                </c:pt>
                <c:pt idx="7">
                  <c:v>17.989999999999998</c:v>
                </c:pt>
                <c:pt idx="8">
                  <c:v>#N/A</c:v>
                </c:pt>
                <c:pt idx="9">
                  <c:v>19.93</c:v>
                </c:pt>
              </c:numCache>
            </c:numRef>
          </c:val>
          <c:extLst>
            <c:ext xmlns:c16="http://schemas.microsoft.com/office/drawing/2014/chart" uri="{C3380CC4-5D6E-409C-BE32-E72D297353CC}">
              <c16:uniqueId val="{00000009-C1A3-4A77-8848-7636B36E0A5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2098</c:v>
                </c:pt>
                <c:pt idx="5">
                  <c:v>2284</c:v>
                </c:pt>
                <c:pt idx="8">
                  <c:v>2260</c:v>
                </c:pt>
                <c:pt idx="11">
                  <c:v>2209</c:v>
                </c:pt>
                <c:pt idx="14">
                  <c:v>2137</c:v>
                </c:pt>
              </c:numCache>
            </c:numRef>
          </c:val>
          <c:extLst>
            <c:ext xmlns:c16="http://schemas.microsoft.com/office/drawing/2014/chart" uri="{C3380CC4-5D6E-409C-BE32-E72D297353CC}">
              <c16:uniqueId val="{00000000-B594-47D4-88B1-34D46C8ED7A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594-47D4-88B1-34D46C8ED7A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17</c:v>
                </c:pt>
                <c:pt idx="9">
                  <c:v>15</c:v>
                </c:pt>
                <c:pt idx="12">
                  <c:v>15</c:v>
                </c:pt>
              </c:numCache>
            </c:numRef>
          </c:val>
          <c:extLst>
            <c:ext xmlns:c16="http://schemas.microsoft.com/office/drawing/2014/chart" uri="{C3380CC4-5D6E-409C-BE32-E72D297353CC}">
              <c16:uniqueId val="{00000002-B594-47D4-88B1-34D46C8ED7A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197</c:v>
                </c:pt>
                <c:pt idx="3">
                  <c:v>251</c:v>
                </c:pt>
                <c:pt idx="6">
                  <c:v>254</c:v>
                </c:pt>
                <c:pt idx="9">
                  <c:v>209</c:v>
                </c:pt>
                <c:pt idx="12">
                  <c:v>197</c:v>
                </c:pt>
              </c:numCache>
            </c:numRef>
          </c:val>
          <c:extLst>
            <c:ext xmlns:c16="http://schemas.microsoft.com/office/drawing/2014/chart" uri="{C3380CC4-5D6E-409C-BE32-E72D297353CC}">
              <c16:uniqueId val="{00000003-B594-47D4-88B1-34D46C8ED7A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605</c:v>
                </c:pt>
                <c:pt idx="3">
                  <c:v>586</c:v>
                </c:pt>
                <c:pt idx="6">
                  <c:v>544</c:v>
                </c:pt>
                <c:pt idx="9">
                  <c:v>583</c:v>
                </c:pt>
                <c:pt idx="12">
                  <c:v>601</c:v>
                </c:pt>
              </c:numCache>
            </c:numRef>
          </c:val>
          <c:extLst>
            <c:ext xmlns:c16="http://schemas.microsoft.com/office/drawing/2014/chart" uri="{C3380CC4-5D6E-409C-BE32-E72D297353CC}">
              <c16:uniqueId val="{00000004-B594-47D4-88B1-34D46C8ED7A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594-47D4-88B1-34D46C8ED7A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594-47D4-88B1-34D46C8ED7A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2214</c:v>
                </c:pt>
                <c:pt idx="3">
                  <c:v>2419</c:v>
                </c:pt>
                <c:pt idx="6">
                  <c:v>2463</c:v>
                </c:pt>
                <c:pt idx="9">
                  <c:v>2482</c:v>
                </c:pt>
                <c:pt idx="12">
                  <c:v>2445</c:v>
                </c:pt>
              </c:numCache>
            </c:numRef>
          </c:val>
          <c:extLst>
            <c:ext xmlns:c16="http://schemas.microsoft.com/office/drawing/2014/chart" uri="{C3380CC4-5D6E-409C-BE32-E72D297353CC}">
              <c16:uniqueId val="{00000007-B594-47D4-88B1-34D46C8ED7A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935</c:v>
                </c:pt>
                <c:pt idx="2">
                  <c:v>#N/A</c:v>
                </c:pt>
                <c:pt idx="3">
                  <c:v>#N/A</c:v>
                </c:pt>
                <c:pt idx="4">
                  <c:v>989</c:v>
                </c:pt>
                <c:pt idx="5">
                  <c:v>#N/A</c:v>
                </c:pt>
                <c:pt idx="6">
                  <c:v>#N/A</c:v>
                </c:pt>
                <c:pt idx="7">
                  <c:v>1018</c:v>
                </c:pt>
                <c:pt idx="8">
                  <c:v>#N/A</c:v>
                </c:pt>
                <c:pt idx="9">
                  <c:v>#N/A</c:v>
                </c:pt>
                <c:pt idx="10">
                  <c:v>1080</c:v>
                </c:pt>
                <c:pt idx="11">
                  <c:v>#N/A</c:v>
                </c:pt>
                <c:pt idx="12">
                  <c:v>#N/A</c:v>
                </c:pt>
                <c:pt idx="13">
                  <c:v>1121</c:v>
                </c:pt>
                <c:pt idx="14">
                  <c:v>#N/A</c:v>
                </c:pt>
              </c:numCache>
            </c:numRef>
          </c:val>
          <c:smooth val="0"/>
          <c:extLst>
            <c:ext xmlns:c16="http://schemas.microsoft.com/office/drawing/2014/chart" uri="{C3380CC4-5D6E-409C-BE32-E72D297353CC}">
              <c16:uniqueId val="{00000008-B594-47D4-88B1-34D46C8ED7A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21942</c:v>
                </c:pt>
                <c:pt idx="5">
                  <c:v>20855</c:v>
                </c:pt>
                <c:pt idx="8">
                  <c:v>19569</c:v>
                </c:pt>
                <c:pt idx="11">
                  <c:v>18060</c:v>
                </c:pt>
                <c:pt idx="14">
                  <c:v>16731</c:v>
                </c:pt>
              </c:numCache>
            </c:numRef>
          </c:val>
          <c:extLst>
            <c:ext xmlns:c16="http://schemas.microsoft.com/office/drawing/2014/chart" uri="{C3380CC4-5D6E-409C-BE32-E72D297353CC}">
              <c16:uniqueId val="{00000000-3F9A-4F66-9FE1-8DD1968BD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1944</c:v>
                </c:pt>
                <c:pt idx="5">
                  <c:v>2007</c:v>
                </c:pt>
                <c:pt idx="8">
                  <c:v>2006</c:v>
                </c:pt>
                <c:pt idx="11">
                  <c:v>2062</c:v>
                </c:pt>
                <c:pt idx="14">
                  <c:v>1994</c:v>
                </c:pt>
              </c:numCache>
            </c:numRef>
          </c:val>
          <c:extLst>
            <c:ext xmlns:c16="http://schemas.microsoft.com/office/drawing/2014/chart" uri="{C3380CC4-5D6E-409C-BE32-E72D297353CC}">
              <c16:uniqueId val="{00000001-3F9A-4F66-9FE1-8DD1968BD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5599</c:v>
                </c:pt>
                <c:pt idx="5">
                  <c:v>6665</c:v>
                </c:pt>
                <c:pt idx="8">
                  <c:v>8207</c:v>
                </c:pt>
                <c:pt idx="11">
                  <c:v>9322</c:v>
                </c:pt>
                <c:pt idx="14">
                  <c:v>9920</c:v>
                </c:pt>
              </c:numCache>
            </c:numRef>
          </c:val>
          <c:extLst>
            <c:ext xmlns:c16="http://schemas.microsoft.com/office/drawing/2014/chart" uri="{C3380CC4-5D6E-409C-BE32-E72D297353CC}">
              <c16:uniqueId val="{00000002-3F9A-4F66-9FE1-8DD1968BD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F9A-4F66-9FE1-8DD1968BD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F9A-4F66-9FE1-8DD1968BD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1</c:v>
                </c:pt>
                <c:pt idx="6">
                  <c:v>0</c:v>
                </c:pt>
                <c:pt idx="9">
                  <c:v>0</c:v>
                </c:pt>
                <c:pt idx="12">
                  <c:v>0</c:v>
                </c:pt>
              </c:numCache>
            </c:numRef>
          </c:val>
          <c:extLst>
            <c:ext xmlns:c16="http://schemas.microsoft.com/office/drawing/2014/chart" uri="{C3380CC4-5D6E-409C-BE32-E72D297353CC}">
              <c16:uniqueId val="{00000005-3F9A-4F66-9FE1-8DD1968BD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2796</c:v>
                </c:pt>
                <c:pt idx="3">
                  <c:v>2562</c:v>
                </c:pt>
                <c:pt idx="6">
                  <c:v>2528</c:v>
                </c:pt>
                <c:pt idx="9">
                  <c:v>2735</c:v>
                </c:pt>
                <c:pt idx="12">
                  <c:v>2550</c:v>
                </c:pt>
              </c:numCache>
            </c:numRef>
          </c:val>
          <c:extLst>
            <c:ext xmlns:c16="http://schemas.microsoft.com/office/drawing/2014/chart" uri="{C3380CC4-5D6E-409C-BE32-E72D297353CC}">
              <c16:uniqueId val="{00000006-3F9A-4F66-9FE1-8DD1968BD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1938</c:v>
                </c:pt>
                <c:pt idx="3">
                  <c:v>1758</c:v>
                </c:pt>
                <c:pt idx="6">
                  <c:v>1600</c:v>
                </c:pt>
                <c:pt idx="9">
                  <c:v>1412</c:v>
                </c:pt>
                <c:pt idx="12">
                  <c:v>1235</c:v>
                </c:pt>
              </c:numCache>
            </c:numRef>
          </c:val>
          <c:extLst>
            <c:ext xmlns:c16="http://schemas.microsoft.com/office/drawing/2014/chart" uri="{C3380CC4-5D6E-409C-BE32-E72D297353CC}">
              <c16:uniqueId val="{00000007-3F9A-4F66-9FE1-8DD1968BD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8671</c:v>
                </c:pt>
                <c:pt idx="3">
                  <c:v>8120</c:v>
                </c:pt>
                <c:pt idx="6">
                  <c:v>7720</c:v>
                </c:pt>
                <c:pt idx="9">
                  <c:v>7287</c:v>
                </c:pt>
                <c:pt idx="12">
                  <c:v>7193</c:v>
                </c:pt>
              </c:numCache>
            </c:numRef>
          </c:val>
          <c:extLst>
            <c:ext xmlns:c16="http://schemas.microsoft.com/office/drawing/2014/chart" uri="{C3380CC4-5D6E-409C-BE32-E72D297353CC}">
              <c16:uniqueId val="{00000008-3F9A-4F66-9FE1-8DD1968BD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200</c:v>
                </c:pt>
                <c:pt idx="3">
                  <c:v>185</c:v>
                </c:pt>
                <c:pt idx="6">
                  <c:v>169</c:v>
                </c:pt>
                <c:pt idx="9">
                  <c:v>155</c:v>
                </c:pt>
                <c:pt idx="12">
                  <c:v>141</c:v>
                </c:pt>
              </c:numCache>
            </c:numRef>
          </c:val>
          <c:extLst>
            <c:ext xmlns:c16="http://schemas.microsoft.com/office/drawing/2014/chart" uri="{C3380CC4-5D6E-409C-BE32-E72D297353CC}">
              <c16:uniqueId val="{00000009-3F9A-4F66-9FE1-8DD1968BD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25412</c:v>
                </c:pt>
                <c:pt idx="3">
                  <c:v>24290</c:v>
                </c:pt>
                <c:pt idx="6">
                  <c:v>23304</c:v>
                </c:pt>
                <c:pt idx="9">
                  <c:v>21552</c:v>
                </c:pt>
                <c:pt idx="12">
                  <c:v>19892</c:v>
                </c:pt>
              </c:numCache>
            </c:numRef>
          </c:val>
          <c:extLst>
            <c:ext xmlns:c16="http://schemas.microsoft.com/office/drawing/2014/chart" uri="{C3380CC4-5D6E-409C-BE32-E72D297353CC}">
              <c16:uniqueId val="{0000000A-3F9A-4F66-9FE1-8DD1968BD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9534</c:v>
                </c:pt>
                <c:pt idx="2">
                  <c:v>#N/A</c:v>
                </c:pt>
                <c:pt idx="3">
                  <c:v>#N/A</c:v>
                </c:pt>
                <c:pt idx="4">
                  <c:v>7390</c:v>
                </c:pt>
                <c:pt idx="5">
                  <c:v>#N/A</c:v>
                </c:pt>
                <c:pt idx="6">
                  <c:v>#N/A</c:v>
                </c:pt>
                <c:pt idx="7">
                  <c:v>5540</c:v>
                </c:pt>
                <c:pt idx="8">
                  <c:v>#N/A</c:v>
                </c:pt>
                <c:pt idx="9">
                  <c:v>#N/A</c:v>
                </c:pt>
                <c:pt idx="10">
                  <c:v>3697</c:v>
                </c:pt>
                <c:pt idx="11">
                  <c:v>#N/A</c:v>
                </c:pt>
                <c:pt idx="12">
                  <c:v>#N/A</c:v>
                </c:pt>
                <c:pt idx="13">
                  <c:v>2366</c:v>
                </c:pt>
                <c:pt idx="14">
                  <c:v>#N/A</c:v>
                </c:pt>
              </c:numCache>
            </c:numRef>
          </c:val>
          <c:smooth val="0"/>
          <c:extLst>
            <c:ext xmlns:c16="http://schemas.microsoft.com/office/drawing/2014/chart" uri="{C3380CC4-5D6E-409C-BE32-E72D297353CC}">
              <c16:uniqueId val="{0000000B-3F9A-4F66-9FE1-8DD1968BD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2768</c:v>
                </c:pt>
                <c:pt idx="1">
                  <c:v>2769</c:v>
                </c:pt>
                <c:pt idx="2">
                  <c:v>2769</c:v>
                </c:pt>
              </c:numCache>
            </c:numRef>
          </c:val>
          <c:extLst>
            <c:ext xmlns:c16="http://schemas.microsoft.com/office/drawing/2014/chart" uri="{C3380CC4-5D6E-409C-BE32-E72D297353CC}">
              <c16:uniqueId val="{00000000-AF1E-4F81-882F-A9A920A3ED3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954</c:v>
                </c:pt>
                <c:pt idx="1">
                  <c:v>954</c:v>
                </c:pt>
                <c:pt idx="2">
                  <c:v>954</c:v>
                </c:pt>
              </c:numCache>
            </c:numRef>
          </c:val>
          <c:extLst>
            <c:ext xmlns:c16="http://schemas.microsoft.com/office/drawing/2014/chart" uri="{C3380CC4-5D6E-409C-BE32-E72D297353CC}">
              <c16:uniqueId val="{00000001-AF1E-4F81-882F-A9A920A3ED3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4720</c:v>
                </c:pt>
                <c:pt idx="1">
                  <c:v>5128</c:v>
                </c:pt>
                <c:pt idx="2">
                  <c:v>5570</c:v>
                </c:pt>
              </c:numCache>
            </c:numRef>
          </c:val>
          <c:extLst>
            <c:ext xmlns:c16="http://schemas.microsoft.com/office/drawing/2014/chart" uri="{C3380CC4-5D6E-409C-BE32-E72D297353CC}">
              <c16:uniqueId val="{00000002-AF1E-4F81-882F-A9A920A3ED3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33,114
32,802
289.80
27,369,602
24,879,173
2,122,221
10,644,420
19,891,729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財政力指数は、対前年度比で</a:t>
          </a:r>
          <a:r>
            <a:rPr kumimoji="1" lang="en-US" altLang="ja-JP" sz="900">
              <a:latin typeface="ＭＳ Ｐゴシック" panose="020B0600070205080204" pitchFamily="50" charset="-128"/>
              <a:ea typeface="ＭＳ Ｐゴシック" panose="020B0600070205080204" pitchFamily="50" charset="-128"/>
            </a:rPr>
            <a:t>0.1</a:t>
          </a:r>
          <a:r>
            <a:rPr kumimoji="1" lang="ja-JP" altLang="en-US" sz="900">
              <a:latin typeface="ＭＳ Ｐゴシック" panose="020B0600070205080204" pitchFamily="50" charset="-128"/>
              <a:ea typeface="ＭＳ Ｐゴシック" panose="020B0600070205080204" pitchFamily="50" charset="-128"/>
            </a:rPr>
            <a:t>ポイントの減少となっており、類似団体内平均値を上回っているものの、全国平均・県内平均と比較するといずれも下回っている状況である。</a:t>
          </a:r>
        </a:p>
        <a:p>
          <a:r>
            <a:rPr kumimoji="1" lang="ja-JP" altLang="en-US" sz="900">
              <a:latin typeface="ＭＳ Ｐゴシック" panose="020B0600070205080204" pitchFamily="50" charset="-128"/>
              <a:ea typeface="ＭＳ Ｐゴシック" panose="020B0600070205080204" pitchFamily="50" charset="-128"/>
            </a:rPr>
            <a:t>　人口の減少や全国平均を上回る高齢化率（</a:t>
          </a:r>
          <a:r>
            <a:rPr kumimoji="1" lang="en-US" altLang="ja-JP" sz="900">
              <a:latin typeface="ＭＳ Ｐゴシック" panose="020B0600070205080204" pitchFamily="50" charset="-128"/>
              <a:ea typeface="ＭＳ Ｐゴシック" panose="020B0600070205080204" pitchFamily="50" charset="-128"/>
            </a:rPr>
            <a:t>R5</a:t>
          </a:r>
          <a:r>
            <a:rPr kumimoji="1" lang="ja-JP" altLang="en-US" sz="900">
              <a:latin typeface="ＭＳ Ｐゴシック" panose="020B0600070205080204" pitchFamily="50" charset="-128"/>
              <a:ea typeface="ＭＳ Ｐゴシック" panose="020B0600070205080204" pitchFamily="50" charset="-128"/>
            </a:rPr>
            <a:t>年度末：本市</a:t>
          </a:r>
          <a:r>
            <a:rPr kumimoji="1" lang="en-US" altLang="ja-JP" sz="900">
              <a:latin typeface="ＭＳ Ｐゴシック" panose="020B0600070205080204" pitchFamily="50" charset="-128"/>
              <a:ea typeface="ＭＳ Ｐゴシック" panose="020B0600070205080204" pitchFamily="50" charset="-128"/>
            </a:rPr>
            <a:t>34.67</a:t>
          </a:r>
          <a:r>
            <a:rPr kumimoji="1" lang="ja-JP" altLang="en-US" sz="900">
              <a:latin typeface="ＭＳ Ｐゴシック" panose="020B0600070205080204" pitchFamily="50" charset="-128"/>
              <a:ea typeface="ＭＳ Ｐゴシック" panose="020B0600070205080204" pitchFamily="50" charset="-128"/>
            </a:rPr>
            <a:t>％、全国平均</a:t>
          </a:r>
          <a:r>
            <a:rPr kumimoji="1" lang="en-US" altLang="ja-JP" sz="900">
              <a:latin typeface="ＭＳ Ｐゴシック" panose="020B0600070205080204" pitchFamily="50" charset="-128"/>
              <a:ea typeface="ＭＳ Ｐゴシック" panose="020B0600070205080204" pitchFamily="50" charset="-128"/>
            </a:rPr>
            <a:t>29.1%</a:t>
          </a:r>
          <a:r>
            <a:rPr kumimoji="1" lang="ja-JP" altLang="en-US" sz="900">
              <a:latin typeface="ＭＳ Ｐゴシック" panose="020B0600070205080204" pitchFamily="50" charset="-128"/>
              <a:ea typeface="ＭＳ Ｐゴシック" panose="020B0600070205080204" pitchFamily="50" charset="-128"/>
            </a:rPr>
            <a:t>）に加え、立地企業が少なく、市税収入の規模が小さい脆弱な財政基盤となっていることから数値が改善しにくい状況であると考えられる。本市の課税客体を鑑みると、急激な税収の伸びは期待できない状況であり、基準財政需要額に対する基準財政収入額の規模で示される財政力指数についても劇的な改善は見込めない状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このため、「山梨市総合戦略」において、インフラ整備、積極的な企業誘致を行い、新たな課税客体の創設に取り組むこととしているほか、第</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次行財政改革大綱に基づく重点プランにより、税の収納率向上対策として、差押えの強化及び納付方法の多様化を図ることとしている。また、歳出においては、未利用財産の有効活用、民間活力の活用、公共施設等マネジメント計画の推進を図ることなどにより、財政基盤の強化を図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148590</xdr:rowOff>
    </xdr:from>
    <xdr:to>
      <xdr:col>23</xdr:col>
      <xdr:colOff>133350</xdr:colOff>
      <xdr:row>42</xdr:row>
      <xdr:rowOff>1270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7804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148590</xdr:rowOff>
    </xdr:from>
    <xdr:to>
      <xdr:col>19</xdr:col>
      <xdr:colOff>133350</xdr:colOff>
      <xdr:row>41</xdr:row>
      <xdr:rowOff>148590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148590</xdr:rowOff>
    </xdr:from>
    <xdr:to>
      <xdr:col>15</xdr:col>
      <xdr:colOff>82550</xdr:colOff>
      <xdr:row>41</xdr:row>
      <xdr:rowOff>148590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148590</xdr:rowOff>
    </xdr:from>
    <xdr:to>
      <xdr:col>11</xdr:col>
      <xdr:colOff>31750</xdr:colOff>
      <xdr:row>41</xdr:row>
      <xdr:rowOff>148590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78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121920</xdr:rowOff>
    </xdr:from>
    <xdr:to>
      <xdr:col>23</xdr:col>
      <xdr:colOff>184150</xdr:colOff>
      <xdr:row>42</xdr:row>
      <xdr:rowOff>52070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138447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99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97790</xdr:rowOff>
    </xdr:from>
    <xdr:to>
      <xdr:col>19</xdr:col>
      <xdr:colOff>184150</xdr:colOff>
      <xdr:row>42</xdr:row>
      <xdr:rowOff>27940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38117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97790</xdr:rowOff>
    </xdr:from>
    <xdr:to>
      <xdr:col>15</xdr:col>
      <xdr:colOff>133350</xdr:colOff>
      <xdr:row>42</xdr:row>
      <xdr:rowOff>27940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38117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97790</xdr:rowOff>
    </xdr:from>
    <xdr:to>
      <xdr:col>11</xdr:col>
      <xdr:colOff>82550</xdr:colOff>
      <xdr:row>42</xdr:row>
      <xdr:rowOff>27940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38117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38117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経常収支比率は、全国平均、山梨県平均、類似団体内平均値と比較しても大幅に上回っている状況が続いている。</a:t>
          </a:r>
          <a:r>
            <a:rPr kumimoji="1" lang="en-US" altLang="ja-JP" sz="900">
              <a:latin typeface="ＭＳ Ｐゴシック" panose="020B0600070205080204" pitchFamily="50" charset="-128"/>
              <a:ea typeface="ＭＳ Ｐゴシック" panose="020B0600070205080204" pitchFamily="50" charset="-128"/>
            </a:rPr>
            <a:t>R5</a:t>
          </a:r>
          <a:r>
            <a:rPr kumimoji="1" lang="ja-JP" altLang="en-US" sz="900">
              <a:latin typeface="ＭＳ Ｐゴシック" panose="020B0600070205080204" pitchFamily="50" charset="-128"/>
              <a:ea typeface="ＭＳ Ｐゴシック" panose="020B0600070205080204" pitchFamily="50" charset="-128"/>
            </a:rPr>
            <a:t>決算においては、</a:t>
          </a:r>
          <a:r>
            <a:rPr kumimoji="1" lang="en-US" altLang="ja-JP" sz="900">
              <a:latin typeface="ＭＳ Ｐゴシック" panose="020B0600070205080204" pitchFamily="50" charset="-128"/>
              <a:ea typeface="ＭＳ Ｐゴシック" panose="020B0600070205080204" pitchFamily="50" charset="-128"/>
            </a:rPr>
            <a:t>R2</a:t>
          </a:r>
          <a:r>
            <a:rPr kumimoji="1" lang="ja-JP" altLang="en-US" sz="900">
              <a:latin typeface="ＭＳ Ｐゴシック" panose="020B0600070205080204" pitchFamily="50" charset="-128"/>
              <a:ea typeface="ＭＳ Ｐゴシック" panose="020B0600070205080204" pitchFamily="50" charset="-128"/>
            </a:rPr>
            <a:t>決算と比較して、義務的経費である人件費や扶助費の他、物価高騰の影響を含めて物件費なども増加したことから、前年度比で</a:t>
          </a:r>
          <a:r>
            <a:rPr kumimoji="1" lang="en-US" altLang="ja-JP" sz="900">
              <a:latin typeface="ＭＳ Ｐゴシック" panose="020B0600070205080204" pitchFamily="50" charset="-128"/>
              <a:ea typeface="ＭＳ Ｐゴシック" panose="020B0600070205080204" pitchFamily="50" charset="-128"/>
            </a:rPr>
            <a:t>3.4</a:t>
          </a:r>
          <a:r>
            <a:rPr kumimoji="1" lang="ja-JP" altLang="en-US" sz="900">
              <a:latin typeface="ＭＳ Ｐゴシック" panose="020B0600070205080204" pitchFamily="50" charset="-128"/>
              <a:ea typeface="ＭＳ Ｐゴシック" panose="020B0600070205080204" pitchFamily="50" charset="-128"/>
            </a:rPr>
            <a:t>ポイント上昇した。</a:t>
          </a:r>
        </a:p>
        <a:p>
          <a:r>
            <a:rPr kumimoji="1" lang="ja-JP" altLang="en-US" sz="900">
              <a:latin typeface="ＭＳ Ｐゴシック" panose="020B0600070205080204" pitchFamily="50" charset="-128"/>
              <a:ea typeface="ＭＳ Ｐゴシック" panose="020B0600070205080204" pitchFamily="50" charset="-128"/>
            </a:rPr>
            <a:t>　今後も、税収入の伸び悩み、高齢化等による社会保障関連経費や施設・設備の維持管理経費の増加、普通建設事業費の増加に伴う公債費の増加が見込まれるため、財政の硬直化が一層懸念される。</a:t>
          </a:r>
        </a:p>
        <a:p>
          <a:r>
            <a:rPr kumimoji="1" lang="ja-JP" altLang="en-US" sz="900">
              <a:latin typeface="ＭＳ Ｐゴシック" panose="020B0600070205080204" pitchFamily="50" charset="-128"/>
              <a:ea typeface="ＭＳ Ｐゴシック" panose="020B0600070205080204" pitchFamily="50" charset="-128"/>
            </a:rPr>
            <a:t>　このため、第</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次行財政改革推進プラン（令和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年度から令和</a:t>
          </a:r>
          <a:r>
            <a:rPr kumimoji="1" lang="en-US" altLang="ja-JP" sz="900">
              <a:latin typeface="ＭＳ Ｐゴシック" panose="020B0600070205080204" pitchFamily="50" charset="-128"/>
              <a:ea typeface="ＭＳ Ｐゴシック" panose="020B0600070205080204" pitchFamily="50" charset="-128"/>
            </a:rPr>
            <a:t>7</a:t>
          </a:r>
          <a:r>
            <a:rPr kumimoji="1" lang="ja-JP" altLang="en-US" sz="900">
              <a:latin typeface="ＭＳ Ｐゴシック" panose="020B0600070205080204" pitchFamily="50" charset="-128"/>
              <a:ea typeface="ＭＳ Ｐゴシック" panose="020B0600070205080204" pitchFamily="50" charset="-128"/>
            </a:rPr>
            <a:t>年度）では、税の収納率向上、保険料・公共施設料金の収納確保、受益者負担の適正化、未利用財産の処分を目標とする。併せて、「指定管理者制度導入」による義務的経費の削減、市債発行額抑制による地方債残高及び公債費の減少、「公共施設等総合管理計画」及び「公共施設マネジメント計画」に基づく公共施設の解体・統廃合等を検討し、施設管理の適正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26307</xdr:rowOff>
    </xdr:from>
    <xdr:to>
      <xdr:col>23</xdr:col>
      <xdr:colOff>133350</xdr:colOff>
      <xdr:row>61</xdr:row>
      <xdr:rowOff>143510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4757"/>
          <a:ext cx="8382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80554</xdr:rowOff>
    </xdr:from>
    <xdr:to>
      <xdr:col>19</xdr:col>
      <xdr:colOff>133350</xdr:colOff>
      <xdr:row>61</xdr:row>
      <xdr:rowOff>26307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67554"/>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80554</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755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35741</xdr:rowOff>
    </xdr:from>
    <xdr:to>
      <xdr:col>11</xdr:col>
      <xdr:colOff>31750</xdr:colOff>
      <xdr:row>61</xdr:row>
      <xdr:rowOff>46990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22741"/>
          <a:ext cx="889000" cy="18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64787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146957</xdr:rowOff>
    </xdr:from>
    <xdr:to>
      <xdr:col>19</xdr:col>
      <xdr:colOff>184150</xdr:colOff>
      <xdr:row>61</xdr:row>
      <xdr:rowOff>77107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61884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29754</xdr:rowOff>
    </xdr:from>
    <xdr:to>
      <xdr:col>15</xdr:col>
      <xdr:colOff>133350</xdr:colOff>
      <xdr:row>60</xdr:row>
      <xdr:rowOff>131354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116131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82567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156391</xdr:rowOff>
    </xdr:from>
    <xdr:to>
      <xdr:col>7</xdr:col>
      <xdr:colOff>31750</xdr:colOff>
      <xdr:row>60</xdr:row>
      <xdr:rowOff>86541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27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96718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[202,685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類似団体内平均額は下回ってはいるものの、前年度と比較すると</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16,481</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円の大幅な増額となっており、全国平均及び山梨県平均を大きく上回っている。　</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燃料価格や物価高騰に伴う物件費の増額や、給与改定や時間外勤務手当の増加に伴う人件費の増額が全体的に押しなべて増額要因になっていると考えられる。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また、最大の増額要因については、昨年度同様に好調なふるさと納税寄附に対するふるさと納税事業に係る委託料や使用料、通信運搬費などの運営経費であり、今後もふるさと納税の伸びに比例して増加していくことが予想され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電算関連経費の抑制を念頭に置きながら自治体</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DX</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の早期推進を図る中で、指定管理者制度の導入などによりコストの低減を図るとともに、「公共施設等総合管理計画」及び「公共施設マネジメント計画」に基づき、公共施設の解体・統廃合等を検討し、施設管理の適正化に努めることにより抑制を図っていく方針で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5251</xdr:rowOff>
    </xdr:from>
    <xdr:to>
      <xdr:col>23</xdr:col>
      <xdr:colOff>133350</xdr:colOff>
      <xdr:row>82</xdr:row>
      <xdr:rowOff>33657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64151"/>
          <a:ext cx="838200" cy="28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164818</xdr:rowOff>
    </xdr:from>
    <xdr:to>
      <xdr:col>19</xdr:col>
      <xdr:colOff>133350</xdr:colOff>
      <xdr:row>82</xdr:row>
      <xdr:rowOff>5251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52268"/>
          <a:ext cx="889000" cy="1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145731</xdr:rowOff>
    </xdr:from>
    <xdr:to>
      <xdr:col>15</xdr:col>
      <xdr:colOff>82550</xdr:colOff>
      <xdr:row>81</xdr:row>
      <xdr:rowOff>164818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33181"/>
          <a:ext cx="889000" cy="1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121372</xdr:rowOff>
    </xdr:from>
    <xdr:to>
      <xdr:col>11</xdr:col>
      <xdr:colOff>31750</xdr:colOff>
      <xdr:row>81</xdr:row>
      <xdr:rowOff>145731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008822"/>
          <a:ext cx="889000" cy="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154307</xdr:rowOff>
    </xdr:from>
    <xdr:to>
      <xdr:col>23</xdr:col>
      <xdr:colOff>184150</xdr:colOff>
      <xdr:row>82</xdr:row>
      <xdr:rowOff>84457</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04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170834</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125901</xdr:rowOff>
    </xdr:from>
    <xdr:to>
      <xdr:col>19</xdr:col>
      <xdr:colOff>184150</xdr:colOff>
      <xdr:row>82</xdr:row>
      <xdr:rowOff>56051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01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66228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82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114018</xdr:rowOff>
    </xdr:from>
    <xdr:to>
      <xdr:col>15</xdr:col>
      <xdr:colOff>133350</xdr:colOff>
      <xdr:row>82</xdr:row>
      <xdr:rowOff>44168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00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54345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94931</xdr:rowOff>
    </xdr:from>
    <xdr:to>
      <xdr:col>11</xdr:col>
      <xdr:colOff>82550</xdr:colOff>
      <xdr:row>82</xdr:row>
      <xdr:rowOff>25081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35258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51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70572</xdr:rowOff>
    </xdr:from>
    <xdr:to>
      <xdr:col>7</xdr:col>
      <xdr:colOff>31750</xdr:colOff>
      <xdr:row>82</xdr:row>
      <xdr:rowOff>722</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10899</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7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ラスパイレス指数は、前年度比</a:t>
          </a:r>
          <a:r>
            <a:rPr kumimoji="1" lang="en-US" altLang="ja-JP" sz="1000">
              <a:latin typeface="ＭＳ Ｐゴシック" panose="020B0600070205080204" pitchFamily="50" charset="-128"/>
              <a:ea typeface="ＭＳ Ｐゴシック" panose="020B0600070205080204" pitchFamily="50" charset="-128"/>
            </a:rPr>
            <a:t>0.3</a:t>
          </a:r>
          <a:r>
            <a:rPr kumimoji="1" lang="ja-JP" altLang="en-US" sz="1000">
              <a:latin typeface="ＭＳ Ｐゴシック" panose="020B0600070205080204" pitchFamily="50" charset="-128"/>
              <a:ea typeface="ＭＳ Ｐゴシック" panose="020B0600070205080204" pitchFamily="50" charset="-128"/>
            </a:rPr>
            <a:t>ポイント減少し、類似団体内平均及び全国市平均値より低い指数となっている。</a:t>
          </a:r>
        </a:p>
        <a:p>
          <a:r>
            <a:rPr kumimoji="1" lang="ja-JP" altLang="en-US" sz="1000">
              <a:latin typeface="ＭＳ Ｐゴシック" panose="020B0600070205080204" pitchFamily="50" charset="-128"/>
              <a:ea typeface="ＭＳ Ｐゴシック" panose="020B0600070205080204" pitchFamily="50" charset="-128"/>
            </a:rPr>
            <a:t>　定員適正化計画の職員計画数を念頭に各年齢階層の定期的な職員採用を実施するとともに各種手当の総点検を実施して、より一層職員給与の適正化に努めることとする。</a:t>
          </a:r>
        </a:p>
        <a:p>
          <a:r>
            <a:rPr kumimoji="1" lang="ja-JP" altLang="en-US" sz="1000">
              <a:latin typeface="ＭＳ Ｐゴシック" panose="020B0600070205080204" pitchFamily="50" charset="-128"/>
              <a:ea typeface="ＭＳ Ｐゴシック" panose="020B0600070205080204" pitchFamily="50" charset="-128"/>
            </a:rPr>
            <a:t>　また、定年の段階的引き上げによる影響、公務員制度改革の動向や人事院勧告の動向等的確に見極め、市内の民間企業の平均的給与の状況を踏まえながら市民の理解と支持が得られるような給与制度と勤務条件の確立を目指す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152400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854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39055"/>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125589</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9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123772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110366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77911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15116</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類似団体内平均値より</a:t>
          </a:r>
          <a:r>
            <a:rPr kumimoji="1" lang="en-US" altLang="ja-JP" sz="900">
              <a:latin typeface="ＭＳ Ｐゴシック" panose="020B0600070205080204" pitchFamily="50" charset="-128"/>
              <a:ea typeface="ＭＳ Ｐゴシック" panose="020B0600070205080204" pitchFamily="50" charset="-128"/>
            </a:rPr>
            <a:t>1.77</a:t>
          </a:r>
          <a:r>
            <a:rPr kumimoji="1" lang="ja-JP" altLang="en-US" sz="900">
              <a:latin typeface="ＭＳ Ｐゴシック" panose="020B0600070205080204" pitchFamily="50" charset="-128"/>
              <a:ea typeface="ＭＳ Ｐゴシック" panose="020B0600070205080204" pitchFamily="50" charset="-128"/>
            </a:rPr>
            <a:t>人下回っているものの、全国平均及び山梨県平均よりは上回っている状況である。</a:t>
          </a:r>
        </a:p>
        <a:p>
          <a:r>
            <a:rPr kumimoji="1" lang="ja-JP" altLang="en-US" sz="900">
              <a:latin typeface="ＭＳ Ｐゴシック" panose="020B0600070205080204" pitchFamily="50" charset="-128"/>
              <a:ea typeface="ＭＳ Ｐゴシック" panose="020B0600070205080204" pitchFamily="50" charset="-128"/>
            </a:rPr>
            <a:t>　本市の職員管理は合併直後の平成</a:t>
          </a:r>
          <a:r>
            <a:rPr kumimoji="1" lang="en-US" altLang="ja-JP" sz="900">
              <a:latin typeface="ＭＳ Ｐゴシック" panose="020B0600070205080204" pitchFamily="50" charset="-128"/>
              <a:ea typeface="ＭＳ Ｐゴシック" panose="020B0600070205080204" pitchFamily="50" charset="-128"/>
            </a:rPr>
            <a:t>17</a:t>
          </a:r>
          <a:r>
            <a:rPr kumimoji="1" lang="ja-JP" altLang="en-US" sz="900">
              <a:latin typeface="ＭＳ Ｐゴシック" panose="020B0600070205080204" pitchFamily="50" charset="-128"/>
              <a:ea typeface="ＭＳ Ｐゴシック" panose="020B0600070205080204" pitchFamily="50" charset="-128"/>
            </a:rPr>
            <a:t>年度に第</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次定員適正化計画を策定し、計画期間内（</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年間）で約</a:t>
          </a:r>
          <a:r>
            <a:rPr kumimoji="1" lang="en-US" altLang="ja-JP" sz="900">
              <a:latin typeface="ＭＳ Ｐゴシック" panose="020B0600070205080204" pitchFamily="50" charset="-128"/>
              <a:ea typeface="ＭＳ Ｐゴシック" panose="020B0600070205080204" pitchFamily="50" charset="-128"/>
            </a:rPr>
            <a:t>17.4%</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83</a:t>
          </a:r>
          <a:r>
            <a:rPr kumimoji="1" lang="ja-JP" altLang="en-US" sz="900">
              <a:latin typeface="ＭＳ Ｐゴシック" panose="020B0600070205080204" pitchFamily="50" charset="-128"/>
              <a:ea typeface="ＭＳ Ｐゴシック" panose="020B0600070205080204" pitchFamily="50" charset="-128"/>
            </a:rPr>
            <a:t>人）の人員を削減、その後、第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次定員適正化計画に基づき更に</a:t>
          </a:r>
          <a:r>
            <a:rPr kumimoji="1" lang="en-US" altLang="ja-JP" sz="900">
              <a:latin typeface="ＭＳ Ｐゴシック" panose="020B0600070205080204" pitchFamily="50" charset="-128"/>
              <a:ea typeface="ＭＳ Ｐゴシック" panose="020B0600070205080204" pitchFamily="50" charset="-128"/>
            </a:rPr>
            <a:t>4.6%(△18</a:t>
          </a:r>
          <a:r>
            <a:rPr kumimoji="1" lang="ja-JP" altLang="en-US" sz="900">
              <a:latin typeface="ＭＳ Ｐゴシック" panose="020B0600070205080204" pitchFamily="50" charset="-128"/>
              <a:ea typeface="ＭＳ Ｐゴシック" panose="020B0600070205080204" pitchFamily="50" charset="-128"/>
            </a:rPr>
            <a:t>人</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、第</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次定員適正化計画において、</a:t>
          </a:r>
          <a:r>
            <a:rPr kumimoji="1" lang="en-US" altLang="ja-JP" sz="900">
              <a:latin typeface="ＭＳ Ｐゴシック" panose="020B0600070205080204" pitchFamily="50" charset="-128"/>
              <a:ea typeface="ＭＳ Ｐゴシック" panose="020B0600070205080204" pitchFamily="50" charset="-128"/>
            </a:rPr>
            <a:t>2.2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人）の人員削減を行っているが、社会情勢の変化に伴う諸課題への対応や地域の実情に応じたきめ細かな行政サービスの提供、さらに、移譲事務の増加やインフラ整備等、業務量の増加は避けられない状況にある。</a:t>
          </a:r>
        </a:p>
        <a:p>
          <a:r>
            <a:rPr kumimoji="1" lang="ja-JP" altLang="en-US" sz="900">
              <a:latin typeface="ＭＳ Ｐゴシック" panose="020B0600070205080204" pitchFamily="50" charset="-128"/>
              <a:ea typeface="ＭＳ Ｐゴシック" panose="020B0600070205080204" pitchFamily="50" charset="-128"/>
            </a:rPr>
            <a:t>　このため、コスト意識に基づいた質の高い行政サービスを堅持することを前提に、行政が行うべきことを整理した上で「民間にできることは民間へ」移行する取り組みを進めるとともに、自治体ＤＸ、ＩＣＴ推進による事務の効率化を図ることとす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32639</xdr:rowOff>
    </xdr:from>
    <xdr:to>
      <xdr:col>81</xdr:col>
      <xdr:colOff>44450</xdr:colOff>
      <xdr:row>60</xdr:row>
      <xdr:rowOff>35856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6179800" y="10319639"/>
          <a:ext cx="8382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35856</xdr:rowOff>
    </xdr:from>
    <xdr:to>
      <xdr:col>77</xdr:col>
      <xdr:colOff>44450</xdr:colOff>
      <xdr:row>60</xdr:row>
      <xdr:rowOff>57573</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32285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48726</xdr:rowOff>
    </xdr:from>
    <xdr:to>
      <xdr:col>72</xdr:col>
      <xdr:colOff>203200</xdr:colOff>
      <xdr:row>60</xdr:row>
      <xdr:rowOff>57573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35726"/>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30226</xdr:rowOff>
    </xdr:from>
    <xdr:to>
      <xdr:col>68</xdr:col>
      <xdr:colOff>152400</xdr:colOff>
      <xdr:row>60</xdr:row>
      <xdr:rowOff>48726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17226"/>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153289</xdr:rowOff>
    </xdr:from>
    <xdr:to>
      <xdr:col>81</xdr:col>
      <xdr:colOff>95250</xdr:colOff>
      <xdr:row>60</xdr:row>
      <xdr:rowOff>83439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6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169816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1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156506</xdr:rowOff>
    </xdr:from>
    <xdr:to>
      <xdr:col>77</xdr:col>
      <xdr:colOff>95250</xdr:colOff>
      <xdr:row>60</xdr:row>
      <xdr:rowOff>86656</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7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96833</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04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169376</xdr:rowOff>
    </xdr:from>
    <xdr:to>
      <xdr:col>68</xdr:col>
      <xdr:colOff>203200</xdr:colOff>
      <xdr:row>60</xdr:row>
      <xdr:rowOff>99526</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109703</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150876</xdr:rowOff>
    </xdr:from>
    <xdr:to>
      <xdr:col>64</xdr:col>
      <xdr:colOff>152400</xdr:colOff>
      <xdr:row>60</xdr:row>
      <xdr:rowOff>81026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91203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実質公債費比率は、前年度数値と比較すると</a:t>
          </a:r>
          <a:r>
            <a:rPr kumimoji="1" lang="en-US" altLang="ja-JP" sz="900">
              <a:latin typeface="ＭＳ Ｐゴシック" panose="020B0600070205080204" pitchFamily="50" charset="-128"/>
              <a:ea typeface="ＭＳ Ｐゴシック" panose="020B0600070205080204" pitchFamily="50" charset="-128"/>
            </a:rPr>
            <a:t>0.5</a:t>
          </a:r>
          <a:r>
            <a:rPr kumimoji="1" lang="ja-JP" altLang="en-US" sz="900">
              <a:latin typeface="ＭＳ Ｐゴシック" panose="020B0600070205080204" pitchFamily="50" charset="-128"/>
              <a:ea typeface="ＭＳ Ｐゴシック" panose="020B0600070205080204" pitchFamily="50" charset="-128"/>
            </a:rPr>
            <a:t>ポイント上昇し、類似団体内平均、全国平均値及び県平均値を大きく上回り推移している。　</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平成２</a:t>
          </a:r>
          <a:r>
            <a:rPr kumimoji="1" lang="en-US" altLang="ja-JP" sz="900">
              <a:latin typeface="ＭＳ Ｐゴシック" panose="020B0600070205080204" pitchFamily="50" charset="-128"/>
              <a:ea typeface="ＭＳ Ｐゴシック" panose="020B0600070205080204" pitchFamily="50" charset="-128"/>
            </a:rPr>
            <a:t>6</a:t>
          </a:r>
          <a:r>
            <a:rPr kumimoji="1" lang="ja-JP" altLang="en-US" sz="900">
              <a:latin typeface="ＭＳ Ｐゴシック" panose="020B0600070205080204" pitchFamily="50" charset="-128"/>
              <a:ea typeface="ＭＳ Ｐゴシック" panose="020B0600070205080204" pitchFamily="50" charset="-128"/>
            </a:rPr>
            <a:t>年度以降に大型の普通建設事業を実施したことで、公債費が膨らみ、実質公債費比率は高い水準で推移しているが、市債を発行する際、第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次まちづくり総合計画に基づく旧合併特例事業債や過疎計画に基づく過疎対策事業債など、財政措置上有利な地方債の活用を優先した事業を展開してきたことで、合併後に借入を行ったこれらの起債が順次完済を迎える中で、公債費は令和４年度をピークに減少に転じ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一方で、控除財源となる災害復旧等に係る基準財政需要額については、旧合併特例事業債や臨時財政対策債の現在高減少に伴い令和４年度以降減少に転じており、数値悪化の要因となっている。これらの有利な起債は今後も残高が減少し続け、引き続き悪化要因とな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地方債残高の増加は後年の数値悪化に直結するため、今後、真に必要な地方債のみの起債となるよう事業の優先度を総合的に判断し、取捨選択する中で市債発行額の抑制を図り公債費抑制に努めていく。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74295</xdr:rowOff>
    </xdr:from>
    <xdr:to>
      <xdr:col>81</xdr:col>
      <xdr:colOff>44450</xdr:colOff>
      <xdr:row>37</xdr:row>
      <xdr:rowOff>84349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17945"/>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68263</xdr:rowOff>
    </xdr:from>
    <xdr:to>
      <xdr:col>77</xdr:col>
      <xdr:colOff>44450</xdr:colOff>
      <xdr:row>37</xdr:row>
      <xdr:rowOff>74295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1191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66252</xdr:rowOff>
    </xdr:from>
    <xdr:to>
      <xdr:col>72</xdr:col>
      <xdr:colOff>203200</xdr:colOff>
      <xdr:row>37</xdr:row>
      <xdr:rowOff>68263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09902"/>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58208</xdr:rowOff>
    </xdr:from>
    <xdr:to>
      <xdr:col>68</xdr:col>
      <xdr:colOff>152400</xdr:colOff>
      <xdr:row>37</xdr:row>
      <xdr:rowOff>66252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01858"/>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23495</xdr:rowOff>
    </xdr:from>
    <xdr:to>
      <xdr:col>77</xdr:col>
      <xdr:colOff>95250</xdr:colOff>
      <xdr:row>37</xdr:row>
      <xdr:rowOff>125095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109872</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53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17463</xdr:rowOff>
    </xdr:from>
    <xdr:to>
      <xdr:col>73</xdr:col>
      <xdr:colOff>44450</xdr:colOff>
      <xdr:row>37</xdr:row>
      <xdr:rowOff>119063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103840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15452</xdr:rowOff>
    </xdr:from>
    <xdr:to>
      <xdr:col>68</xdr:col>
      <xdr:colOff>203200</xdr:colOff>
      <xdr:row>37</xdr:row>
      <xdr:rowOff>117052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5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101829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5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7408</xdr:rowOff>
    </xdr:from>
    <xdr:to>
      <xdr:col>64</xdr:col>
      <xdr:colOff>152400</xdr:colOff>
      <xdr:row>37</xdr:row>
      <xdr:rowOff>109008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93785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3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将来負担比率は、前年度数値から</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15.6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ポイント下降し、引き続き改善傾向にあるが、未だ類似団体内平均、全国平均及び県平均を大きく上回っている。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数値が高い主な要因として、平成</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年度以降、山梨市駅舎整備など大型の普通建設事業を集中的に実施したことにより、地方債残高が高水準で推移していることが挙げられる。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好調なふるさと納税を原資とするふるさと輝き基金の増額が充当可能基金を押し上げ、数値は改善傾向だが、今後は、交付税算入率の高い旧合併特例事業債や臨時財政対策債の現在高が減少することによる基準財政需要額算入見込額の減少、後年に予定されている普通建設事業の実施に伴う地方債残高減少幅の縮小、ふるさと輝き基金を除く基金残高について急激な増が見込めないことから、数値の減少は減速する可能性がある。状況によっては数値が上昇に転じる可能性も考慮に入れ、普通建設事業を平準化させるなど実施事業の適正化を進め、市債発行額を制限することで地方債残高及び公債費の減少を図り、数値上昇を抑制、安全領域を堅持しつつ効率的な財政運営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18500</xdr:rowOff>
    </xdr:from>
    <xdr:to>
      <xdr:col>81</xdr:col>
      <xdr:colOff>44450</xdr:colOff>
      <xdr:row>15</xdr:row>
      <xdr:rowOff>143976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59025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143976</xdr:rowOff>
    </xdr:from>
    <xdr:to>
      <xdr:col>77</xdr:col>
      <xdr:colOff>44450</xdr:colOff>
      <xdr:row>16</xdr:row>
      <xdr:rowOff>126153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15726"/>
          <a:ext cx="889000" cy="15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126153</xdr:rowOff>
    </xdr:from>
    <xdr:to>
      <xdr:col>72</xdr:col>
      <xdr:colOff>203200</xdr:colOff>
      <xdr:row>17</xdr:row>
      <xdr:rowOff>157395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869353"/>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157395</xdr:rowOff>
    </xdr:from>
    <xdr:to>
      <xdr:col>68</xdr:col>
      <xdr:colOff>152400</xdr:colOff>
      <xdr:row>19</xdr:row>
      <xdr:rowOff>54991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072045"/>
          <a:ext cx="889000" cy="240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139150</xdr:rowOff>
    </xdr:from>
    <xdr:to>
      <xdr:col>81</xdr:col>
      <xdr:colOff>95250</xdr:colOff>
      <xdr:row>15</xdr:row>
      <xdr:rowOff>69300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111227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1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93176</xdr:rowOff>
    </xdr:from>
    <xdr:to>
      <xdr:col>77</xdr:col>
      <xdr:colOff>95250</xdr:colOff>
      <xdr:row>16</xdr:row>
      <xdr:rowOff>23326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6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8103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7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106595</xdr:rowOff>
    </xdr:from>
    <xdr:to>
      <xdr:col>68</xdr:col>
      <xdr:colOff>203200</xdr:colOff>
      <xdr:row>18</xdr:row>
      <xdr:rowOff>36745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0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21522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10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4191</xdr:rowOff>
    </xdr:from>
    <xdr:to>
      <xdr:col>64</xdr:col>
      <xdr:colOff>152400</xdr:colOff>
      <xdr:row>19</xdr:row>
      <xdr:rowOff>105791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90568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34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33,114
32,802
289.80
27,369,602
24,879,173
2,122,221
10,644,420
19,891,729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人件費経常収支比率は、</a:t>
          </a:r>
          <a:r>
            <a:rPr kumimoji="1" lang="en-US" altLang="ja-JP" sz="900">
              <a:latin typeface="ＭＳ Ｐゴシック" panose="020B0600070205080204" pitchFamily="50" charset="-128"/>
              <a:ea typeface="ＭＳ Ｐゴシック" panose="020B0600070205080204" pitchFamily="50" charset="-128"/>
            </a:rPr>
            <a:t>R2</a:t>
          </a:r>
          <a:r>
            <a:rPr kumimoji="1" lang="ja-JP" altLang="en-US" sz="900">
              <a:latin typeface="ＭＳ Ｐゴシック" panose="020B0600070205080204" pitchFamily="50" charset="-128"/>
              <a:ea typeface="ＭＳ Ｐゴシック" panose="020B0600070205080204" pitchFamily="50" charset="-128"/>
            </a:rPr>
            <a:t>年度において会計年度任用職員制度導入による影響から一時的に上昇したものの、定員適正化計画に基づく定員管理の効果もあり減少傾向であったが、令和</a:t>
          </a:r>
          <a:r>
            <a:rPr kumimoji="1" lang="en-US" altLang="ja-JP" sz="900">
              <a:latin typeface="ＭＳ Ｐゴシック" panose="020B0600070205080204" pitchFamily="50" charset="-128"/>
              <a:ea typeface="ＭＳ Ｐゴシック" panose="020B0600070205080204" pitchFamily="50" charset="-128"/>
            </a:rPr>
            <a:t>5</a:t>
          </a:r>
          <a:r>
            <a:rPr kumimoji="1" lang="ja-JP" altLang="en-US" sz="900">
              <a:latin typeface="ＭＳ Ｐゴシック" panose="020B0600070205080204" pitchFamily="50" charset="-128"/>
              <a:ea typeface="ＭＳ Ｐゴシック" panose="020B0600070205080204" pitchFamily="50" charset="-128"/>
            </a:rPr>
            <a:t>年度は前年度比で</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ポイントの上昇となり、類似団体内平均値、全国平均及び県平均のいずれも上回っている状況である。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増加に転じた主な要因は、給与改定による基本給や期末勤勉手当の増額、時間外勤務手当の増額などがあげられる。令和６年度には会計年度任用職員に対する勤勉手当の支給が開始されたことから、来年度はさらに数値が上昇することが見込まれ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事務事業の見直し、指定管理者制度の導入等民間委託の推進、市民との協働事業・人材育成など効率的な職員配置、総職員数の適正化に取り組んできたが、今後、財政的見地からも、会計年度任用職員を含めた定員適正化を図るとともに、自治体</a:t>
          </a:r>
          <a:r>
            <a:rPr kumimoji="1" lang="en-US" altLang="ja-JP" sz="900">
              <a:latin typeface="ＭＳ Ｐゴシック" panose="020B0600070205080204" pitchFamily="50" charset="-128"/>
              <a:ea typeface="ＭＳ Ｐゴシック" panose="020B0600070205080204" pitchFamily="50" charset="-128"/>
            </a:rPr>
            <a:t>DX</a:t>
          </a:r>
          <a:r>
            <a:rPr kumimoji="1" lang="ja-JP" altLang="en-US" sz="900">
              <a:latin typeface="ＭＳ Ｐゴシック" panose="020B0600070205080204" pitchFamily="50" charset="-128"/>
              <a:ea typeface="ＭＳ Ｐゴシック" panose="020B0600070205080204" pitchFamily="50" charset="-128"/>
            </a:rPr>
            <a:t>や</a:t>
          </a:r>
          <a:r>
            <a:rPr kumimoji="1" lang="en-US" altLang="ja-JP" sz="900">
              <a:latin typeface="ＭＳ Ｐゴシック" panose="020B0600070205080204" pitchFamily="50" charset="-128"/>
              <a:ea typeface="ＭＳ Ｐゴシック" panose="020B0600070205080204" pitchFamily="50" charset="-128"/>
            </a:rPr>
            <a:t>ICT</a:t>
          </a:r>
          <a:r>
            <a:rPr kumimoji="1" lang="ja-JP" altLang="en-US" sz="900">
              <a:latin typeface="ＭＳ Ｐゴシック" panose="020B0600070205080204" pitchFamily="50" charset="-128"/>
              <a:ea typeface="ＭＳ Ｐゴシック" panose="020B0600070205080204" pitchFamily="50" charset="-128"/>
            </a:rPr>
            <a:t>の活用等により行政サービスを維持し、多様化する行政需要に柔軟に対応できる体制づくりを行っていく。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63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5080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38</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125730</xdr:rowOff>
    </xdr:from>
    <xdr:to>
      <xdr:col>11</xdr:col>
      <xdr:colOff>60325</xdr:colOff>
      <xdr:row>38</xdr:row>
      <xdr:rowOff>55880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40657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111777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物件費経常収支比率は、前年度数値と比較すると</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ポイント上昇し、類似団体内平均値、全国平均値及び県平均値のいずれをも上回っている状況である。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５年度の主な増加理由は、物価高騰・燃料価格高騰の影響を受けて様々な契約単価が全体的に増加した他、職員の一人一台端末に係るリース契約の更新に伴う賃借料の増加や、令和４年度に指定管理制度を導入した施設運営費に係る経費の一部が人件費から委託料に置き換わったことなどがあげられる。</a:t>
          </a:r>
        </a:p>
        <a:p>
          <a:r>
            <a:rPr kumimoji="1" lang="ja-JP" altLang="en-US" sz="900">
              <a:latin typeface="ＭＳ Ｐゴシック" panose="020B0600070205080204" pitchFamily="50" charset="-128"/>
              <a:ea typeface="ＭＳ Ｐゴシック" panose="020B0600070205080204" pitchFamily="50" charset="-128"/>
            </a:rPr>
            <a:t>　今後、自治体ＤＸ・ＩＣＴ化の推進に伴うシステム保守・使用料等固定経費の一層の増加が見込まれることから、これらを進めることに伴う事務の効率化を図る中で経費抑制に努める必要がある。また、物価高騰の影響が長引く中、引き続き公共施設の民間委託を進めるとともに、「公共施設等総合管理計画」及び「公共施設マネジメント計画」に基づき、公共施設のダウンサイジングや解体・統廃合等を進めるすることにより、更なる経費の削減に努めることも必要。</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43180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908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1270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08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1270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70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163830</xdr:rowOff>
    </xdr:from>
    <xdr:to>
      <xdr:col>82</xdr:col>
      <xdr:colOff>158750</xdr:colOff>
      <xdr:row>18</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135907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121920</xdr:rowOff>
    </xdr:from>
    <xdr:to>
      <xdr:col>69</xdr:col>
      <xdr:colOff>142875</xdr:colOff>
      <xdr:row>17</xdr:row>
      <xdr:rowOff>52070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36847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扶助費経常収支比率は、前年度数値と比較すると</a:t>
          </a:r>
          <a:r>
            <a:rPr kumimoji="1" lang="en-US" altLang="ja-JP" sz="900">
              <a:latin typeface="ＭＳ Ｐゴシック" panose="020B0600070205080204" pitchFamily="50" charset="-128"/>
              <a:ea typeface="ＭＳ Ｐゴシック" panose="020B0600070205080204" pitchFamily="50" charset="-128"/>
            </a:rPr>
            <a:t>0.9</a:t>
          </a:r>
          <a:r>
            <a:rPr kumimoji="1" lang="ja-JP" altLang="en-US" sz="900">
              <a:latin typeface="ＭＳ Ｐゴシック" panose="020B0600070205080204" pitchFamily="50" charset="-128"/>
              <a:ea typeface="ＭＳ Ｐゴシック" panose="020B0600070205080204" pitchFamily="50" charset="-128"/>
            </a:rPr>
            <a:t>ポイント上昇し、全国平均値は下回っているものの、類似団体内平均値及び山梨県平均は上回っている状況である。</a:t>
          </a: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は、普通交付税の追加交付などを受けて経常一般財源が増大したため数値が一時的に改善したが、増加傾向にある障害者自立支援介護給付費や障害児通所支援費が令和５年度も増加したため、数値を押し上げる要因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この他、本市は医療機関に恵まれた条件下にあるため、医療扶助費が比較的高くなっていると考えられ、特に重要施策である子ども医療費助成制度については、助成対象の拡大などで児童数の減少と反比例し、令和５年度においては主な増加要因の一つとなっており、今後も増加が想定される。重層的支援体制整備事業や高齢者保健事業・介護予防一体的実施事業等の実施により、疾病予防及び重症化予防を図り、給付の抑制・適正化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57150</xdr:rowOff>
    </xdr:from>
    <xdr:to>
      <xdr:col>24</xdr:col>
      <xdr:colOff>25400</xdr:colOff>
      <xdr:row>58</xdr:row>
      <xdr:rowOff>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29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57150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0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57</xdr:row>
      <xdr:rowOff>44450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0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44450</xdr:rowOff>
    </xdr:from>
    <xdr:to>
      <xdr:col>11</xdr:col>
      <xdr:colOff>9525</xdr:colOff>
      <xdr:row>57</xdr:row>
      <xdr:rowOff>107950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17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120650</xdr:rowOff>
    </xdr:from>
    <xdr:to>
      <xdr:col>24</xdr:col>
      <xdr:colOff>76200</xdr:colOff>
      <xdr:row>58</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92727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6350</xdr:rowOff>
    </xdr:from>
    <xdr:to>
      <xdr:col>20</xdr:col>
      <xdr:colOff>38100</xdr:colOff>
      <xdr:row>57</xdr:row>
      <xdr:rowOff>107950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92727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165100</xdr:rowOff>
    </xdr:from>
    <xdr:to>
      <xdr:col>11</xdr:col>
      <xdr:colOff>60325</xdr:colOff>
      <xdr:row>57</xdr:row>
      <xdr:rowOff>95250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その他経常収支比率は、前年度数値と比較すると</a:t>
          </a:r>
          <a:r>
            <a:rPr kumimoji="1" lang="en-US" altLang="ja-JP" sz="900">
              <a:latin typeface="ＭＳ Ｐゴシック" panose="020B0600070205080204" pitchFamily="50" charset="-128"/>
              <a:ea typeface="ＭＳ Ｐゴシック" panose="020B0600070205080204" pitchFamily="50" charset="-128"/>
            </a:rPr>
            <a:t>0.4</a:t>
          </a:r>
          <a:r>
            <a:rPr kumimoji="1" lang="ja-JP" altLang="en-US" sz="900">
              <a:latin typeface="ＭＳ Ｐゴシック" panose="020B0600070205080204" pitchFamily="50" charset="-128"/>
              <a:ea typeface="ＭＳ Ｐゴシック" panose="020B0600070205080204" pitchFamily="50" charset="-128"/>
            </a:rPr>
            <a:t>ポイント上昇し、類似団体内平均値及び全国平均は下回っているが、山梨県平均を上回っている状況である。</a:t>
          </a:r>
        </a:p>
        <a:p>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9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年度以降、数値が悪化しているのは、後期高齢者医療に係る繰出金が増加したことが主な要因として挙げられる。団塊の世代が後期高齢者に移行したことに伴って事業費が増額しているものと考えられる。また、令和５年度については、道路維持管理経費や学校管理経費における維持補修費においても増額がみられ、増加要因となっている。施設・インフラの老朽化が進む中、維持補修費は今後さらに増加するものと考えられ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公営事業会計については、引き続き経費節減に努め、独立採算の原則に根差した料金の見直し等による健全化を図り、介護保険、国民健康保険及び後期高齢者医療特別会計については、給付費の適正化を図るなど、一般会計の負担額を減らしていくよう努め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施設・インフラについては、選択と集中を前提に、計画的な事業執行と適正化に努める。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34472</xdr:rowOff>
    </xdr:from>
    <xdr:to>
      <xdr:col>82</xdr:col>
      <xdr:colOff>107950</xdr:colOff>
      <xdr:row>56</xdr:row>
      <xdr:rowOff>78015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56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703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140607</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703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補助費等経常収支比率は、前年度数値と比較すると</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ポイント下降し、全国平均値は上回っているが、類似団体内平均値及び県平均値は下回っている状況である。</a:t>
          </a:r>
        </a:p>
        <a:p>
          <a:r>
            <a:rPr kumimoji="1" lang="ja-JP" altLang="en-US" sz="900">
              <a:latin typeface="ＭＳ Ｐゴシック" panose="020B0600070205080204" pitchFamily="50" charset="-128"/>
              <a:ea typeface="ＭＳ Ｐゴシック" panose="020B0600070205080204" pitchFamily="50" charset="-128"/>
            </a:rPr>
            <a:t>　ほぼ横ばいで推移しており、令和５年度については、普通交付税の追加交付などで経常一般財源が増加して数値改善が見られた令和３年度と同水準となった。</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改善要因については、東山聖苑や甲府・峡東クリーンセンター等一部事務組合に対する負担金が建設公債費の償還の進捗などから減少したことがあげられる。ただし、東山梨行政事務組合などでは、今後施設設備の更新が控えていることから今後の動向に注視が必要である。</a:t>
          </a:r>
        </a:p>
        <a:p>
          <a:r>
            <a:rPr kumimoji="1" lang="ja-JP" altLang="en-US" sz="900">
              <a:latin typeface="ＭＳ Ｐゴシック" panose="020B0600070205080204" pitchFamily="50" charset="-128"/>
              <a:ea typeface="ＭＳ Ｐゴシック" panose="020B0600070205080204" pitchFamily="50" charset="-128"/>
            </a:rPr>
            <a:t>　また、補助費等経常経費に係る市単独助成金事業等については、補助事業の新設が続く一方で、既存事業の見直しが進まないまま経費が膨張傾向にあることから、持続可能な行政サービスを確保していくために、事務事業評価等の結果を踏まえ、事業効果を見極める中で補助金の整理統合による精査を今後も推し進めていく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671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108712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7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127000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671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76708</xdr:rowOff>
    </xdr:from>
    <xdr:to>
      <xdr:col>69</xdr:col>
      <xdr:colOff>92075</xdr:colOff>
      <xdr:row>36</xdr:row>
      <xdr:rowOff>127000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4890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44196</xdr:rowOff>
    </xdr:from>
    <xdr:to>
      <xdr:col>74</xdr:col>
      <xdr:colOff>31750</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公債費経常収支比率は、前年度数値と比較すると</a:t>
          </a:r>
          <a:r>
            <a:rPr kumimoji="1" lang="en-US" altLang="ja-JP" sz="900">
              <a:latin typeface="ＭＳ Ｐゴシック" panose="020B0600070205080204" pitchFamily="50" charset="-128"/>
              <a:ea typeface="ＭＳ Ｐゴシック" panose="020B0600070205080204" pitchFamily="50" charset="-128"/>
            </a:rPr>
            <a:t>0.3</a:t>
          </a:r>
          <a:r>
            <a:rPr kumimoji="1" lang="ja-JP" altLang="en-US" sz="900">
              <a:latin typeface="ＭＳ Ｐゴシック" panose="020B0600070205080204" pitchFamily="50" charset="-128"/>
              <a:ea typeface="ＭＳ Ｐゴシック" panose="020B0600070205080204" pitchFamily="50" charset="-128"/>
            </a:rPr>
            <a:t>ポイント下降し、類似団体内、全国及び県平均値のいずれも大きく上回っている状況である。</a:t>
          </a:r>
        </a:p>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26</a:t>
          </a:r>
          <a:r>
            <a:rPr kumimoji="1" lang="ja-JP" altLang="en-US" sz="900">
              <a:latin typeface="ＭＳ Ｐゴシック" panose="020B0600070205080204" pitchFamily="50" charset="-128"/>
              <a:ea typeface="ＭＳ Ｐゴシック" panose="020B0600070205080204" pitchFamily="50" charset="-128"/>
            </a:rPr>
            <a:t>年度以降に大型の普通建設事業を集中して実施したことにより、高水準で推移してきたが、合併直後に借入を行った臨時財政対策債や普通建設事業に係る旧合併特例事業債の償還が順次完済となる中で、令和４年度が公債費のピークとなった。</a:t>
          </a:r>
        </a:p>
        <a:p>
          <a:r>
            <a:rPr kumimoji="1" lang="ja-JP" altLang="en-US" sz="900">
              <a:latin typeface="ＭＳ Ｐゴシック" panose="020B0600070205080204" pitchFamily="50" charset="-128"/>
              <a:ea typeface="ＭＳ Ｐゴシック" panose="020B0600070205080204" pitchFamily="50" charset="-128"/>
            </a:rPr>
            <a:t>　今後数年間は暫時減少していく見込だが、現在整備に向けて取り組んでいる各種普通建設事業、特に後年に大型普通建設事業の実施が控えていることを踏まえれば、現段階において新発債の抑制に努め、適切な公債管理を徹底しなければならない状況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他団体と比較しても公債費が高い本市にあっては、住民ニーズにあった緊急度・優先度を的確に把握し、第</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次まちづくり総合計画に即した事業の選別と実施年度の平準化を図る中で地方債償還額以上の借入を行わない方針の基、健全な財政運営に引き続き努める必要がある。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83185</xdr:rowOff>
    </xdr:from>
    <xdr:to>
      <xdr:col>24</xdr:col>
      <xdr:colOff>25400</xdr:colOff>
      <xdr:row>75</xdr:row>
      <xdr:rowOff>88900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9419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155592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67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66040</xdr:rowOff>
    </xdr:from>
    <xdr:to>
      <xdr:col>19</xdr:col>
      <xdr:colOff>187325</xdr:colOff>
      <xdr:row>75</xdr:row>
      <xdr:rowOff>88900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924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85107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66040</xdr:rowOff>
    </xdr:from>
    <xdr:to>
      <xdr:col>15</xdr:col>
      <xdr:colOff>98425</xdr:colOff>
      <xdr:row>75</xdr:row>
      <xdr:rowOff>85090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9247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64152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60325</xdr:rowOff>
    </xdr:from>
    <xdr:to>
      <xdr:col>11</xdr:col>
      <xdr:colOff>9525</xdr:colOff>
      <xdr:row>75</xdr:row>
      <xdr:rowOff>85090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91907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75582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32385</xdr:rowOff>
    </xdr:from>
    <xdr:to>
      <xdr:col>24</xdr:col>
      <xdr:colOff>76200</xdr:colOff>
      <xdr:row>75</xdr:row>
      <xdr:rowOff>133985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4462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6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124477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15240</xdr:rowOff>
    </xdr:from>
    <xdr:to>
      <xdr:col>15</xdr:col>
      <xdr:colOff>149225</xdr:colOff>
      <xdr:row>75</xdr:row>
      <xdr:rowOff>116840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101616</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6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120666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xdr:rowOff>
    </xdr:from>
    <xdr:to>
      <xdr:col>6</xdr:col>
      <xdr:colOff>171450</xdr:colOff>
      <xdr:row>75</xdr:row>
      <xdr:rowOff>111125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95902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954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公債費を除く全体の経常収支比率は、前年度と比較すると</a:t>
          </a:r>
          <a:r>
            <a:rPr kumimoji="1" lang="en-US" altLang="ja-JP" sz="900">
              <a:latin typeface="ＭＳ Ｐゴシック" panose="020B0600070205080204" pitchFamily="50" charset="-128"/>
              <a:ea typeface="ＭＳ Ｐゴシック" panose="020B0600070205080204" pitchFamily="50" charset="-128"/>
            </a:rPr>
            <a:t>3.7</a:t>
          </a:r>
          <a:r>
            <a:rPr kumimoji="1" lang="ja-JP" altLang="en-US" sz="900">
              <a:latin typeface="ＭＳ Ｐゴシック" panose="020B0600070205080204" pitchFamily="50" charset="-128"/>
              <a:ea typeface="ＭＳ Ｐゴシック" panose="020B0600070205080204" pitchFamily="50" charset="-128"/>
            </a:rPr>
            <a:t>ポイント上昇し、全国平均は下回っているが、類似団体内平均値及び山梨県平均は上回っている状況である。</a:t>
          </a:r>
        </a:p>
        <a:p>
          <a:r>
            <a:rPr kumimoji="1" lang="ja-JP" altLang="en-US" sz="900">
              <a:latin typeface="ＭＳ Ｐゴシック" panose="020B0600070205080204" pitchFamily="50" charset="-128"/>
              <a:ea typeface="ＭＳ Ｐゴシック" panose="020B0600070205080204" pitchFamily="50" charset="-128"/>
            </a:rPr>
            <a:t>　令和３年度は、地方交付税等の増大による経常一般財源総額が増大したことにより数値が一時的に下降したが、それ以降は転じて増加傾向となっている。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人件費、扶助費及び物件費の大幅な増加が主な要因である。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扶助費については、この１０年で約</a:t>
          </a:r>
          <a:r>
            <a:rPr kumimoji="1" lang="en-US" altLang="ja-JP" sz="900">
              <a:latin typeface="ＭＳ Ｐゴシック" panose="020B0600070205080204" pitchFamily="50" charset="-128"/>
              <a:ea typeface="ＭＳ Ｐゴシック" panose="020B0600070205080204" pitchFamily="50" charset="-128"/>
            </a:rPr>
            <a:t>1.5</a:t>
          </a:r>
          <a:r>
            <a:rPr kumimoji="1" lang="ja-JP" altLang="en-US" sz="900">
              <a:latin typeface="ＭＳ Ｐゴシック" panose="020B0600070205080204" pitchFamily="50" charset="-128"/>
              <a:ea typeface="ＭＳ Ｐゴシック" panose="020B0600070205080204" pitchFamily="50" charset="-128"/>
            </a:rPr>
            <a:t>倍に膨張しており、今後もさらに増加していく可能性がある。扶助費抑制は全国的な課題であるため、先進的な取組を参考に費用抑制に引き続き努める必要がある。人件費は給与改定や処遇改善を伴う制度改正、物件費は物価高騰・燃料価格高騰による影響がそれぞれ大きいが、公共施設・設備の縮小や業務改善等が進んでいないことでこれらが連鎖的に数値悪化を招いている可能性がある。持続的な行政サービスを提供するため、優先順位立てた合理的な決断により健全財政を確保していく必要がある。</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149861</xdr:rowOff>
    </xdr:from>
    <xdr:to>
      <xdr:col>82</xdr:col>
      <xdr:colOff>107950</xdr:colOff>
      <xdr:row>77</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180061"/>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49276</xdr:rowOff>
    </xdr:from>
    <xdr:to>
      <xdr:col>78</xdr:col>
      <xdr:colOff>69850</xdr:colOff>
      <xdr:row>76</xdr:row>
      <xdr:rowOff>149861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79476"/>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77</xdr:row>
      <xdr:rowOff>14987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079476"/>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3556</xdr:rowOff>
    </xdr:from>
    <xdr:to>
      <xdr:col>69</xdr:col>
      <xdr:colOff>92075</xdr:colOff>
      <xdr:row>77</xdr:row>
      <xdr:rowOff>14987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033756"/>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68851</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99061</xdr:rowOff>
    </xdr:from>
    <xdr:to>
      <xdr:col>78</xdr:col>
      <xdr:colOff>120650</xdr:colOff>
      <xdr:row>77</xdr:row>
      <xdr:rowOff>29211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169926</xdr:rowOff>
    </xdr:from>
    <xdr:to>
      <xdr:col>74</xdr:col>
      <xdr:colOff>31750</xdr:colOff>
      <xdr:row>76</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1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135637</xdr:rowOff>
    </xdr:from>
    <xdr:to>
      <xdr:col>69</xdr:col>
      <xdr:colOff>142875</xdr:colOff>
      <xdr:row>77</xdr:row>
      <xdr:rowOff>65787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50564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124206</xdr:rowOff>
    </xdr:from>
    <xdr:to>
      <xdr:col>65</xdr:col>
      <xdr:colOff>53975</xdr:colOff>
      <xdr:row>76</xdr:row>
      <xdr:rowOff>54356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64533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80137</xdr:rowOff>
    </xdr:from>
    <xdr:to>
      <xdr:col>29</xdr:col>
      <xdr:colOff>127000</xdr:colOff>
      <xdr:row>17</xdr:row>
      <xdr:rowOff>140455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2412"/>
          <a:ext cx="647700" cy="60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140455</xdr:rowOff>
    </xdr:from>
    <xdr:to>
      <xdr:col>26</xdr:col>
      <xdr:colOff>50800</xdr:colOff>
      <xdr:row>17</xdr:row>
      <xdr:rowOff>145332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02730"/>
          <a:ext cx="698500" cy="4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145332</xdr:rowOff>
    </xdr:from>
    <xdr:to>
      <xdr:col>22</xdr:col>
      <xdr:colOff>114300</xdr:colOff>
      <xdr:row>17</xdr:row>
      <xdr:rowOff>158481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07607"/>
          <a:ext cx="698500" cy="13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158481</xdr:rowOff>
    </xdr:from>
    <xdr:to>
      <xdr:col>18</xdr:col>
      <xdr:colOff>177800</xdr:colOff>
      <xdr:row>18</xdr:row>
      <xdr:rowOff>43169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20756"/>
          <a:ext cx="6985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29337</xdr:rowOff>
    </xdr:from>
    <xdr:to>
      <xdr:col>29</xdr:col>
      <xdr:colOff>177800</xdr:colOff>
      <xdr:row>17</xdr:row>
      <xdr:rowOff>130937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16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1414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96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89655</xdr:rowOff>
    </xdr:from>
    <xdr:to>
      <xdr:col>26</xdr:col>
      <xdr:colOff>101600</xdr:colOff>
      <xdr:row>18</xdr:row>
      <xdr:rowOff>19805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4582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38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94532</xdr:rowOff>
    </xdr:from>
    <xdr:to>
      <xdr:col>22</xdr:col>
      <xdr:colOff>165100</xdr:colOff>
      <xdr:row>18</xdr:row>
      <xdr:rowOff>24682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56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14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107681</xdr:rowOff>
    </xdr:from>
    <xdr:to>
      <xdr:col>19</xdr:col>
      <xdr:colOff>38100</xdr:colOff>
      <xdr:row>18</xdr:row>
      <xdr:rowOff>37831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22608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15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163819</xdr:rowOff>
    </xdr:from>
    <xdr:to>
      <xdr:col>15</xdr:col>
      <xdr:colOff>101600</xdr:colOff>
      <xdr:row>18</xdr:row>
      <xdr:rowOff>93969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26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78746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1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32700</xdr:rowOff>
    </xdr:from>
    <xdr:to>
      <xdr:col>29</xdr:col>
      <xdr:colOff>127000</xdr:colOff>
      <xdr:row>38</xdr:row>
      <xdr:rowOff>37937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00300"/>
          <a:ext cx="647700" cy="52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17476</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5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37937</xdr:rowOff>
    </xdr:from>
    <xdr:to>
      <xdr:col>26</xdr:col>
      <xdr:colOff>50800</xdr:colOff>
      <xdr:row>38</xdr:row>
      <xdr:rowOff>45236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5537"/>
          <a:ext cx="698500" cy="7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45236</xdr:rowOff>
    </xdr:from>
    <xdr:to>
      <xdr:col>22</xdr:col>
      <xdr:colOff>114300</xdr:colOff>
      <xdr:row>38</xdr:row>
      <xdr:rowOff>49037</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12836"/>
          <a:ext cx="698500" cy="3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49037</xdr:rowOff>
    </xdr:from>
    <xdr:to>
      <xdr:col>18</xdr:col>
      <xdr:colOff>177800</xdr:colOff>
      <xdr:row>38</xdr:row>
      <xdr:rowOff>54890</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16637"/>
          <a:ext cx="698500" cy="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324800</xdr:rowOff>
    </xdr:from>
    <xdr:to>
      <xdr:col>29</xdr:col>
      <xdr:colOff>177800</xdr:colOff>
      <xdr:row>38</xdr:row>
      <xdr:rowOff>83500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4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169877</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330037</xdr:rowOff>
    </xdr:from>
    <xdr:to>
      <xdr:col>26</xdr:col>
      <xdr:colOff>101600</xdr:colOff>
      <xdr:row>38</xdr:row>
      <xdr:rowOff>88737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47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98914</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3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337336</xdr:rowOff>
    </xdr:from>
    <xdr:to>
      <xdr:col>22</xdr:col>
      <xdr:colOff>165100</xdr:colOff>
      <xdr:row>38</xdr:row>
      <xdr:rowOff>96036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106213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341137</xdr:rowOff>
    </xdr:from>
    <xdr:to>
      <xdr:col>19</xdr:col>
      <xdr:colOff>38100</xdr:colOff>
      <xdr:row>38</xdr:row>
      <xdr:rowOff>99837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5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110014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4090</xdr:rowOff>
    </xdr:from>
    <xdr:to>
      <xdr:col>15</xdr:col>
      <xdr:colOff>101600</xdr:colOff>
      <xdr:row>38</xdr:row>
      <xdr:rowOff>105690</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1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115867</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0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33,114
32,802
289.80
27,369,602
24,879,173
2,122,221
10,644,420
19,891,729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48706</xdr:rowOff>
    </xdr:from>
    <xdr:to>
      <xdr:col>24</xdr:col>
      <xdr:colOff>63500</xdr:colOff>
      <xdr:row>37</xdr:row>
      <xdr:rowOff>103124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2356"/>
          <a:ext cx="838200" cy="5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68834</xdr:rowOff>
    </xdr:from>
    <xdr:to>
      <xdr:col>19</xdr:col>
      <xdr:colOff>177800</xdr:colOff>
      <xdr:row>37</xdr:row>
      <xdr:rowOff>103124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124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68834</xdr:rowOff>
    </xdr:from>
    <xdr:to>
      <xdr:col>15</xdr:col>
      <xdr:colOff>50800</xdr:colOff>
      <xdr:row>37</xdr:row>
      <xdr:rowOff>111985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12484"/>
          <a:ext cx="889000" cy="4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111985</xdr:rowOff>
    </xdr:from>
    <xdr:to>
      <xdr:col>10</xdr:col>
      <xdr:colOff>114300</xdr:colOff>
      <xdr:row>38</xdr:row>
      <xdr:rowOff>127954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455635"/>
          <a:ext cx="889000" cy="18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169356</xdr:rowOff>
    </xdr:from>
    <xdr:to>
      <xdr:col>24</xdr:col>
      <xdr:colOff>114300</xdr:colOff>
      <xdr:row>37</xdr:row>
      <xdr:rowOff>99506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147783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52324</xdr:rowOff>
    </xdr:from>
    <xdr:to>
      <xdr:col>20</xdr:col>
      <xdr:colOff>38100</xdr:colOff>
      <xdr:row>37</xdr:row>
      <xdr:rowOff>153924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145051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8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18034</xdr:rowOff>
    </xdr:from>
    <xdr:to>
      <xdr:col>15</xdr:col>
      <xdr:colOff>101600</xdr:colOff>
      <xdr:row>37</xdr:row>
      <xdr:rowOff>119634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110761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61185</xdr:rowOff>
    </xdr:from>
    <xdr:to>
      <xdr:col>10</xdr:col>
      <xdr:colOff>165100</xdr:colOff>
      <xdr:row>37</xdr:row>
      <xdr:rowOff>162785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0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153912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9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77154</xdr:rowOff>
    </xdr:from>
    <xdr:to>
      <xdr:col>6</xdr:col>
      <xdr:colOff>38100</xdr:colOff>
      <xdr:row>39</xdr:row>
      <xdr:rowOff>7304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169881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8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6809</xdr:rowOff>
    </xdr:from>
    <xdr:to>
      <xdr:col>24</xdr:col>
      <xdr:colOff>63500</xdr:colOff>
      <xdr:row>58</xdr:row>
      <xdr:rowOff>28636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950909"/>
          <a:ext cx="838200" cy="2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116047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88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28636</xdr:rowOff>
    </xdr:from>
    <xdr:to>
      <xdr:col>19</xdr:col>
      <xdr:colOff>177800</xdr:colOff>
      <xdr:row>58</xdr:row>
      <xdr:rowOff>44659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72736"/>
          <a:ext cx="889000" cy="1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44659</xdr:rowOff>
    </xdr:from>
    <xdr:to>
      <xdr:col>15</xdr:col>
      <xdr:colOff>50800</xdr:colOff>
      <xdr:row>58</xdr:row>
      <xdr:rowOff>60337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88759"/>
          <a:ext cx="8890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54280</xdr:rowOff>
    </xdr:from>
    <xdr:to>
      <xdr:col>10</xdr:col>
      <xdr:colOff>114300</xdr:colOff>
      <xdr:row>58</xdr:row>
      <xdr:rowOff>60337</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98380"/>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127459</xdr:rowOff>
    </xdr:from>
    <xdr:to>
      <xdr:col>24</xdr:col>
      <xdr:colOff>114300</xdr:colOff>
      <xdr:row>58</xdr:row>
      <xdr:rowOff>57609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0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86836</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68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149286</xdr:rowOff>
    </xdr:from>
    <xdr:to>
      <xdr:col>20</xdr:col>
      <xdr:colOff>38100</xdr:colOff>
      <xdr:row>58</xdr:row>
      <xdr:rowOff>79436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70563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165309</xdr:rowOff>
    </xdr:from>
    <xdr:to>
      <xdr:col>15</xdr:col>
      <xdr:colOff>101600</xdr:colOff>
      <xdr:row>58</xdr:row>
      <xdr:rowOff>95459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86586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9537</xdr:rowOff>
    </xdr:from>
    <xdr:to>
      <xdr:col>10</xdr:col>
      <xdr:colOff>165100</xdr:colOff>
      <xdr:row>58</xdr:row>
      <xdr:rowOff>111137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102264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3480</xdr:rowOff>
    </xdr:from>
    <xdr:to>
      <xdr:col>6</xdr:col>
      <xdr:colOff>38100</xdr:colOff>
      <xdr:row>58</xdr:row>
      <xdr:rowOff>105080</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96207</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159569</xdr:rowOff>
    </xdr:from>
    <xdr:to>
      <xdr:col>24</xdr:col>
      <xdr:colOff>63500</xdr:colOff>
      <xdr:row>78</xdr:row>
      <xdr:rowOff>166827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532669"/>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166827</xdr:rowOff>
    </xdr:from>
    <xdr:to>
      <xdr:col>19</xdr:col>
      <xdr:colOff>177800</xdr:colOff>
      <xdr:row>79</xdr:row>
      <xdr:rowOff>2978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539927"/>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2978</xdr:rowOff>
    </xdr:from>
    <xdr:to>
      <xdr:col>15</xdr:col>
      <xdr:colOff>50800</xdr:colOff>
      <xdr:row>79</xdr:row>
      <xdr:rowOff>4787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547528"/>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4787</xdr:rowOff>
    </xdr:from>
    <xdr:to>
      <xdr:col>10</xdr:col>
      <xdr:colOff>114300</xdr:colOff>
      <xdr:row>79</xdr:row>
      <xdr:rowOff>7017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549337"/>
          <a:ext cx="889000" cy="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108769</xdr:rowOff>
    </xdr:from>
    <xdr:to>
      <xdr:col>24</xdr:col>
      <xdr:colOff>114300</xdr:colOff>
      <xdr:row>79</xdr:row>
      <xdr:rowOff>38919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481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23696</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9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116027</xdr:rowOff>
    </xdr:from>
    <xdr:to>
      <xdr:col>20</xdr:col>
      <xdr:colOff>38100</xdr:colOff>
      <xdr:row>79</xdr:row>
      <xdr:rowOff>46177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4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37304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581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123628</xdr:rowOff>
    </xdr:from>
    <xdr:to>
      <xdr:col>15</xdr:col>
      <xdr:colOff>101600</xdr:colOff>
      <xdr:row>79</xdr:row>
      <xdr:rowOff>53778</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44905</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58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125437</xdr:rowOff>
    </xdr:from>
    <xdr:to>
      <xdr:col>10</xdr:col>
      <xdr:colOff>165100</xdr:colOff>
      <xdr:row>79</xdr:row>
      <xdr:rowOff>55587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46714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9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127667</xdr:rowOff>
    </xdr:from>
    <xdr:to>
      <xdr:col>6</xdr:col>
      <xdr:colOff>38100</xdr:colOff>
      <xdr:row>79</xdr:row>
      <xdr:rowOff>57817</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5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48944</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59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24090</xdr:rowOff>
    </xdr:from>
    <xdr:to>
      <xdr:col>24</xdr:col>
      <xdr:colOff>63500</xdr:colOff>
      <xdr:row>96</xdr:row>
      <xdr:rowOff>98316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483290"/>
          <a:ext cx="838200" cy="7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24090</xdr:rowOff>
    </xdr:from>
    <xdr:to>
      <xdr:col>19</xdr:col>
      <xdr:colOff>177800</xdr:colOff>
      <xdr:row>96</xdr:row>
      <xdr:rowOff>88463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483290"/>
          <a:ext cx="889000" cy="6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103271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56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88463</xdr:rowOff>
    </xdr:from>
    <xdr:to>
      <xdr:col>15</xdr:col>
      <xdr:colOff>50800</xdr:colOff>
      <xdr:row>97</xdr:row>
      <xdr:rowOff>86003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547663"/>
          <a:ext cx="889000" cy="16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86003</xdr:rowOff>
    </xdr:from>
    <xdr:to>
      <xdr:col>10</xdr:col>
      <xdr:colOff>114300</xdr:colOff>
      <xdr:row>97</xdr:row>
      <xdr:rowOff>118112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16653"/>
          <a:ext cx="889000" cy="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47516</xdr:rowOff>
    </xdr:from>
    <xdr:to>
      <xdr:col>24</xdr:col>
      <xdr:colOff>114300</xdr:colOff>
      <xdr:row>96</xdr:row>
      <xdr:rowOff>149116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0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25943</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144740</xdr:rowOff>
    </xdr:from>
    <xdr:to>
      <xdr:col>20</xdr:col>
      <xdr:colOff>38100</xdr:colOff>
      <xdr:row>96</xdr:row>
      <xdr:rowOff>74890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3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91417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20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37663</xdr:rowOff>
    </xdr:from>
    <xdr:to>
      <xdr:col>15</xdr:col>
      <xdr:colOff>101600</xdr:colOff>
      <xdr:row>96</xdr:row>
      <xdr:rowOff>139263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130390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5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35203</xdr:rowOff>
    </xdr:from>
    <xdr:to>
      <xdr:col>10</xdr:col>
      <xdr:colOff>165100</xdr:colOff>
      <xdr:row>97</xdr:row>
      <xdr:rowOff>136803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6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127930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67312</xdr:rowOff>
    </xdr:from>
    <xdr:to>
      <xdr:col>6</xdr:col>
      <xdr:colOff>38100</xdr:colOff>
      <xdr:row>97</xdr:row>
      <xdr:rowOff>168912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160039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9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69139</xdr:rowOff>
    </xdr:from>
    <xdr:to>
      <xdr:col>55</xdr:col>
      <xdr:colOff>0</xdr:colOff>
      <xdr:row>36</xdr:row>
      <xdr:rowOff>124083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41339"/>
          <a:ext cx="838200" cy="5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124083</xdr:rowOff>
    </xdr:from>
    <xdr:to>
      <xdr:col>50</xdr:col>
      <xdr:colOff>114300</xdr:colOff>
      <xdr:row>37</xdr:row>
      <xdr:rowOff>32403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296283"/>
          <a:ext cx="8890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13757</xdr:rowOff>
    </xdr:from>
    <xdr:to>
      <xdr:col>45</xdr:col>
      <xdr:colOff>177800</xdr:colOff>
      <xdr:row>37</xdr:row>
      <xdr:rowOff>32403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014507"/>
          <a:ext cx="889000" cy="36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13757</xdr:rowOff>
    </xdr:from>
    <xdr:to>
      <xdr:col>41</xdr:col>
      <xdr:colOff>50800</xdr:colOff>
      <xdr:row>37</xdr:row>
      <xdr:rowOff>137608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014507"/>
          <a:ext cx="889000" cy="4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18339</xdr:rowOff>
    </xdr:from>
    <xdr:to>
      <xdr:col>55</xdr:col>
      <xdr:colOff>50800</xdr:colOff>
      <xdr:row>36</xdr:row>
      <xdr:rowOff>119939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41216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1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73283</xdr:rowOff>
    </xdr:from>
    <xdr:to>
      <xdr:col>50</xdr:col>
      <xdr:colOff>165100</xdr:colOff>
      <xdr:row>37</xdr:row>
      <xdr:rowOff>3433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4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19960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2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153053</xdr:rowOff>
    </xdr:from>
    <xdr:to>
      <xdr:col>46</xdr:col>
      <xdr:colOff>38100</xdr:colOff>
      <xdr:row>37</xdr:row>
      <xdr:rowOff>83203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74330</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41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134407</xdr:rowOff>
    </xdr:from>
    <xdr:to>
      <xdr:col>41</xdr:col>
      <xdr:colOff>101600</xdr:colOff>
      <xdr:row>35</xdr:row>
      <xdr:rowOff>64557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55684</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0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86808</xdr:rowOff>
    </xdr:from>
    <xdr:to>
      <xdr:col>36</xdr:col>
      <xdr:colOff>165100</xdr:colOff>
      <xdr:row>38</xdr:row>
      <xdr:rowOff>16959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304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8086</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2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27640</xdr:rowOff>
    </xdr:from>
    <xdr:to>
      <xdr:col>55</xdr:col>
      <xdr:colOff>0</xdr:colOff>
      <xdr:row>58</xdr:row>
      <xdr:rowOff>37705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71740"/>
          <a:ext cx="8382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157629</xdr:rowOff>
    </xdr:from>
    <xdr:to>
      <xdr:col>50</xdr:col>
      <xdr:colOff>114300</xdr:colOff>
      <xdr:row>58</xdr:row>
      <xdr:rowOff>37705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0279"/>
          <a:ext cx="889000" cy="5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157629</xdr:rowOff>
    </xdr:from>
    <xdr:to>
      <xdr:col>45</xdr:col>
      <xdr:colOff>177800</xdr:colOff>
      <xdr:row>58</xdr:row>
      <xdr:rowOff>17831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0279"/>
          <a:ext cx="889000" cy="3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64111</xdr:rowOff>
    </xdr:from>
    <xdr:to>
      <xdr:col>41</xdr:col>
      <xdr:colOff>50800</xdr:colOff>
      <xdr:row>58</xdr:row>
      <xdr:rowOff>17831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836761"/>
          <a:ext cx="889000" cy="12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138008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148290</xdr:rowOff>
    </xdr:from>
    <xdr:to>
      <xdr:col>55</xdr:col>
      <xdr:colOff>50800</xdr:colOff>
      <xdr:row>58</xdr:row>
      <xdr:rowOff>78440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92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63217</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83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158355</xdr:rowOff>
    </xdr:from>
    <xdr:to>
      <xdr:col>50</xdr:col>
      <xdr:colOff>165100</xdr:colOff>
      <xdr:row>58</xdr:row>
      <xdr:rowOff>88505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79632</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106829</xdr:rowOff>
    </xdr:from>
    <xdr:to>
      <xdr:col>46</xdr:col>
      <xdr:colOff>38100</xdr:colOff>
      <xdr:row>58</xdr:row>
      <xdr:rowOff>36979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7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28106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138481</xdr:rowOff>
    </xdr:from>
    <xdr:to>
      <xdr:col>41</xdr:col>
      <xdr:colOff>101600</xdr:colOff>
      <xdr:row>58</xdr:row>
      <xdr:rowOff>68631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59758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0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13311</xdr:rowOff>
    </xdr:from>
    <xdr:to>
      <xdr:col>36</xdr:col>
      <xdr:colOff>165100</xdr:colOff>
      <xdr:row>57</xdr:row>
      <xdr:rowOff>114911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78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131438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561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291</xdr:rowOff>
    </xdr:from>
    <xdr:to>
      <xdr:col>55</xdr:col>
      <xdr:colOff>0</xdr:colOff>
      <xdr:row>78</xdr:row>
      <xdr:rowOff>89281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73391"/>
          <a:ext cx="838200" cy="8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125527</xdr:rowOff>
    </xdr:from>
    <xdr:to>
      <xdr:col>50</xdr:col>
      <xdr:colOff>114300</xdr:colOff>
      <xdr:row>78</xdr:row>
      <xdr:rowOff>291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27177"/>
          <a:ext cx="889000" cy="4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39306</xdr:rowOff>
    </xdr:from>
    <xdr:to>
      <xdr:col>45</xdr:col>
      <xdr:colOff>177800</xdr:colOff>
      <xdr:row>77</xdr:row>
      <xdr:rowOff>125527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24095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73381</xdr:rowOff>
    </xdr:from>
    <xdr:to>
      <xdr:col>41</xdr:col>
      <xdr:colOff>50800</xdr:colOff>
      <xdr:row>77</xdr:row>
      <xdr:rowOff>39306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2589231"/>
          <a:ext cx="889000" cy="65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98925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38481</xdr:rowOff>
    </xdr:from>
    <xdr:to>
      <xdr:col>55</xdr:col>
      <xdr:colOff>50800</xdr:colOff>
      <xdr:row>78</xdr:row>
      <xdr:rowOff>140081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124858</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120941</xdr:rowOff>
    </xdr:from>
    <xdr:to>
      <xdr:col>50</xdr:col>
      <xdr:colOff>165100</xdr:colOff>
      <xdr:row>78</xdr:row>
      <xdr:rowOff>51091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42218</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74727</xdr:rowOff>
    </xdr:from>
    <xdr:to>
      <xdr:col>46</xdr:col>
      <xdr:colOff>38100</xdr:colOff>
      <xdr:row>78</xdr:row>
      <xdr:rowOff>4877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27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167454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36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159956</xdr:rowOff>
    </xdr:from>
    <xdr:to>
      <xdr:col>41</xdr:col>
      <xdr:colOff>101600</xdr:colOff>
      <xdr:row>77</xdr:row>
      <xdr:rowOff>90106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19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106633</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296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22581</xdr:rowOff>
    </xdr:from>
    <xdr:to>
      <xdr:col>36</xdr:col>
      <xdr:colOff>165100</xdr:colOff>
      <xdr:row>73</xdr:row>
      <xdr:rowOff>124181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25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140708</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3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81116</xdr:rowOff>
    </xdr:from>
    <xdr:to>
      <xdr:col>55</xdr:col>
      <xdr:colOff>0</xdr:colOff>
      <xdr:row>98</xdr:row>
      <xdr:rowOff>99664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83216"/>
          <a:ext cx="838200" cy="1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99664</xdr:rowOff>
    </xdr:from>
    <xdr:to>
      <xdr:col>50</xdr:col>
      <xdr:colOff>114300</xdr:colOff>
      <xdr:row>98</xdr:row>
      <xdr:rowOff>101377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90176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95447</xdr:rowOff>
    </xdr:from>
    <xdr:to>
      <xdr:col>45</xdr:col>
      <xdr:colOff>177800</xdr:colOff>
      <xdr:row>98</xdr:row>
      <xdr:rowOff>101377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97547"/>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92556</xdr:rowOff>
    </xdr:from>
    <xdr:to>
      <xdr:col>41</xdr:col>
      <xdr:colOff>50800</xdr:colOff>
      <xdr:row>98</xdr:row>
      <xdr:rowOff>95447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94656"/>
          <a:ext cx="889000" cy="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30316</xdr:rowOff>
    </xdr:from>
    <xdr:to>
      <xdr:col>55</xdr:col>
      <xdr:colOff>50800</xdr:colOff>
      <xdr:row>98</xdr:row>
      <xdr:rowOff>131916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116693</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4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48864</xdr:rowOff>
    </xdr:from>
    <xdr:to>
      <xdr:col>50</xdr:col>
      <xdr:colOff>165100</xdr:colOff>
      <xdr:row>98</xdr:row>
      <xdr:rowOff>150464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141591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4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50577</xdr:rowOff>
    </xdr:from>
    <xdr:to>
      <xdr:col>46</xdr:col>
      <xdr:colOff>38100</xdr:colOff>
      <xdr:row>98</xdr:row>
      <xdr:rowOff>152177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5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143304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44647</xdr:rowOff>
    </xdr:from>
    <xdr:to>
      <xdr:col>41</xdr:col>
      <xdr:colOff>101600</xdr:colOff>
      <xdr:row>98</xdr:row>
      <xdr:rowOff>146247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137374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41756</xdr:rowOff>
    </xdr:from>
    <xdr:to>
      <xdr:col>36</xdr:col>
      <xdr:colOff>165100</xdr:colOff>
      <xdr:row>98</xdr:row>
      <xdr:rowOff>143356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134483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42481</xdr:rowOff>
    </xdr:from>
    <xdr:to>
      <xdr:col>85</xdr:col>
      <xdr:colOff>127000</xdr:colOff>
      <xdr:row>39</xdr:row>
      <xdr:rowOff>44336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729031"/>
          <a:ext cx="838200" cy="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38862</xdr:rowOff>
    </xdr:from>
    <xdr:to>
      <xdr:col>81</xdr:col>
      <xdr:colOff>50800</xdr:colOff>
      <xdr:row>39</xdr:row>
      <xdr:rowOff>44336</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25412"/>
          <a:ext cx="889000" cy="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23178</xdr:rowOff>
    </xdr:from>
    <xdr:to>
      <xdr:col>76</xdr:col>
      <xdr:colOff>114300</xdr:colOff>
      <xdr:row>39</xdr:row>
      <xdr:rowOff>38862</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09728"/>
          <a:ext cx="8890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23178</xdr:rowOff>
    </xdr:from>
    <xdr:to>
      <xdr:col>71</xdr:col>
      <xdr:colOff>177800</xdr:colOff>
      <xdr:row>39</xdr:row>
      <xdr:rowOff>30099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709728"/>
          <a:ext cx="889000" cy="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163131</xdr:rowOff>
    </xdr:from>
    <xdr:to>
      <xdr:col>85</xdr:col>
      <xdr:colOff>177800</xdr:colOff>
      <xdr:row>39</xdr:row>
      <xdr:rowOff>93281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78058</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164986</xdr:rowOff>
    </xdr:from>
    <xdr:to>
      <xdr:col>81</xdr:col>
      <xdr:colOff>101600</xdr:colOff>
      <xdr:row>39</xdr:row>
      <xdr:rowOff>95136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86263</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159512</xdr:rowOff>
    </xdr:from>
    <xdr:to>
      <xdr:col>76</xdr:col>
      <xdr:colOff>165100</xdr:colOff>
      <xdr:row>39</xdr:row>
      <xdr:rowOff>89662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7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80789</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7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143828</xdr:rowOff>
    </xdr:from>
    <xdr:to>
      <xdr:col>72</xdr:col>
      <xdr:colOff>38100</xdr:colOff>
      <xdr:row>39</xdr:row>
      <xdr:rowOff>73978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65105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5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150749</xdr:rowOff>
    </xdr:from>
    <xdr:to>
      <xdr:col>67</xdr:col>
      <xdr:colOff>101600</xdr:colOff>
      <xdr:row>39</xdr:row>
      <xdr:rowOff>80899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72026</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7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141808</xdr:rowOff>
    </xdr:from>
    <xdr:to>
      <xdr:col>85</xdr:col>
      <xdr:colOff>127000</xdr:colOff>
      <xdr:row>77</xdr:row>
      <xdr:rowOff>142359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3343458"/>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141808</xdr:rowOff>
    </xdr:from>
    <xdr:to>
      <xdr:col>81</xdr:col>
      <xdr:colOff>50800</xdr:colOff>
      <xdr:row>77</xdr:row>
      <xdr:rowOff>144793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4345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144793</xdr:rowOff>
    </xdr:from>
    <xdr:to>
      <xdr:col>76</xdr:col>
      <xdr:colOff>114300</xdr:colOff>
      <xdr:row>77</xdr:row>
      <xdr:rowOff>149687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46443"/>
          <a:ext cx="8890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149687</xdr:rowOff>
    </xdr:from>
    <xdr:to>
      <xdr:col>71</xdr:col>
      <xdr:colOff>177800</xdr:colOff>
      <xdr:row>77</xdr:row>
      <xdr:rowOff>164681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51337"/>
          <a:ext cx="889000" cy="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20432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91559</xdr:rowOff>
    </xdr:from>
    <xdr:to>
      <xdr:col>85</xdr:col>
      <xdr:colOff>177800</xdr:colOff>
      <xdr:row>78</xdr:row>
      <xdr:rowOff>21709</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62010</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91008</xdr:rowOff>
    </xdr:from>
    <xdr:to>
      <xdr:col>81</xdr:col>
      <xdr:colOff>101600</xdr:colOff>
      <xdr:row>78</xdr:row>
      <xdr:rowOff>21158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12285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8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93993</xdr:rowOff>
    </xdr:from>
    <xdr:to>
      <xdr:col>76</xdr:col>
      <xdr:colOff>165100</xdr:colOff>
      <xdr:row>78</xdr:row>
      <xdr:rowOff>24143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15270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98887</xdr:rowOff>
    </xdr:from>
    <xdr:to>
      <xdr:col>72</xdr:col>
      <xdr:colOff>38100</xdr:colOff>
      <xdr:row>78</xdr:row>
      <xdr:rowOff>29037</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0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45564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7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113881</xdr:rowOff>
    </xdr:from>
    <xdr:to>
      <xdr:col>67</xdr:col>
      <xdr:colOff>101600</xdr:colOff>
      <xdr:row>78</xdr:row>
      <xdr:rowOff>44031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1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35158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29485</xdr:rowOff>
    </xdr:from>
    <xdr:to>
      <xdr:col>85</xdr:col>
      <xdr:colOff>127000</xdr:colOff>
      <xdr:row>97</xdr:row>
      <xdr:rowOff>65377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660135"/>
          <a:ext cx="838200" cy="3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65377</xdr:rowOff>
    </xdr:from>
    <xdr:to>
      <xdr:col>81</xdr:col>
      <xdr:colOff>50800</xdr:colOff>
      <xdr:row>97</xdr:row>
      <xdr:rowOff>97140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696027"/>
          <a:ext cx="889000" cy="3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81123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88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97140</xdr:rowOff>
    </xdr:from>
    <xdr:to>
      <xdr:col>76</xdr:col>
      <xdr:colOff>114300</xdr:colOff>
      <xdr:row>98</xdr:row>
      <xdr:rowOff>23599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727790"/>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8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23599</xdr:rowOff>
    </xdr:from>
    <xdr:to>
      <xdr:col>71</xdr:col>
      <xdr:colOff>177800</xdr:colOff>
      <xdr:row>98</xdr:row>
      <xdr:rowOff>91432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25699"/>
          <a:ext cx="889000" cy="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150135</xdr:rowOff>
    </xdr:from>
    <xdr:to>
      <xdr:col>85</xdr:col>
      <xdr:colOff>177800</xdr:colOff>
      <xdr:row>97</xdr:row>
      <xdr:rowOff>80285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6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1562</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46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14577</xdr:rowOff>
    </xdr:from>
    <xdr:to>
      <xdr:col>81</xdr:col>
      <xdr:colOff>101600</xdr:colOff>
      <xdr:row>97</xdr:row>
      <xdr:rowOff>116177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64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132704</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420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46340</xdr:rowOff>
    </xdr:from>
    <xdr:to>
      <xdr:col>76</xdr:col>
      <xdr:colOff>165100</xdr:colOff>
      <xdr:row>97</xdr:row>
      <xdr:rowOff>147940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6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164467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45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144249</xdr:rowOff>
    </xdr:from>
    <xdr:to>
      <xdr:col>72</xdr:col>
      <xdr:colOff>38100</xdr:colOff>
      <xdr:row>98</xdr:row>
      <xdr:rowOff>74399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77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90926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5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40632</xdr:rowOff>
    </xdr:from>
    <xdr:to>
      <xdr:col>67</xdr:col>
      <xdr:colOff>101600</xdr:colOff>
      <xdr:row>98</xdr:row>
      <xdr:rowOff>142232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133359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3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106915</xdr:rowOff>
    </xdr:from>
    <xdr:to>
      <xdr:col>116</xdr:col>
      <xdr:colOff>63500</xdr:colOff>
      <xdr:row>38</xdr:row>
      <xdr:rowOff>114859</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2015"/>
          <a:ext cx="8382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57421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57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106915</xdr:rowOff>
    </xdr:from>
    <xdr:to>
      <xdr:col>111</xdr:col>
      <xdr:colOff>177800</xdr:colOff>
      <xdr:row>38</xdr:row>
      <xdr:rowOff>163399</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0434300" y="6622015"/>
          <a:ext cx="889000" cy="5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13111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69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163399</xdr:rowOff>
    </xdr:from>
    <xdr:to>
      <xdr:col>107</xdr:col>
      <xdr:colOff>50800</xdr:colOff>
      <xdr:row>38</xdr:row>
      <xdr:rowOff>165151</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545300" y="6678499"/>
          <a:ext cx="8890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165151</xdr:rowOff>
    </xdr:from>
    <xdr:to>
      <xdr:col>102</xdr:col>
      <xdr:colOff>114300</xdr:colOff>
      <xdr:row>39</xdr:row>
      <xdr:rowOff>14370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680251"/>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64059</xdr:rowOff>
    </xdr:from>
    <xdr:to>
      <xdr:col>116</xdr:col>
      <xdr:colOff>114300</xdr:colOff>
      <xdr:row>38</xdr:row>
      <xdr:rowOff>165659</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57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23436</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367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56115</xdr:rowOff>
    </xdr:from>
    <xdr:to>
      <xdr:col>112</xdr:col>
      <xdr:colOff>38100</xdr:colOff>
      <xdr:row>38</xdr:row>
      <xdr:rowOff>157715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2792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112599</xdr:rowOff>
    </xdr:from>
    <xdr:to>
      <xdr:col>107</xdr:col>
      <xdr:colOff>101600</xdr:colOff>
      <xdr:row>39</xdr:row>
      <xdr:rowOff>42749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33876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114351</xdr:rowOff>
    </xdr:from>
    <xdr:to>
      <xdr:col>102</xdr:col>
      <xdr:colOff>165100</xdr:colOff>
      <xdr:row>39</xdr:row>
      <xdr:rowOff>44501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35628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7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135020</xdr:rowOff>
    </xdr:from>
    <xdr:to>
      <xdr:col>98</xdr:col>
      <xdr:colOff>38100</xdr:colOff>
      <xdr:row>39</xdr:row>
      <xdr:rowOff>65170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5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56297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7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60307</xdr:rowOff>
    </xdr:from>
    <xdr:to>
      <xdr:col>116</xdr:col>
      <xdr:colOff>63500</xdr:colOff>
      <xdr:row>58</xdr:row>
      <xdr:rowOff>61244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10004407"/>
          <a:ext cx="838200" cy="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61244</xdr:rowOff>
    </xdr:from>
    <xdr:to>
      <xdr:col>111</xdr:col>
      <xdr:colOff>177800</xdr:colOff>
      <xdr:row>58</xdr:row>
      <xdr:rowOff>62022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0534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42911</xdr:rowOff>
    </xdr:from>
    <xdr:to>
      <xdr:col>107</xdr:col>
      <xdr:colOff>50800</xdr:colOff>
      <xdr:row>58</xdr:row>
      <xdr:rowOff>62022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9987011"/>
          <a:ext cx="889000" cy="1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42911</xdr:rowOff>
    </xdr:from>
    <xdr:to>
      <xdr:col>102</xdr:col>
      <xdr:colOff>114300</xdr:colOff>
      <xdr:row>58</xdr:row>
      <xdr:rowOff>43779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87011"/>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9507</xdr:rowOff>
    </xdr:from>
    <xdr:to>
      <xdr:col>116</xdr:col>
      <xdr:colOff>114300</xdr:colOff>
      <xdr:row>58</xdr:row>
      <xdr:rowOff>111107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95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101045</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87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10444</xdr:rowOff>
    </xdr:from>
    <xdr:to>
      <xdr:col>112</xdr:col>
      <xdr:colOff>38100</xdr:colOff>
      <xdr:row>58</xdr:row>
      <xdr:rowOff>112044</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954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103171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4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11222</xdr:rowOff>
    </xdr:from>
    <xdr:to>
      <xdr:col>107</xdr:col>
      <xdr:colOff>101600</xdr:colOff>
      <xdr:row>58</xdr:row>
      <xdr:rowOff>112822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95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103949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4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163561</xdr:rowOff>
    </xdr:from>
    <xdr:to>
      <xdr:col>102</xdr:col>
      <xdr:colOff>165100</xdr:colOff>
      <xdr:row>58</xdr:row>
      <xdr:rowOff>93711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84838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2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164429</xdr:rowOff>
    </xdr:from>
    <xdr:to>
      <xdr:col>98</xdr:col>
      <xdr:colOff>38100</xdr:colOff>
      <xdr:row>58</xdr:row>
      <xdr:rowOff>94579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85706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121120</xdr:rowOff>
    </xdr:from>
    <xdr:to>
      <xdr:col>116</xdr:col>
      <xdr:colOff>63500</xdr:colOff>
      <xdr:row>77</xdr:row>
      <xdr:rowOff>151892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1323300" y="13151320"/>
          <a:ext cx="838200" cy="20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121120</xdr:rowOff>
    </xdr:from>
    <xdr:to>
      <xdr:col>111</xdr:col>
      <xdr:colOff>177800</xdr:colOff>
      <xdr:row>78</xdr:row>
      <xdr:rowOff>7138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151320"/>
          <a:ext cx="889000" cy="2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102443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04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167336</xdr:rowOff>
    </xdr:from>
    <xdr:to>
      <xdr:col>107</xdr:col>
      <xdr:colOff>50800</xdr:colOff>
      <xdr:row>78</xdr:row>
      <xdr:rowOff>7138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368986"/>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91897</xdr:rowOff>
    </xdr:from>
    <xdr:to>
      <xdr:col>102</xdr:col>
      <xdr:colOff>114300</xdr:colOff>
      <xdr:row>77</xdr:row>
      <xdr:rowOff>167336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293547"/>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101092</xdr:rowOff>
    </xdr:from>
    <xdr:to>
      <xdr:col>116</xdr:col>
      <xdr:colOff>114300</xdr:colOff>
      <xdr:row>78</xdr:row>
      <xdr:rowOff>31242</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79519</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70320</xdr:rowOff>
    </xdr:from>
    <xdr:to>
      <xdr:col>112</xdr:col>
      <xdr:colOff>38100</xdr:colOff>
      <xdr:row>77</xdr:row>
      <xdr:rowOff>470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1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16997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127788</xdr:rowOff>
    </xdr:from>
    <xdr:to>
      <xdr:col>107</xdr:col>
      <xdr:colOff>101600</xdr:colOff>
      <xdr:row>78</xdr:row>
      <xdr:rowOff>57938</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49065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2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116536</xdr:rowOff>
    </xdr:from>
    <xdr:to>
      <xdr:col>102</xdr:col>
      <xdr:colOff>165100</xdr:colOff>
      <xdr:row>78</xdr:row>
      <xdr:rowOff>46686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1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37813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41097</xdr:rowOff>
    </xdr:from>
    <xdr:to>
      <xdr:col>98</xdr:col>
      <xdr:colOff>38100</xdr:colOff>
      <xdr:row>77</xdr:row>
      <xdr:rowOff>142697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4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133824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公債費は、住民一人当たり</a:t>
          </a:r>
          <a:r>
            <a:rPr kumimoji="1" lang="en-US" altLang="ja-JP" sz="900">
              <a:latin typeface="ＭＳ Ｐゴシック" panose="020B0600070205080204" pitchFamily="50" charset="-128"/>
              <a:ea typeface="ＭＳ Ｐゴシック" panose="020B0600070205080204" pitchFamily="50" charset="-128"/>
            </a:rPr>
            <a:t>73,837</a:t>
          </a:r>
          <a:r>
            <a:rPr kumimoji="1" lang="ja-JP" altLang="en-US" sz="900">
              <a:latin typeface="ＭＳ Ｐゴシック" panose="020B0600070205080204" pitchFamily="50" charset="-128"/>
              <a:ea typeface="ＭＳ Ｐゴシック" panose="020B0600070205080204" pitchFamily="50" charset="-128"/>
            </a:rPr>
            <a:t>円となっており、類似団体内平均値と比較して下回っているが、全国平均及び山梨県平均値と比較すると一人当たりのコストが非常に高い状況となっている。起債の新規発行を抑えるとともに償還が進んだことで前年比では微減となった。公債費は令和</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年度がピークとなり、今後しばらくの間は減少が続くこととなるが、歳入においてはふるさと納税を除いて大幅な増加が見込めない状況の中、一度発行した起債の償還に要する公債費は後年の財政運営上義務的経費として予算を圧迫することから、地方債発行額を抑制し、地方債現在高の減少を図ることにより、安全領域を堅持しつつ、引き続き効率的な財政運営に努める必要がある。</a:t>
          </a:r>
        </a:p>
        <a:p>
          <a:r>
            <a:rPr kumimoji="1" lang="ja-JP" altLang="en-US" sz="9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900">
              <a:latin typeface="ＭＳ Ｐゴシック" panose="020B0600070205080204" pitchFamily="50" charset="-128"/>
              <a:ea typeface="ＭＳ Ｐゴシック" panose="020B0600070205080204" pitchFamily="50" charset="-128"/>
            </a:rPr>
            <a:t>49,020</a:t>
          </a:r>
          <a:r>
            <a:rPr kumimoji="1" lang="ja-JP" altLang="en-US" sz="900">
              <a:latin typeface="ＭＳ Ｐゴシック" panose="020B0600070205080204" pitchFamily="50" charset="-128"/>
              <a:ea typeface="ＭＳ Ｐゴシック" panose="020B0600070205080204" pitchFamily="50" charset="-128"/>
            </a:rPr>
            <a:t>円となり、前年度比</a:t>
          </a:r>
          <a:r>
            <a:rPr kumimoji="1" lang="en-US" altLang="ja-JP" sz="900">
              <a:latin typeface="ＭＳ Ｐゴシック" panose="020B0600070205080204" pitchFamily="50" charset="-128"/>
              <a:ea typeface="ＭＳ Ｐゴシック" panose="020B0600070205080204" pitchFamily="50" charset="-128"/>
            </a:rPr>
            <a:t>4,403</a:t>
          </a:r>
          <a:r>
            <a:rPr kumimoji="1" lang="ja-JP" altLang="en-US" sz="900">
              <a:latin typeface="ＭＳ Ｐゴシック" panose="020B0600070205080204" pitchFamily="50" charset="-128"/>
              <a:ea typeface="ＭＳ Ｐゴシック" panose="020B0600070205080204" pitchFamily="50" charset="-128"/>
            </a:rPr>
            <a:t>円の増加となった。うち新規整備においては、ここ数年減少傾向となっており類似団体平均、全国平均及び山梨県平均のいずれも下回っているが、国庫補助の内示率が低かったことや令和６年度へ繰り越した事業が多かったことから抑制された形となった。また、更新整備については、前年度比で</a:t>
          </a:r>
          <a:r>
            <a:rPr kumimoji="1" lang="en-US" altLang="ja-JP" sz="900">
              <a:latin typeface="ＭＳ Ｐゴシック" panose="020B0600070205080204" pitchFamily="50" charset="-128"/>
              <a:ea typeface="ＭＳ Ｐゴシック" panose="020B0600070205080204" pitchFamily="50" charset="-128"/>
            </a:rPr>
            <a:t>8,113</a:t>
          </a:r>
          <a:r>
            <a:rPr kumimoji="1" lang="ja-JP" altLang="en-US" sz="900">
              <a:latin typeface="ＭＳ Ｐゴシック" panose="020B0600070205080204" pitchFamily="50" charset="-128"/>
              <a:ea typeface="ＭＳ Ｐゴシック" panose="020B0600070205080204" pitchFamily="50" charset="-128"/>
            </a:rPr>
            <a:t>円の増額となっているが、類似団体平均、全国平均及び山梨県平均のいずれも大きく下回っている。この傾向は維持補修費も同様であり、既存の施設・インフラの更新や維持管理に対して十分な経費をかけられていない可能性があることを示している。そしてそれは同時に、今後これらの更新整備のための経費が急増することと同義でもあるため、新規の普通建設事業経費の抑制により財源確保を図るとともに、「公共施設等総合管理計画」及び「公共施設マネジメント計画」に基づき、公共施設・インフラ資産の適正化と計画的な維持管理を推進していく必要があ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物件費については、物価高騰や燃料価格高騰による増加の影響が大きく、人件費についても、労務単価の見直しや処遇改善を目的とした制度改正などから増加しており、いずれも今後さらに増加していく可能性がある。物件費については「公共施設等総合管理計画」及び「公共施設マネジメント計画」に基づき、ダウンサイジングや解体・統廃合等をすすめ合理化を図り、人件費については、「定員適正化計画」に基づき職員数及び配置の適正化図ることが肝要であるため、事務事業の見直しと合わせて着実に実施していく必要がある。</a:t>
          </a:r>
        </a:p>
        <a:p>
          <a:r>
            <a:rPr kumimoji="1" lang="ja-JP" altLang="en-US" sz="900">
              <a:latin typeface="ＭＳ Ｐゴシック" panose="020B0600070205080204" pitchFamily="50" charset="-128"/>
              <a:ea typeface="ＭＳ Ｐゴシック" panose="020B0600070205080204" pitchFamily="50" charset="-128"/>
            </a:rPr>
            <a:t>　なお、補助費等の上昇は、ふるさと納税の増額に伴う返礼品費の増額、扶助費については、電力・ガス・食料品等価格高騰給付事業費及び非課税世帯等に対する給付事業費等の皆減により減額となっている。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山梨県山梨市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33,114
32,802
289.80
27,369,602
24,879,173
2,122,221
10,644,420
19,891,729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27.3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167894</xdr:rowOff>
    </xdr:from>
    <xdr:to>
      <xdr:col>24</xdr:col>
      <xdr:colOff>63500</xdr:colOff>
      <xdr:row>36</xdr:row>
      <xdr:rowOff>4826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68644"/>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167894</xdr:rowOff>
    </xdr:from>
    <xdr:to>
      <xdr:col>19</xdr:col>
      <xdr:colOff>177800</xdr:colOff>
      <xdr:row>36</xdr:row>
      <xdr:rowOff>46736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68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46736</xdr:rowOff>
    </xdr:from>
    <xdr:to>
      <xdr:col>15</xdr:col>
      <xdr:colOff>50800</xdr:colOff>
      <xdr:row>36</xdr:row>
      <xdr:rowOff>130937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18936"/>
          <a:ext cx="8890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104077</xdr:rowOff>
    </xdr:from>
    <xdr:to>
      <xdr:col>10</xdr:col>
      <xdr:colOff>114300</xdr:colOff>
      <xdr:row>36</xdr:row>
      <xdr:rowOff>130937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7627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125476</xdr:rowOff>
    </xdr:from>
    <xdr:to>
      <xdr:col>24</xdr:col>
      <xdr:colOff>114300</xdr:colOff>
      <xdr:row>36</xdr:row>
      <xdr:rowOff>55626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103903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117094</xdr:rowOff>
    </xdr:from>
    <xdr:to>
      <xdr:col>20</xdr:col>
      <xdr:colOff>38100</xdr:colOff>
      <xdr:row>36</xdr:row>
      <xdr:rowOff>47244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38371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167386</xdr:rowOff>
    </xdr:from>
    <xdr:to>
      <xdr:col>15</xdr:col>
      <xdr:colOff>101600</xdr:colOff>
      <xdr:row>36</xdr:row>
      <xdr:rowOff>97536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6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88663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6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80137</xdr:rowOff>
    </xdr:from>
    <xdr:to>
      <xdr:col>10</xdr:col>
      <xdr:colOff>165100</xdr:colOff>
      <xdr:row>37</xdr:row>
      <xdr:rowOff>10287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5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4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53277</xdr:rowOff>
    </xdr:from>
    <xdr:to>
      <xdr:col>6</xdr:col>
      <xdr:colOff>38100</xdr:colOff>
      <xdr:row>36</xdr:row>
      <xdr:rowOff>154877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2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146004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1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70776</xdr:rowOff>
    </xdr:from>
    <xdr:to>
      <xdr:col>24</xdr:col>
      <xdr:colOff>63500</xdr:colOff>
      <xdr:row>57</xdr:row>
      <xdr:rowOff>88315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43426"/>
          <a:ext cx="8382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88315</xdr:rowOff>
    </xdr:from>
    <xdr:to>
      <xdr:col>19</xdr:col>
      <xdr:colOff>177800</xdr:colOff>
      <xdr:row>57</xdr:row>
      <xdr:rowOff>156276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0965"/>
          <a:ext cx="889000" cy="6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90809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3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99563</xdr:rowOff>
    </xdr:from>
    <xdr:to>
      <xdr:col>15</xdr:col>
      <xdr:colOff>50800</xdr:colOff>
      <xdr:row>57</xdr:row>
      <xdr:rowOff>156276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72213"/>
          <a:ext cx="889000" cy="5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87303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3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99563</xdr:rowOff>
    </xdr:from>
    <xdr:to>
      <xdr:col>10</xdr:col>
      <xdr:colOff>114300</xdr:colOff>
      <xdr:row>58</xdr:row>
      <xdr:rowOff>108953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72213"/>
          <a:ext cx="889000" cy="18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161669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19976</xdr:rowOff>
    </xdr:from>
    <xdr:to>
      <xdr:col>24</xdr:col>
      <xdr:colOff>114300</xdr:colOff>
      <xdr:row>57</xdr:row>
      <xdr:rowOff>121576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9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4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37515</xdr:rowOff>
    </xdr:from>
    <xdr:to>
      <xdr:col>20</xdr:col>
      <xdr:colOff>38100</xdr:colOff>
      <xdr:row>57</xdr:row>
      <xdr:rowOff>139115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155642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105476</xdr:rowOff>
    </xdr:from>
    <xdr:to>
      <xdr:col>15</xdr:col>
      <xdr:colOff>101600</xdr:colOff>
      <xdr:row>58</xdr:row>
      <xdr:rowOff>35626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52153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5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48763</xdr:rowOff>
    </xdr:from>
    <xdr:to>
      <xdr:col>10</xdr:col>
      <xdr:colOff>165100</xdr:colOff>
      <xdr:row>57</xdr:row>
      <xdr:rowOff>150363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2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166890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59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58153</xdr:rowOff>
    </xdr:from>
    <xdr:to>
      <xdr:col>6</xdr:col>
      <xdr:colOff>38100</xdr:colOff>
      <xdr:row>58</xdr:row>
      <xdr:rowOff>159753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150880</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50354</xdr:rowOff>
    </xdr:from>
    <xdr:to>
      <xdr:col>24</xdr:col>
      <xdr:colOff>63500</xdr:colOff>
      <xdr:row>76</xdr:row>
      <xdr:rowOff>60271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080554"/>
          <a:ext cx="838200" cy="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50354</xdr:rowOff>
    </xdr:from>
    <xdr:to>
      <xdr:col>19</xdr:col>
      <xdr:colOff>177800</xdr:colOff>
      <xdr:row>76</xdr:row>
      <xdr:rowOff>65926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80554"/>
          <a:ext cx="889000" cy="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65926</xdr:rowOff>
    </xdr:from>
    <xdr:to>
      <xdr:col>15</xdr:col>
      <xdr:colOff>50800</xdr:colOff>
      <xdr:row>77</xdr:row>
      <xdr:rowOff>7716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96126"/>
          <a:ext cx="889000" cy="1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7716</xdr:rowOff>
    </xdr:from>
    <xdr:to>
      <xdr:col>10</xdr:col>
      <xdr:colOff>114300</xdr:colOff>
      <xdr:row>77</xdr:row>
      <xdr:rowOff>43276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09366"/>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9471</xdr:rowOff>
    </xdr:from>
    <xdr:to>
      <xdr:col>24</xdr:col>
      <xdr:colOff>114300</xdr:colOff>
      <xdr:row>76</xdr:row>
      <xdr:rowOff>111071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3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159348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18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171004</xdr:rowOff>
    </xdr:from>
    <xdr:to>
      <xdr:col>20</xdr:col>
      <xdr:colOff>38100</xdr:colOff>
      <xdr:row>76</xdr:row>
      <xdr:rowOff>101154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92281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2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15126</xdr:rowOff>
    </xdr:from>
    <xdr:to>
      <xdr:col>15</xdr:col>
      <xdr:colOff>101600</xdr:colOff>
      <xdr:row>76</xdr:row>
      <xdr:rowOff>116726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107853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38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128366</xdr:rowOff>
    </xdr:from>
    <xdr:to>
      <xdr:col>10</xdr:col>
      <xdr:colOff>165100</xdr:colOff>
      <xdr:row>77</xdr:row>
      <xdr:rowOff>58516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49643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163926</xdr:rowOff>
    </xdr:from>
    <xdr:to>
      <xdr:col>6</xdr:col>
      <xdr:colOff>38100</xdr:colOff>
      <xdr:row>77</xdr:row>
      <xdr:rowOff>94076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85203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8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68239</xdr:rowOff>
    </xdr:from>
    <xdr:to>
      <xdr:col>24</xdr:col>
      <xdr:colOff>63500</xdr:colOff>
      <xdr:row>97</xdr:row>
      <xdr:rowOff>99713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98889"/>
          <a:ext cx="838200" cy="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92353</xdr:rowOff>
    </xdr:from>
    <xdr:to>
      <xdr:col>19</xdr:col>
      <xdr:colOff>177800</xdr:colOff>
      <xdr:row>97</xdr:row>
      <xdr:rowOff>99713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23003"/>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92353</xdr:rowOff>
    </xdr:from>
    <xdr:to>
      <xdr:col>15</xdr:col>
      <xdr:colOff>50800</xdr:colOff>
      <xdr:row>97</xdr:row>
      <xdr:rowOff>122455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23003"/>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122455</xdr:rowOff>
    </xdr:from>
    <xdr:to>
      <xdr:col>10</xdr:col>
      <xdr:colOff>114300</xdr:colOff>
      <xdr:row>97</xdr:row>
      <xdr:rowOff>153389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753105"/>
          <a:ext cx="889000" cy="3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17439</xdr:rowOff>
    </xdr:from>
    <xdr:to>
      <xdr:col>24</xdr:col>
      <xdr:colOff>114300</xdr:colOff>
      <xdr:row>97</xdr:row>
      <xdr:rowOff>119039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64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103816</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6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48913</xdr:rowOff>
    </xdr:from>
    <xdr:to>
      <xdr:col>20</xdr:col>
      <xdr:colOff>38100</xdr:colOff>
      <xdr:row>97</xdr:row>
      <xdr:rowOff>150513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141640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7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41553</xdr:rowOff>
    </xdr:from>
    <xdr:to>
      <xdr:col>15</xdr:col>
      <xdr:colOff>101600</xdr:colOff>
      <xdr:row>97</xdr:row>
      <xdr:rowOff>143153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7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134280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71655</xdr:rowOff>
    </xdr:from>
    <xdr:to>
      <xdr:col>10</xdr:col>
      <xdr:colOff>165100</xdr:colOff>
      <xdr:row>98</xdr:row>
      <xdr:rowOff>1805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0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164382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79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102589</xdr:rowOff>
    </xdr:from>
    <xdr:to>
      <xdr:col>6</xdr:col>
      <xdr:colOff>38100</xdr:colOff>
      <xdr:row>98</xdr:row>
      <xdr:rowOff>32739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23866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2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113901</xdr:rowOff>
    </xdr:from>
    <xdr:to>
      <xdr:col>55</xdr:col>
      <xdr:colOff>0</xdr:colOff>
      <xdr:row>36</xdr:row>
      <xdr:rowOff>127290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286101"/>
          <a:ext cx="8382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113901</xdr:rowOff>
    </xdr:from>
    <xdr:to>
      <xdr:col>50</xdr:col>
      <xdr:colOff>114300</xdr:colOff>
      <xdr:row>37</xdr:row>
      <xdr:rowOff>19522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286101"/>
          <a:ext cx="889000" cy="7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170724</xdr:rowOff>
    </xdr:from>
    <xdr:to>
      <xdr:col>45</xdr:col>
      <xdr:colOff>177800</xdr:colOff>
      <xdr:row>37</xdr:row>
      <xdr:rowOff>19522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342924"/>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57731</xdr:rowOff>
    </xdr:from>
    <xdr:to>
      <xdr:col>41</xdr:col>
      <xdr:colOff>50800</xdr:colOff>
      <xdr:row>36</xdr:row>
      <xdr:rowOff>170724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229931"/>
          <a:ext cx="889000" cy="1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76490</xdr:rowOff>
    </xdr:from>
    <xdr:to>
      <xdr:col>55</xdr:col>
      <xdr:colOff>50800</xdr:colOff>
      <xdr:row>37</xdr:row>
      <xdr:rowOff>6640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4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99367</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0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63101</xdr:rowOff>
    </xdr:from>
    <xdr:to>
      <xdr:col>50</xdr:col>
      <xdr:colOff>165100</xdr:colOff>
      <xdr:row>36</xdr:row>
      <xdr:rowOff>164701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23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9778</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601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140172</xdr:rowOff>
    </xdr:from>
    <xdr:to>
      <xdr:col>46</xdr:col>
      <xdr:colOff>38100</xdr:colOff>
      <xdr:row>37</xdr:row>
      <xdr:rowOff>70322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31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86849</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608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119924</xdr:rowOff>
    </xdr:from>
    <xdr:to>
      <xdr:col>41</xdr:col>
      <xdr:colOff>101600</xdr:colOff>
      <xdr:row>37</xdr:row>
      <xdr:rowOff>50074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9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66601</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6067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6931</xdr:rowOff>
    </xdr:from>
    <xdr:to>
      <xdr:col>36</xdr:col>
      <xdr:colOff>165100</xdr:colOff>
      <xdr:row>36</xdr:row>
      <xdr:rowOff>108531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7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125058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954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45098</xdr:rowOff>
    </xdr:from>
    <xdr:to>
      <xdr:col>55</xdr:col>
      <xdr:colOff>0</xdr:colOff>
      <xdr:row>58</xdr:row>
      <xdr:rowOff>65382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89198"/>
          <a:ext cx="838200" cy="2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65382</xdr:rowOff>
    </xdr:from>
    <xdr:to>
      <xdr:col>50</xdr:col>
      <xdr:colOff>114300</xdr:colOff>
      <xdr:row>58</xdr:row>
      <xdr:rowOff>73299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9482"/>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73299</xdr:rowOff>
    </xdr:from>
    <xdr:to>
      <xdr:col>45</xdr:col>
      <xdr:colOff>177800</xdr:colOff>
      <xdr:row>58</xdr:row>
      <xdr:rowOff>77033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7399"/>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71051</xdr:rowOff>
    </xdr:from>
    <xdr:to>
      <xdr:col>41</xdr:col>
      <xdr:colOff>50800</xdr:colOff>
      <xdr:row>58</xdr:row>
      <xdr:rowOff>77033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10015151"/>
          <a:ext cx="8890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165748</xdr:rowOff>
    </xdr:from>
    <xdr:to>
      <xdr:col>55</xdr:col>
      <xdr:colOff>50800</xdr:colOff>
      <xdr:row>58</xdr:row>
      <xdr:rowOff>95898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3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80675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14582</xdr:rowOff>
    </xdr:from>
    <xdr:to>
      <xdr:col>50</xdr:col>
      <xdr:colOff>165100</xdr:colOff>
      <xdr:row>58</xdr:row>
      <xdr:rowOff>116182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107309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22499</xdr:rowOff>
    </xdr:from>
    <xdr:to>
      <xdr:col>46</xdr:col>
      <xdr:colOff>38100</xdr:colOff>
      <xdr:row>58</xdr:row>
      <xdr:rowOff>124099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115226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26233</xdr:rowOff>
    </xdr:from>
    <xdr:to>
      <xdr:col>41</xdr:col>
      <xdr:colOff>101600</xdr:colOff>
      <xdr:row>58</xdr:row>
      <xdr:rowOff>127833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118960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20251</xdr:rowOff>
    </xdr:from>
    <xdr:to>
      <xdr:col>36</xdr:col>
      <xdr:colOff>165100</xdr:colOff>
      <xdr:row>58</xdr:row>
      <xdr:rowOff>121851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112978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43966</xdr:rowOff>
    </xdr:from>
    <xdr:to>
      <xdr:col>55</xdr:col>
      <xdr:colOff>0</xdr:colOff>
      <xdr:row>78</xdr:row>
      <xdr:rowOff>46382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417066"/>
          <a:ext cx="8382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43966</xdr:rowOff>
    </xdr:from>
    <xdr:to>
      <xdr:col>50</xdr:col>
      <xdr:colOff>114300</xdr:colOff>
      <xdr:row>78</xdr:row>
      <xdr:rowOff>56457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417066"/>
          <a:ext cx="889000" cy="1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56457</xdr:rowOff>
    </xdr:from>
    <xdr:to>
      <xdr:col>45</xdr:col>
      <xdr:colOff>177800</xdr:colOff>
      <xdr:row>78</xdr:row>
      <xdr:rowOff>57714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29557"/>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57714</xdr:rowOff>
    </xdr:from>
    <xdr:to>
      <xdr:col>41</xdr:col>
      <xdr:colOff>50800</xdr:colOff>
      <xdr:row>78</xdr:row>
      <xdr:rowOff>81466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0814"/>
          <a:ext cx="889000" cy="2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167032</xdr:rowOff>
    </xdr:from>
    <xdr:to>
      <xdr:col>55</xdr:col>
      <xdr:colOff>50800</xdr:colOff>
      <xdr:row>78</xdr:row>
      <xdr:rowOff>97182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110922</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164616</xdr:rowOff>
    </xdr:from>
    <xdr:to>
      <xdr:col>50</xdr:col>
      <xdr:colOff>165100</xdr:colOff>
      <xdr:row>78</xdr:row>
      <xdr:rowOff>94766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85893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5657</xdr:rowOff>
    </xdr:from>
    <xdr:to>
      <xdr:col>46</xdr:col>
      <xdr:colOff>38100</xdr:colOff>
      <xdr:row>78</xdr:row>
      <xdr:rowOff>107257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98384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7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6914</xdr:rowOff>
    </xdr:from>
    <xdr:to>
      <xdr:col>41</xdr:col>
      <xdr:colOff>101600</xdr:colOff>
      <xdr:row>78</xdr:row>
      <xdr:rowOff>108514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99641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7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30666</xdr:rowOff>
    </xdr:from>
    <xdr:to>
      <xdr:col>36</xdr:col>
      <xdr:colOff>165100</xdr:colOff>
      <xdr:row>78</xdr:row>
      <xdr:rowOff>132266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0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123393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49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167201</xdr:rowOff>
    </xdr:from>
    <xdr:to>
      <xdr:col>55</xdr:col>
      <xdr:colOff>0</xdr:colOff>
      <xdr:row>96</xdr:row>
      <xdr:rowOff>168939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626401"/>
          <a:ext cx="8382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147754</xdr:rowOff>
    </xdr:from>
    <xdr:to>
      <xdr:col>50</xdr:col>
      <xdr:colOff>114300</xdr:colOff>
      <xdr:row>96</xdr:row>
      <xdr:rowOff>168939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35504"/>
          <a:ext cx="889000" cy="192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147754</xdr:rowOff>
    </xdr:from>
    <xdr:to>
      <xdr:col>45</xdr:col>
      <xdr:colOff>177800</xdr:colOff>
      <xdr:row>96</xdr:row>
      <xdr:rowOff>105677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35504"/>
          <a:ext cx="889000" cy="12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66242</xdr:rowOff>
    </xdr:from>
    <xdr:to>
      <xdr:col>41</xdr:col>
      <xdr:colOff>50800</xdr:colOff>
      <xdr:row>96</xdr:row>
      <xdr:rowOff>105677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6182542"/>
          <a:ext cx="889000" cy="38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645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116401</xdr:rowOff>
    </xdr:from>
    <xdr:to>
      <xdr:col>55</xdr:col>
      <xdr:colOff>50800</xdr:colOff>
      <xdr:row>97</xdr:row>
      <xdr:rowOff>46551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7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94828</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118139</xdr:rowOff>
    </xdr:from>
    <xdr:to>
      <xdr:col>50</xdr:col>
      <xdr:colOff>165100</xdr:colOff>
      <xdr:row>97</xdr:row>
      <xdr:rowOff>48289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39416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7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96954</xdr:rowOff>
    </xdr:from>
    <xdr:to>
      <xdr:col>46</xdr:col>
      <xdr:colOff>38100</xdr:colOff>
      <xdr:row>96</xdr:row>
      <xdr:rowOff>27104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43631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1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54877</xdr:rowOff>
    </xdr:from>
    <xdr:to>
      <xdr:col>41</xdr:col>
      <xdr:colOff>101600</xdr:colOff>
      <xdr:row>96</xdr:row>
      <xdr:rowOff>156477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147604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0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15442</xdr:rowOff>
    </xdr:from>
    <xdr:to>
      <xdr:col>36</xdr:col>
      <xdr:colOff>165100</xdr:colOff>
      <xdr:row>94</xdr:row>
      <xdr:rowOff>117042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13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133569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5906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19731</xdr:rowOff>
    </xdr:from>
    <xdr:to>
      <xdr:col>85</xdr:col>
      <xdr:colOff>127000</xdr:colOff>
      <xdr:row>35</xdr:row>
      <xdr:rowOff>131585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020481"/>
          <a:ext cx="838200" cy="11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125963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955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131585</xdr:rowOff>
    </xdr:from>
    <xdr:to>
      <xdr:col>81</xdr:col>
      <xdr:colOff>50800</xdr:colOff>
      <xdr:row>35</xdr:row>
      <xdr:rowOff>139952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32335"/>
          <a:ext cx="8890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139952</xdr:rowOff>
    </xdr:from>
    <xdr:to>
      <xdr:col>76</xdr:col>
      <xdr:colOff>114300</xdr:colOff>
      <xdr:row>35</xdr:row>
      <xdr:rowOff>141712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40702"/>
          <a:ext cx="889000" cy="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140043</xdr:rowOff>
    </xdr:from>
    <xdr:to>
      <xdr:col>71</xdr:col>
      <xdr:colOff>177800</xdr:colOff>
      <xdr:row>35</xdr:row>
      <xdr:rowOff>141712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814300" y="614079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140381</xdr:rowOff>
    </xdr:from>
    <xdr:to>
      <xdr:col>85</xdr:col>
      <xdr:colOff>177800</xdr:colOff>
      <xdr:row>35</xdr:row>
      <xdr:rowOff>70531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596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163258</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582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80785</xdr:rowOff>
    </xdr:from>
    <xdr:to>
      <xdr:col>81</xdr:col>
      <xdr:colOff>101600</xdr:colOff>
      <xdr:row>36</xdr:row>
      <xdr:rowOff>10935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08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2062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17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89152</xdr:rowOff>
    </xdr:from>
    <xdr:to>
      <xdr:col>76</xdr:col>
      <xdr:colOff>165100</xdr:colOff>
      <xdr:row>36</xdr:row>
      <xdr:rowOff>19302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0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10429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8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90912</xdr:rowOff>
    </xdr:from>
    <xdr:to>
      <xdr:col>72</xdr:col>
      <xdr:colOff>38100</xdr:colOff>
      <xdr:row>36</xdr:row>
      <xdr:rowOff>21062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09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18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89243</xdr:rowOff>
    </xdr:from>
    <xdr:to>
      <xdr:col>67</xdr:col>
      <xdr:colOff>101600</xdr:colOff>
      <xdr:row>36</xdr:row>
      <xdr:rowOff>19393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0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10520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8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61688</xdr:rowOff>
    </xdr:from>
    <xdr:to>
      <xdr:col>85</xdr:col>
      <xdr:colOff>127000</xdr:colOff>
      <xdr:row>57</xdr:row>
      <xdr:rowOff>63388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34338"/>
          <a:ext cx="838200" cy="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61688</xdr:rowOff>
    </xdr:from>
    <xdr:to>
      <xdr:col>81</xdr:col>
      <xdr:colOff>50800</xdr:colOff>
      <xdr:row>57</xdr:row>
      <xdr:rowOff>120008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34338"/>
          <a:ext cx="889000" cy="5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73027</xdr:rowOff>
    </xdr:from>
    <xdr:to>
      <xdr:col>76</xdr:col>
      <xdr:colOff>114300</xdr:colOff>
      <xdr:row>57</xdr:row>
      <xdr:rowOff>120008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45677"/>
          <a:ext cx="889000" cy="4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73027</xdr:rowOff>
    </xdr:from>
    <xdr:to>
      <xdr:col>71</xdr:col>
      <xdr:colOff>177800</xdr:colOff>
      <xdr:row>57</xdr:row>
      <xdr:rowOff>74695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45677"/>
          <a:ext cx="889000" cy="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12588</xdr:rowOff>
    </xdr:from>
    <xdr:to>
      <xdr:col>85</xdr:col>
      <xdr:colOff>177800</xdr:colOff>
      <xdr:row>57</xdr:row>
      <xdr:rowOff>114188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8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98965</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10888</xdr:rowOff>
    </xdr:from>
    <xdr:to>
      <xdr:col>81</xdr:col>
      <xdr:colOff>101600</xdr:colOff>
      <xdr:row>57</xdr:row>
      <xdr:rowOff>112488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8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103615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69208</xdr:rowOff>
    </xdr:from>
    <xdr:to>
      <xdr:col>76</xdr:col>
      <xdr:colOff>165100</xdr:colOff>
      <xdr:row>57</xdr:row>
      <xdr:rowOff>170808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4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161935</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9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22227</xdr:rowOff>
    </xdr:from>
    <xdr:to>
      <xdr:col>72</xdr:col>
      <xdr:colOff>38100</xdr:colOff>
      <xdr:row>57</xdr:row>
      <xdr:rowOff>123827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9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114954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8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23895</xdr:rowOff>
    </xdr:from>
    <xdr:to>
      <xdr:col>67</xdr:col>
      <xdr:colOff>101600</xdr:colOff>
      <xdr:row>57</xdr:row>
      <xdr:rowOff>125495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116622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42481</xdr:rowOff>
    </xdr:from>
    <xdr:to>
      <xdr:col>85</xdr:col>
      <xdr:colOff>127000</xdr:colOff>
      <xdr:row>79</xdr:row>
      <xdr:rowOff>44335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87031"/>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38863</xdr:rowOff>
    </xdr:from>
    <xdr:to>
      <xdr:col>81</xdr:col>
      <xdr:colOff>50800</xdr:colOff>
      <xdr:row>79</xdr:row>
      <xdr:rowOff>44335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83413"/>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23177</xdr:rowOff>
    </xdr:from>
    <xdr:to>
      <xdr:col>76</xdr:col>
      <xdr:colOff>114300</xdr:colOff>
      <xdr:row>79</xdr:row>
      <xdr:rowOff>38863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67727"/>
          <a:ext cx="889000" cy="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23177</xdr:rowOff>
    </xdr:from>
    <xdr:to>
      <xdr:col>71</xdr:col>
      <xdr:colOff>177800</xdr:colOff>
      <xdr:row>79</xdr:row>
      <xdr:rowOff>30099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67727"/>
          <a:ext cx="8890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163131</xdr:rowOff>
    </xdr:from>
    <xdr:to>
      <xdr:col>85</xdr:col>
      <xdr:colOff>177800</xdr:colOff>
      <xdr:row>79</xdr:row>
      <xdr:rowOff>93281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78058</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164985</xdr:rowOff>
    </xdr:from>
    <xdr:to>
      <xdr:col>81</xdr:col>
      <xdr:colOff>101600</xdr:colOff>
      <xdr:row>79</xdr:row>
      <xdr:rowOff>95135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86262</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356650" y="13630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159513</xdr:rowOff>
    </xdr:from>
    <xdr:to>
      <xdr:col>76</xdr:col>
      <xdr:colOff>165100</xdr:colOff>
      <xdr:row>79</xdr:row>
      <xdr:rowOff>89663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80790</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25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143827</xdr:rowOff>
    </xdr:from>
    <xdr:to>
      <xdr:col>72</xdr:col>
      <xdr:colOff>38100</xdr:colOff>
      <xdr:row>79</xdr:row>
      <xdr:rowOff>73977</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1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65104</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0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150749</xdr:rowOff>
    </xdr:from>
    <xdr:to>
      <xdr:col>67</xdr:col>
      <xdr:colOff>101600</xdr:colOff>
      <xdr:row>79</xdr:row>
      <xdr:rowOff>80899</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72026</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61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141808</xdr:rowOff>
    </xdr:from>
    <xdr:to>
      <xdr:col>85</xdr:col>
      <xdr:colOff>127000</xdr:colOff>
      <xdr:row>97</xdr:row>
      <xdr:rowOff>142359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772458"/>
          <a:ext cx="838200" cy="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141808</xdr:rowOff>
    </xdr:from>
    <xdr:to>
      <xdr:col>81</xdr:col>
      <xdr:colOff>50800</xdr:colOff>
      <xdr:row>97</xdr:row>
      <xdr:rowOff>144793</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72458"/>
          <a:ext cx="889000" cy="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144793</xdr:rowOff>
    </xdr:from>
    <xdr:to>
      <xdr:col>76</xdr:col>
      <xdr:colOff>114300</xdr:colOff>
      <xdr:row>97</xdr:row>
      <xdr:rowOff>149687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75443"/>
          <a:ext cx="889000" cy="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149687</xdr:rowOff>
    </xdr:from>
    <xdr:to>
      <xdr:col>71</xdr:col>
      <xdr:colOff>177800</xdr:colOff>
      <xdr:row>97</xdr:row>
      <xdr:rowOff>164681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80337"/>
          <a:ext cx="889000" cy="1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20423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82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91559</xdr:rowOff>
    </xdr:from>
    <xdr:to>
      <xdr:col>85</xdr:col>
      <xdr:colOff>177800</xdr:colOff>
      <xdr:row>98</xdr:row>
      <xdr:rowOff>21709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62006</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91008</xdr:rowOff>
    </xdr:from>
    <xdr:to>
      <xdr:col>81</xdr:col>
      <xdr:colOff>101600</xdr:colOff>
      <xdr:row>98</xdr:row>
      <xdr:rowOff>21158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2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12285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1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93993</xdr:rowOff>
    </xdr:from>
    <xdr:to>
      <xdr:col>76</xdr:col>
      <xdr:colOff>165100</xdr:colOff>
      <xdr:row>98</xdr:row>
      <xdr:rowOff>24143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2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15270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1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98887</xdr:rowOff>
    </xdr:from>
    <xdr:to>
      <xdr:col>72</xdr:col>
      <xdr:colOff>38100</xdr:colOff>
      <xdr:row>98</xdr:row>
      <xdr:rowOff>29037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2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45564</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113881</xdr:rowOff>
    </xdr:from>
    <xdr:to>
      <xdr:col>67</xdr:col>
      <xdr:colOff>101600</xdr:colOff>
      <xdr:row>98</xdr:row>
      <xdr:rowOff>44031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35158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3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800">
              <a:latin typeface="ＭＳ Ｐゴシック" panose="020B0600070205080204" pitchFamily="50" charset="-128"/>
              <a:ea typeface="ＭＳ Ｐゴシック" panose="020B0600070205080204" pitchFamily="50" charset="-128"/>
            </a:rPr>
            <a:t>　総務費は、住民一人当たり</a:t>
          </a:r>
          <a:r>
            <a:rPr kumimoji="1" lang="en-US" altLang="ja-JP" sz="800">
              <a:latin typeface="ＭＳ Ｐゴシック" panose="020B0600070205080204" pitchFamily="50" charset="-128"/>
              <a:ea typeface="ＭＳ Ｐゴシック" panose="020B0600070205080204" pitchFamily="50" charset="-128"/>
            </a:rPr>
            <a:t>249,271</a:t>
          </a:r>
          <a:r>
            <a:rPr kumimoji="1" lang="ja-JP" altLang="en-US" sz="800">
              <a:latin typeface="ＭＳ Ｐゴシック" panose="020B0600070205080204" pitchFamily="50" charset="-128"/>
              <a:ea typeface="ＭＳ Ｐゴシック" panose="020B0600070205080204" pitchFamily="50" charset="-128"/>
            </a:rPr>
            <a:t>円となっており、類似団体内平均、全国平均及び山梨県平均と比較して非常に高い状況となっている。職員給与費の増額の他、ふるさと納税寄附金の増額に伴うふるさと納税事業経費の増額により引き続き高額となっている。今後もふるさと納税寄附額の伸びに比例して事業経費も増加していくことが見込まれ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　衛生費は、前年度比で</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6,884</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円増額の</a:t>
          </a:r>
          <a:r>
            <a:rPr kumimoji="1" lang="en-US" altLang="ja-JP" sz="800">
              <a:solidFill>
                <a:sysClr val="windowText" lastClr="000000"/>
              </a:solidFill>
              <a:latin typeface="ＭＳ Ｐゴシック" panose="020B0600070205080204" pitchFamily="50" charset="-128"/>
              <a:ea typeface="ＭＳ Ｐゴシック" panose="020B0600070205080204" pitchFamily="50" charset="-128"/>
            </a:rPr>
            <a:t>53,130</a:t>
          </a:r>
          <a:r>
            <a:rPr kumimoji="1" lang="ja-JP" altLang="en-US" sz="800">
              <a:solidFill>
                <a:sysClr val="windowText" lastClr="000000"/>
              </a:solidFill>
              <a:latin typeface="ＭＳ Ｐゴシック" panose="020B0600070205080204" pitchFamily="50" charset="-128"/>
              <a:ea typeface="ＭＳ Ｐゴシック" panose="020B0600070205080204" pitchFamily="50" charset="-128"/>
            </a:rPr>
            <a:t>円となったが、斎場運営に対する一部事務組合への負担金の増額など経常的経費の増額要因もあるものの、物価高騰に対する市内医療機関への支援事業、水道・簡易水道事業会計に対する電力価格高騰への補助事業、訪問診療車の導入に伴う増額などが主な要因であり、これらは継続的な経費ではないことから次年度は減額する見込みである。</a:t>
          </a:r>
        </a:p>
        <a:p>
          <a:r>
            <a:rPr kumimoji="1" lang="ja-JP" altLang="en-US" sz="800">
              <a:latin typeface="ＭＳ Ｐゴシック" panose="020B0600070205080204" pitchFamily="50" charset="-128"/>
              <a:ea typeface="ＭＳ Ｐゴシック" panose="020B0600070205080204" pitchFamily="50" charset="-128"/>
            </a:rPr>
            <a:t>　農林水産業費は、住民一人当たり</a:t>
          </a:r>
          <a:r>
            <a:rPr kumimoji="1" lang="en-US" altLang="ja-JP" sz="800">
              <a:latin typeface="ＭＳ Ｐゴシック" panose="020B0600070205080204" pitchFamily="50" charset="-128"/>
              <a:ea typeface="ＭＳ Ｐゴシック" panose="020B0600070205080204" pitchFamily="50" charset="-128"/>
            </a:rPr>
            <a:t>22,415</a:t>
          </a:r>
          <a:r>
            <a:rPr kumimoji="1" lang="ja-JP" altLang="en-US" sz="800">
              <a:latin typeface="ＭＳ Ｐゴシック" panose="020B0600070205080204" pitchFamily="50" charset="-128"/>
              <a:ea typeface="ＭＳ Ｐゴシック" panose="020B0600070205080204" pitchFamily="50" charset="-128"/>
            </a:rPr>
            <a:t>円となっており、類似団体内平均値と比較して下回っているが、全国平均及び山梨県平均値と比較すると高い状況となっている。農村地域活性化農道整備事業経費の増額のほか、畑地帯総合整備事業が各地区において順次着手されはじめていることが増加の主な要因となっている。畑地帯総合整備事業は、その事業の性質上、一部を地方債発行により負担を先送りにできる一方で、一定の割合における金額を現年の一般財源から持ち出さなけばならず、計画的な事業実施を図らなければ実施済み箇所の地方債償還と合わせて二重苦となってしまう。着手したばかりの事業が今後軌道に乗ってくることで、今後さらに毎年度の事業費増加が見込まれることから、事業主体である県と連携を密にする中で計画的な事業実施に努める必要がある。また、クラインガルテンや有害獣処理施設などの新規建設事業も控えていることから、引き続き事業の優先順位立てや平準化を心掛けた事業執行を図り、精査していく中で所要額を確保していく必要がある。　</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土木費は、住民一人当たり</a:t>
          </a:r>
          <a:r>
            <a:rPr kumimoji="1" lang="en-US" altLang="ja-JP" sz="800">
              <a:latin typeface="ＭＳ Ｐゴシック" panose="020B0600070205080204" pitchFamily="50" charset="-128"/>
              <a:ea typeface="ＭＳ Ｐゴシック" panose="020B0600070205080204" pitchFamily="50" charset="-128"/>
            </a:rPr>
            <a:t>51,391</a:t>
          </a:r>
          <a:r>
            <a:rPr kumimoji="1" lang="ja-JP" altLang="en-US" sz="800">
              <a:latin typeface="ＭＳ Ｐゴシック" panose="020B0600070205080204" pitchFamily="50" charset="-128"/>
              <a:ea typeface="ＭＳ Ｐゴシック" panose="020B0600070205080204" pitchFamily="50" charset="-128"/>
            </a:rPr>
            <a:t>円となっており、全国平均及び類似団体内平均と比較して下回っているが、山梨県平均と比較すると高い状況となっている。前年度比ではほぼ同額だが、国庫補助の内示率が低かったこともあり国庫補助を活用した大型普通建設事業が減額となった一方で、単独の普通建設事業は昨年度に引き続き増額となった。今後は、山梨市駅南地域整備事業や小原東東後屋敷線など既存事業のほか、アザレアタウン整備事業が本格的に動き出すことから、一層の事業経費増額が見込まれる。すべての事務事業を再度精査する中で、必要経費の捻出を図る必要がある。</a:t>
          </a:r>
          <a:endParaRPr kumimoji="1" lang="en-US" altLang="ja-JP" sz="800">
            <a:latin typeface="ＭＳ Ｐゴシック" panose="020B0600070205080204" pitchFamily="50" charset="-128"/>
            <a:ea typeface="ＭＳ Ｐゴシック" panose="020B0600070205080204" pitchFamily="50" charset="-128"/>
          </a:endParaRPr>
        </a:p>
        <a:p>
          <a:r>
            <a:rPr kumimoji="1" lang="ja-JP" altLang="en-US" sz="800">
              <a:latin typeface="ＭＳ Ｐゴシック" panose="020B0600070205080204" pitchFamily="50" charset="-128"/>
              <a:ea typeface="ＭＳ Ｐゴシック" panose="020B0600070205080204" pitchFamily="50" charset="-128"/>
            </a:rPr>
            <a:t>　消防費は、防災行政無線の親局更新による普通建設事業の実施により大幅な増額となったが、単年度実施事業であるため、来年度は例年ベースに下降する見込みである。</a:t>
          </a:r>
        </a:p>
        <a:p>
          <a:r>
            <a:rPr kumimoji="1" lang="ja-JP" altLang="en-US" sz="800">
              <a:latin typeface="ＭＳ Ｐゴシック" panose="020B0600070205080204" pitchFamily="50" charset="-128"/>
              <a:ea typeface="ＭＳ Ｐゴシック" panose="020B0600070205080204" pitchFamily="50" charset="-128"/>
            </a:rPr>
            <a:t>　公債費は、住民一人当たり</a:t>
          </a:r>
          <a:r>
            <a:rPr kumimoji="1" lang="en-US" altLang="ja-JP" sz="800">
              <a:latin typeface="ＭＳ Ｐゴシック" panose="020B0600070205080204" pitchFamily="50" charset="-128"/>
              <a:ea typeface="ＭＳ Ｐゴシック" panose="020B0600070205080204" pitchFamily="50" charset="-128"/>
            </a:rPr>
            <a:t>73,837</a:t>
          </a:r>
          <a:r>
            <a:rPr kumimoji="1" lang="ja-JP" altLang="en-US" sz="800">
              <a:latin typeface="ＭＳ Ｐゴシック" panose="020B0600070205080204" pitchFamily="50" charset="-128"/>
              <a:ea typeface="ＭＳ Ｐゴシック" panose="020B0600070205080204" pitchFamily="50" charset="-128"/>
            </a:rPr>
            <a:t>円となっており、類似団体内平均と比較して下回っているが、全国平均及び山梨県平均と比較すると高い状況となっている。公債費は</a:t>
          </a:r>
          <a:r>
            <a:rPr kumimoji="1" lang="en-US" altLang="ja-JP" sz="800">
              <a:latin typeface="ＭＳ Ｐゴシック" panose="020B0600070205080204" pitchFamily="50" charset="-128"/>
              <a:ea typeface="ＭＳ Ｐゴシック" panose="020B0600070205080204" pitchFamily="50" charset="-128"/>
            </a:rPr>
            <a:t>R4</a:t>
          </a:r>
          <a:r>
            <a:rPr kumimoji="1" lang="ja-JP" altLang="en-US" sz="800">
              <a:latin typeface="ＭＳ Ｐゴシック" panose="020B0600070205080204" pitchFamily="50" charset="-128"/>
              <a:ea typeface="ＭＳ Ｐゴシック" panose="020B0600070205080204" pitchFamily="50" charset="-128"/>
            </a:rPr>
            <a:t>年度がピークであり、今後しばらくの間は減少が続くこととなる。将来的に税収等の劇的な増加が見込めない状況の中、一度発行した起債の償還に要する公債費は後年の財政運営上義務的経費として予算を圧迫することから、地方債発行額を抑制し、地方債現在高の減少を図ることにより、安全領域を堅持しつつ、引き続き効率的な財政運営に努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財政調整基金残高は、適切な財源確保と歳出の精査により、取崩しを回避しており近年ほぼ同額で推移している。</a:t>
          </a:r>
        </a:p>
        <a:p>
          <a:r>
            <a:rPr kumimoji="1" lang="ja-JP" altLang="en-US" sz="900">
              <a:latin typeface="ＭＳ ゴシック" pitchFamily="49" charset="-128"/>
              <a:ea typeface="ＭＳ ゴシック" pitchFamily="49" charset="-128"/>
            </a:rPr>
            <a:t>　歳入は、普通交付税は微減となったものの、地方税は昨年度に引き続き増加しており、ふるさと納税及びふるさと納税を原資としたふるさと輝き基金からの繰入金の増額など、総じて増額となった。</a:t>
          </a:r>
        </a:p>
        <a:p>
          <a:r>
            <a:rPr kumimoji="1" lang="ja-JP" altLang="en-US" sz="900">
              <a:latin typeface="ＭＳ ゴシック" pitchFamily="49" charset="-128"/>
              <a:ea typeface="ＭＳ ゴシック" pitchFamily="49" charset="-128"/>
            </a:rPr>
            <a:t>　歳出は、好調なふるさと納税に要する事務費や基金積立金が増額となったほか、物価高騰に</a:t>
          </a:r>
          <a:r>
            <a:rPr kumimoji="1" lang="ja-JP" altLang="en-US" sz="900">
              <a:solidFill>
                <a:sysClr val="windowText" lastClr="000000"/>
              </a:solidFill>
              <a:latin typeface="ＭＳ ゴシック" pitchFamily="49" charset="-128"/>
              <a:ea typeface="ＭＳ ゴシック" pitchFamily="49" charset="-128"/>
            </a:rPr>
            <a:t>伴う給付金事業の実施や、斎場運営に対する一部事務組合への負担金の増額などで民生費及び衛生費が、防災無線親局更新に要する経費で消防費がそれぞれ増額となったことなどから、全体で増額となった。</a:t>
          </a:r>
        </a:p>
        <a:p>
          <a:r>
            <a:rPr kumimoji="1" lang="ja-JP" altLang="en-US" sz="900">
              <a:latin typeface="ＭＳ ゴシック" pitchFamily="49" charset="-128"/>
              <a:ea typeface="ＭＳ ゴシック" pitchFamily="49" charset="-128"/>
            </a:rPr>
            <a:t>　実質収支額は、前年度比</a:t>
          </a:r>
          <a:r>
            <a:rPr kumimoji="1" lang="en-US" altLang="ja-JP" sz="900">
              <a:latin typeface="ＭＳ ゴシック" pitchFamily="49" charset="-128"/>
              <a:ea typeface="ＭＳ ゴシック" pitchFamily="49" charset="-128"/>
            </a:rPr>
            <a:t>206</a:t>
          </a:r>
          <a:r>
            <a:rPr kumimoji="1" lang="ja-JP" altLang="en-US" sz="900">
              <a:latin typeface="ＭＳ ゴシック" pitchFamily="49" charset="-128"/>
              <a:ea typeface="ＭＳ ゴシック" pitchFamily="49" charset="-128"/>
            </a:rPr>
            <a:t>百万円余の増額、実質単年度収支は</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百万円余の減額となり、標準財政規模比ではそれぞれ</a:t>
          </a:r>
          <a:r>
            <a:rPr kumimoji="1" lang="en-US" altLang="ja-JP" sz="900">
              <a:latin typeface="ＭＳ ゴシック" pitchFamily="49" charset="-128"/>
              <a:ea typeface="ＭＳ ゴシック" pitchFamily="49" charset="-128"/>
            </a:rPr>
            <a:t>19.94</a:t>
          </a:r>
          <a:r>
            <a:rPr kumimoji="1" lang="ja-JP" altLang="en-US" sz="900">
              <a:latin typeface="ＭＳ ゴシック" pitchFamily="49" charset="-128"/>
              <a:ea typeface="ＭＳ ゴシック" pitchFamily="49" charset="-128"/>
            </a:rPr>
            <a:t>ポイント、</a:t>
          </a:r>
          <a:r>
            <a:rPr kumimoji="1" lang="en-US" altLang="ja-JP" sz="900">
              <a:latin typeface="ＭＳ ゴシック" pitchFamily="49" charset="-128"/>
              <a:ea typeface="ＭＳ ゴシック" pitchFamily="49" charset="-128"/>
            </a:rPr>
            <a:t>1.94</a:t>
          </a:r>
          <a:r>
            <a:rPr kumimoji="1" lang="ja-JP" altLang="en-US" sz="900">
              <a:latin typeface="ＭＳ ゴシック" pitchFamily="49" charset="-128"/>
              <a:ea typeface="ＭＳ ゴシック" pitchFamily="49" charset="-128"/>
            </a:rPr>
            <a:t>ポイントとなった。</a:t>
          </a:r>
        </a:p>
        <a:p>
          <a:r>
            <a:rPr kumimoji="1" lang="ja-JP" altLang="en-US" sz="900">
              <a:latin typeface="ＭＳ ゴシック" pitchFamily="49" charset="-128"/>
              <a:ea typeface="ＭＳ ゴシック" pitchFamily="49" charset="-128"/>
            </a:rPr>
            <a:t>　引き続き事務事業の見直し・統廃合など歳出の合理化等、行財政改革を推進し健全な財政運営に努め改善を図る。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新市発足以降、本市の一般会計及び特別会計はともに実質収支の赤字に転じたことはなく、また、公営企業会計においても余剰資金等があることから赤字には至っていない。</a:t>
          </a:r>
        </a:p>
        <a:p>
          <a:r>
            <a:rPr kumimoji="1" lang="ja-JP" altLang="en-US" sz="900">
              <a:latin typeface="ＭＳ ゴシック" pitchFamily="49" charset="-128"/>
              <a:ea typeface="ＭＳ ゴシック" pitchFamily="49" charset="-128"/>
            </a:rPr>
            <a:t>　分母となる標準財政規模は、標準税収入額等が</a:t>
          </a:r>
          <a:r>
            <a:rPr kumimoji="1" lang="en-US" altLang="ja-JP" sz="900">
              <a:latin typeface="ＭＳ ゴシック" pitchFamily="49" charset="-128"/>
              <a:ea typeface="ＭＳ ゴシック" pitchFamily="49" charset="-128"/>
            </a:rPr>
            <a:t>80</a:t>
          </a:r>
          <a:r>
            <a:rPr kumimoji="1" lang="ja-JP" altLang="en-US" sz="900">
              <a:latin typeface="ＭＳ ゴシック" pitchFamily="49" charset="-128"/>
              <a:ea typeface="ＭＳ ゴシック" pitchFamily="49" charset="-128"/>
            </a:rPr>
            <a:t>百万円余の増額となったが、普通交付税が</a:t>
          </a:r>
          <a:r>
            <a:rPr kumimoji="1" lang="en-US" altLang="ja-JP" sz="900">
              <a:latin typeface="ＭＳ ゴシック" pitchFamily="49" charset="-128"/>
              <a:ea typeface="ＭＳ ゴシック" pitchFamily="49" charset="-128"/>
            </a:rPr>
            <a:t>10</a:t>
          </a:r>
          <a:r>
            <a:rPr kumimoji="1" lang="ja-JP" altLang="en-US" sz="900">
              <a:latin typeface="ＭＳ ゴシック" pitchFamily="49" charset="-128"/>
              <a:ea typeface="ＭＳ ゴシック" pitchFamily="49" charset="-128"/>
            </a:rPr>
            <a:t>百万円余の減額、臨時財政対策債発行可能額が</a:t>
          </a:r>
          <a:r>
            <a:rPr kumimoji="1" lang="en-US" altLang="ja-JP" sz="900">
              <a:latin typeface="ＭＳ ゴシック" pitchFamily="49" charset="-128"/>
              <a:ea typeface="ＭＳ ゴシック" pitchFamily="49" charset="-128"/>
            </a:rPr>
            <a:t>76</a:t>
          </a:r>
          <a:r>
            <a:rPr kumimoji="1" lang="ja-JP" altLang="en-US" sz="900">
              <a:latin typeface="ＭＳ ゴシック" pitchFamily="49" charset="-128"/>
              <a:ea typeface="ＭＳ ゴシック" pitchFamily="49" charset="-128"/>
            </a:rPr>
            <a:t>百万円の減額となったことにより、全体としては</a:t>
          </a:r>
          <a:r>
            <a:rPr kumimoji="1" lang="en-US" altLang="ja-JP" sz="900">
              <a:latin typeface="ＭＳ ゴシック" pitchFamily="49" charset="-128"/>
              <a:ea typeface="ＭＳ ゴシック" pitchFamily="49" charset="-128"/>
            </a:rPr>
            <a:t>R4</a:t>
          </a:r>
          <a:r>
            <a:rPr kumimoji="1" lang="ja-JP" altLang="en-US" sz="900">
              <a:latin typeface="ＭＳ ゴシック" pitchFamily="49" charset="-128"/>
              <a:ea typeface="ＭＳ ゴシック" pitchFamily="49" charset="-128"/>
            </a:rPr>
            <a:t>年度比較で</a:t>
          </a:r>
          <a:r>
            <a:rPr kumimoji="1" lang="en-US" altLang="ja-JP" sz="900">
              <a:latin typeface="ＭＳ ゴシック" pitchFamily="49" charset="-128"/>
              <a:ea typeface="ＭＳ ゴシック" pitchFamily="49" charset="-128"/>
            </a:rPr>
            <a:t>6</a:t>
          </a:r>
          <a:r>
            <a:rPr kumimoji="1" lang="ja-JP" altLang="en-US" sz="900">
              <a:latin typeface="ＭＳ ゴシック" pitchFamily="49" charset="-128"/>
              <a:ea typeface="ＭＳ ゴシック" pitchFamily="49" charset="-128"/>
            </a:rPr>
            <a:t>百万円余の減額であった。</a:t>
          </a:r>
        </a:p>
        <a:p>
          <a:r>
            <a:rPr kumimoji="1" lang="ja-JP" altLang="en-US" sz="900">
              <a:latin typeface="ＭＳ ゴシック" pitchFamily="49" charset="-128"/>
              <a:ea typeface="ＭＳ ゴシック" pitchFamily="49" charset="-128"/>
            </a:rPr>
            <a:t>　一般会計は</a:t>
          </a:r>
          <a:r>
            <a:rPr kumimoji="1" lang="en-US" altLang="ja-JP" sz="900">
              <a:latin typeface="ＭＳ ゴシック" pitchFamily="49" charset="-128"/>
              <a:ea typeface="ＭＳ ゴシック" pitchFamily="49" charset="-128"/>
            </a:rPr>
            <a:t>R4</a:t>
          </a:r>
          <a:r>
            <a:rPr kumimoji="1" lang="ja-JP" altLang="en-US" sz="900">
              <a:latin typeface="ＭＳ ゴシック" pitchFamily="49" charset="-128"/>
              <a:ea typeface="ＭＳ ゴシック" pitchFamily="49" charset="-128"/>
            </a:rPr>
            <a:t>年度と比較し、実質収支額が増額となったことを受け、実質収支比率は対前年度で</a:t>
          </a:r>
          <a:r>
            <a:rPr kumimoji="1" lang="en-US" altLang="ja-JP" sz="900">
              <a:latin typeface="ＭＳ ゴシック" pitchFamily="49" charset="-128"/>
              <a:ea typeface="ＭＳ ゴシック" pitchFamily="49" charset="-128"/>
            </a:rPr>
            <a:t>1.94</a:t>
          </a:r>
          <a:r>
            <a:rPr kumimoji="1" lang="ja-JP" altLang="en-US" sz="900">
              <a:latin typeface="ＭＳ ゴシック" pitchFamily="49" charset="-128"/>
              <a:ea typeface="ＭＳ ゴシック" pitchFamily="49" charset="-128"/>
            </a:rPr>
            <a:t>ポイント上昇の</a:t>
          </a:r>
          <a:r>
            <a:rPr kumimoji="1" lang="en-US" altLang="ja-JP" sz="900">
              <a:latin typeface="ＭＳ ゴシック" pitchFamily="49" charset="-128"/>
              <a:ea typeface="ＭＳ ゴシック" pitchFamily="49" charset="-128"/>
            </a:rPr>
            <a:t>19.93%</a:t>
          </a:r>
          <a:r>
            <a:rPr kumimoji="1" lang="ja-JP" altLang="en-US" sz="900">
              <a:latin typeface="ＭＳ ゴシック" pitchFamily="49" charset="-128"/>
              <a:ea typeface="ＭＳ ゴシック" pitchFamily="49" charset="-128"/>
            </a:rPr>
            <a:t>となった。</a:t>
          </a:r>
        </a:p>
        <a:p>
          <a:r>
            <a:rPr kumimoji="1" lang="ja-JP" altLang="en-US" sz="900">
              <a:solidFill>
                <a:sysClr val="windowText" lastClr="000000"/>
              </a:solidFill>
              <a:latin typeface="ＭＳ ゴシック" pitchFamily="49" charset="-128"/>
              <a:ea typeface="ＭＳ ゴシック" pitchFamily="49" charset="-128"/>
            </a:rPr>
            <a:t>　水道事業会計は資金剰余額が増額となり、標準財政規模も微減となったことから、対前年度</a:t>
          </a:r>
          <a:r>
            <a:rPr kumimoji="1" lang="en-US" altLang="ja-JP" sz="900">
              <a:solidFill>
                <a:sysClr val="windowText" lastClr="000000"/>
              </a:solidFill>
              <a:latin typeface="ＭＳ ゴシック" pitchFamily="49" charset="-128"/>
              <a:ea typeface="ＭＳ ゴシック" pitchFamily="49" charset="-128"/>
            </a:rPr>
            <a:t>0.18</a:t>
          </a:r>
          <a:r>
            <a:rPr kumimoji="1" lang="ja-JP" altLang="en-US" sz="900">
              <a:solidFill>
                <a:sysClr val="windowText" lastClr="000000"/>
              </a:solidFill>
              <a:latin typeface="ＭＳ ゴシック" pitchFamily="49" charset="-128"/>
              <a:ea typeface="ＭＳ ゴシック" pitchFamily="49" charset="-128"/>
            </a:rPr>
            <a:t>ポイントの増の</a:t>
          </a:r>
          <a:r>
            <a:rPr kumimoji="1" lang="en-US" altLang="ja-JP" sz="900">
              <a:solidFill>
                <a:sysClr val="windowText" lastClr="000000"/>
              </a:solidFill>
              <a:latin typeface="ＭＳ ゴシック" pitchFamily="49" charset="-128"/>
              <a:ea typeface="ＭＳ ゴシック" pitchFamily="49" charset="-128"/>
            </a:rPr>
            <a:t>6.87%</a:t>
          </a:r>
          <a:r>
            <a:rPr kumimoji="1" lang="ja-JP" altLang="en-US" sz="900">
              <a:solidFill>
                <a:sysClr val="windowText" lastClr="000000"/>
              </a:solidFill>
              <a:latin typeface="ＭＳ ゴシック" pitchFamily="49" charset="-128"/>
              <a:ea typeface="ＭＳ ゴシック" pitchFamily="49" charset="-128"/>
            </a:rPr>
            <a:t>となっている。</a:t>
          </a:r>
        </a:p>
        <a:p>
          <a:r>
            <a:rPr kumimoji="1" lang="ja-JP" altLang="en-US" sz="900">
              <a:latin typeface="ＭＳ ゴシック" pitchFamily="49" charset="-128"/>
              <a:ea typeface="ＭＳ ゴシック" pitchFamily="49" charset="-128"/>
            </a:rPr>
            <a:t>　介護保険特別会計の実質収支額は前年度決算額</a:t>
          </a:r>
          <a:r>
            <a:rPr kumimoji="1" lang="en-US" altLang="ja-JP" sz="900">
              <a:latin typeface="ＭＳ ゴシック" pitchFamily="49" charset="-128"/>
              <a:ea typeface="ＭＳ ゴシック" pitchFamily="49" charset="-128"/>
            </a:rPr>
            <a:t>247</a:t>
          </a:r>
          <a:r>
            <a:rPr kumimoji="1" lang="ja-JP" altLang="en-US" sz="900">
              <a:latin typeface="ＭＳ ゴシック" pitchFamily="49" charset="-128"/>
              <a:ea typeface="ＭＳ ゴシック" pitchFamily="49" charset="-128"/>
            </a:rPr>
            <a:t>百万円余に対し</a:t>
          </a:r>
          <a:r>
            <a:rPr kumimoji="1" lang="en-US" altLang="ja-JP" sz="900">
              <a:latin typeface="ＭＳ ゴシック" pitchFamily="49" charset="-128"/>
              <a:ea typeface="ＭＳ ゴシック" pitchFamily="49" charset="-128"/>
            </a:rPr>
            <a:t>R5</a:t>
          </a:r>
          <a:r>
            <a:rPr kumimoji="1" lang="ja-JP" altLang="en-US" sz="900">
              <a:latin typeface="ＭＳ ゴシック" pitchFamily="49" charset="-128"/>
              <a:ea typeface="ＭＳ ゴシック" pitchFamily="49" charset="-128"/>
            </a:rPr>
            <a:t>年度決算額</a:t>
          </a:r>
          <a:r>
            <a:rPr kumimoji="1" lang="en-US" altLang="ja-JP" sz="900">
              <a:latin typeface="ＭＳ ゴシック" pitchFamily="49" charset="-128"/>
              <a:ea typeface="ＭＳ ゴシック" pitchFamily="49" charset="-128"/>
            </a:rPr>
            <a:t>275</a:t>
          </a:r>
          <a:r>
            <a:rPr kumimoji="1" lang="ja-JP" altLang="en-US" sz="900">
              <a:latin typeface="ＭＳ ゴシック" pitchFamily="49" charset="-128"/>
              <a:ea typeface="ＭＳ ゴシック" pitchFamily="49" charset="-128"/>
            </a:rPr>
            <a:t>百万円余となったことにより、対前年度</a:t>
          </a:r>
          <a:r>
            <a:rPr kumimoji="1" lang="en-US" altLang="ja-JP" sz="900">
              <a:latin typeface="ＭＳ ゴシック" pitchFamily="49" charset="-128"/>
              <a:ea typeface="ＭＳ ゴシック" pitchFamily="49" charset="-128"/>
            </a:rPr>
            <a:t>0.27</a:t>
          </a:r>
          <a:r>
            <a:rPr kumimoji="1" lang="ja-JP" altLang="en-US" sz="900">
              <a:latin typeface="ＭＳ ゴシック" pitchFamily="49" charset="-128"/>
              <a:ea typeface="ＭＳ ゴシック" pitchFamily="49" charset="-128"/>
            </a:rPr>
            <a:t>ポイント増の</a:t>
          </a:r>
          <a:r>
            <a:rPr kumimoji="1" lang="en-US" altLang="ja-JP" sz="900">
              <a:latin typeface="ＭＳ ゴシック" pitchFamily="49" charset="-128"/>
              <a:ea typeface="ＭＳ ゴシック" pitchFamily="49" charset="-128"/>
            </a:rPr>
            <a:t>2.59%</a:t>
          </a:r>
          <a:r>
            <a:rPr kumimoji="1" lang="ja-JP" altLang="en-US" sz="900">
              <a:latin typeface="ＭＳ ゴシック" pitchFamily="49" charset="-128"/>
              <a:ea typeface="ＭＳ ゴシック" pitchFamily="49" charset="-128"/>
            </a:rPr>
            <a:t>となっている。</a:t>
          </a:r>
        </a:p>
        <a:p>
          <a:r>
            <a:rPr kumimoji="1" lang="ja-JP" altLang="en-US" sz="900">
              <a:latin typeface="ＭＳ ゴシック" pitchFamily="49" charset="-128"/>
              <a:ea typeface="ＭＳ ゴシック" pitchFamily="49" charset="-128"/>
            </a:rPr>
            <a:t>　国民健康保険特別会計の実質収支額は前年度決算額</a:t>
          </a:r>
          <a:r>
            <a:rPr kumimoji="1" lang="en-US" altLang="ja-JP" sz="900">
              <a:latin typeface="ＭＳ ゴシック" pitchFamily="49" charset="-128"/>
              <a:ea typeface="ＭＳ ゴシック" pitchFamily="49" charset="-128"/>
            </a:rPr>
            <a:t>133</a:t>
          </a:r>
          <a:r>
            <a:rPr kumimoji="1" lang="ja-JP" altLang="en-US" sz="900">
              <a:latin typeface="ＭＳ ゴシック" pitchFamily="49" charset="-128"/>
              <a:ea typeface="ＭＳ ゴシック" pitchFamily="49" charset="-128"/>
            </a:rPr>
            <a:t>百万円余に対し、</a:t>
          </a:r>
          <a:r>
            <a:rPr kumimoji="1" lang="en-US" altLang="ja-JP" sz="900">
              <a:latin typeface="ＭＳ ゴシック" pitchFamily="49" charset="-128"/>
              <a:ea typeface="ＭＳ ゴシック" pitchFamily="49" charset="-128"/>
            </a:rPr>
            <a:t>R5</a:t>
          </a:r>
          <a:r>
            <a:rPr kumimoji="1" lang="ja-JP" altLang="en-US" sz="900">
              <a:latin typeface="ＭＳ ゴシック" pitchFamily="49" charset="-128"/>
              <a:ea typeface="ＭＳ ゴシック" pitchFamily="49" charset="-128"/>
            </a:rPr>
            <a:t>年度決算額</a:t>
          </a:r>
          <a:r>
            <a:rPr kumimoji="1" lang="en-US" altLang="ja-JP" sz="900">
              <a:latin typeface="ＭＳ ゴシック" pitchFamily="49" charset="-128"/>
              <a:ea typeface="ＭＳ ゴシック" pitchFamily="49" charset="-128"/>
            </a:rPr>
            <a:t>150</a:t>
          </a:r>
          <a:r>
            <a:rPr kumimoji="1" lang="ja-JP" altLang="en-US" sz="900">
              <a:latin typeface="ＭＳ ゴシック" pitchFamily="49" charset="-128"/>
              <a:ea typeface="ＭＳ ゴシック" pitchFamily="49" charset="-128"/>
            </a:rPr>
            <a:t>百万円余となったことにより、対前年度</a:t>
          </a:r>
          <a:r>
            <a:rPr kumimoji="1" lang="en-US" altLang="ja-JP" sz="900">
              <a:latin typeface="ＭＳ ゴシック" pitchFamily="49" charset="-128"/>
              <a:ea typeface="ＭＳ ゴシック" pitchFamily="49" charset="-128"/>
            </a:rPr>
            <a:t>0.16</a:t>
          </a:r>
          <a:r>
            <a:rPr kumimoji="1" lang="ja-JP" altLang="en-US" sz="900">
              <a:latin typeface="ＭＳ ゴシック" pitchFamily="49" charset="-128"/>
              <a:ea typeface="ＭＳ ゴシック" pitchFamily="49" charset="-128"/>
            </a:rPr>
            <a:t>ポイント増の</a:t>
          </a:r>
          <a:r>
            <a:rPr kumimoji="1" lang="en-US" altLang="ja-JP" sz="900">
              <a:latin typeface="ＭＳ ゴシック" pitchFamily="49" charset="-128"/>
              <a:ea typeface="ＭＳ ゴシック" pitchFamily="49" charset="-128"/>
            </a:rPr>
            <a:t>1.41%</a:t>
          </a:r>
          <a:r>
            <a:rPr kumimoji="1" lang="ja-JP" altLang="en-US" sz="900">
              <a:latin typeface="ＭＳ ゴシック" pitchFamily="49" charset="-128"/>
              <a:ea typeface="ＭＳ ゴシック" pitchFamily="49" charset="-128"/>
            </a:rPr>
            <a:t>となっている。</a:t>
          </a:r>
        </a:p>
        <a:p>
          <a:r>
            <a:rPr kumimoji="1" lang="ja-JP" altLang="en-US" sz="900">
              <a:solidFill>
                <a:sysClr val="windowText" lastClr="000000"/>
              </a:solidFill>
              <a:latin typeface="ＭＳ ゴシック" pitchFamily="49" charset="-128"/>
              <a:ea typeface="ＭＳ ゴシック" pitchFamily="49" charset="-128"/>
            </a:rPr>
            <a:t>　下水道事業会計は資金剰余額が微減となったが、標準財政規模も微減であったことから、対前年度増減なしの</a:t>
          </a:r>
          <a:r>
            <a:rPr kumimoji="1" lang="en-US" altLang="ja-JP" sz="900">
              <a:solidFill>
                <a:sysClr val="windowText" lastClr="000000"/>
              </a:solidFill>
              <a:latin typeface="ＭＳ ゴシック" pitchFamily="49" charset="-128"/>
              <a:ea typeface="ＭＳ ゴシック" pitchFamily="49" charset="-128"/>
            </a:rPr>
            <a:t>1.00%</a:t>
          </a:r>
          <a:r>
            <a:rPr kumimoji="1" lang="ja-JP" altLang="en-US" sz="900">
              <a:solidFill>
                <a:sysClr val="windowText" lastClr="000000"/>
              </a:solidFill>
              <a:latin typeface="ＭＳ ゴシック" pitchFamily="49" charset="-128"/>
              <a:ea typeface="ＭＳ ゴシック" pitchFamily="49" charset="-128"/>
            </a:rPr>
            <a:t>となっている。</a:t>
          </a:r>
        </a:p>
        <a:p>
          <a:r>
            <a:rPr kumimoji="1" lang="ja-JP" altLang="en-US" sz="900">
              <a:solidFill>
                <a:sysClr val="windowText" lastClr="000000"/>
              </a:solidFill>
              <a:latin typeface="ＭＳ ゴシック" pitchFamily="49" charset="-128"/>
              <a:ea typeface="ＭＳ ゴシック" pitchFamily="49" charset="-128"/>
            </a:rPr>
            <a:t>　病院事業会計は流動負債額がなく流動資産額のみの決算額となっているため、安定した経営と考えられる。対前年度</a:t>
          </a:r>
          <a:r>
            <a:rPr kumimoji="1" lang="en-US" altLang="ja-JP" sz="900">
              <a:solidFill>
                <a:sysClr val="windowText" lastClr="000000"/>
              </a:solidFill>
              <a:latin typeface="ＭＳ ゴシック" pitchFamily="49" charset="-128"/>
              <a:ea typeface="ＭＳ ゴシック" pitchFamily="49" charset="-128"/>
            </a:rPr>
            <a:t>0.04</a:t>
          </a:r>
          <a:r>
            <a:rPr kumimoji="1" lang="ja-JP" altLang="en-US" sz="900">
              <a:solidFill>
                <a:sysClr val="windowText" lastClr="000000"/>
              </a:solidFill>
              <a:latin typeface="ＭＳ ゴシック" pitchFamily="49" charset="-128"/>
              <a:ea typeface="ＭＳ ゴシック" pitchFamily="49" charset="-128"/>
            </a:rPr>
            <a:t>ポイントの増の</a:t>
          </a:r>
          <a:r>
            <a:rPr kumimoji="1" lang="en-US" altLang="ja-JP" sz="900">
              <a:solidFill>
                <a:sysClr val="windowText" lastClr="000000"/>
              </a:solidFill>
              <a:latin typeface="ＭＳ ゴシック" pitchFamily="49" charset="-128"/>
              <a:ea typeface="ＭＳ ゴシック" pitchFamily="49" charset="-128"/>
            </a:rPr>
            <a:t>0.37%</a:t>
          </a:r>
          <a:r>
            <a:rPr kumimoji="1" lang="ja-JP" altLang="en-US" sz="900">
              <a:solidFill>
                <a:sysClr val="windowText" lastClr="000000"/>
              </a:solidFill>
              <a:latin typeface="ＭＳ ゴシック" pitchFamily="49" charset="-128"/>
              <a:ea typeface="ＭＳ ゴシック" pitchFamily="49" charset="-128"/>
            </a:rPr>
            <a:t>となっている。</a:t>
          </a:r>
        </a:p>
        <a:p>
          <a:r>
            <a:rPr kumimoji="1" lang="ja-JP" altLang="en-US" sz="900">
              <a:solidFill>
                <a:sysClr val="windowText" lastClr="000000"/>
              </a:solidFill>
              <a:latin typeface="ＭＳ ゴシック" pitchFamily="49" charset="-128"/>
              <a:ea typeface="ＭＳ ゴシック" pitchFamily="49" charset="-128"/>
            </a:rPr>
            <a:t>　簡易水道事業会計は資金剰余額が減額となったが、標準財政規模よりも減額率が</a:t>
          </a:r>
        </a:p>
        <a:p>
          <a:r>
            <a:rPr kumimoji="1" lang="ja-JP" altLang="en-US" sz="900">
              <a:solidFill>
                <a:sysClr val="windowText" lastClr="000000"/>
              </a:solidFill>
              <a:latin typeface="ＭＳ ゴシック" pitchFamily="49" charset="-128"/>
              <a:ea typeface="ＭＳ ゴシック" pitchFamily="49" charset="-128"/>
            </a:rPr>
            <a:t>大きいことから、対前年度</a:t>
          </a:r>
          <a:r>
            <a:rPr kumimoji="1" lang="en-US" altLang="ja-JP" sz="900">
              <a:solidFill>
                <a:sysClr val="windowText" lastClr="000000"/>
              </a:solidFill>
              <a:latin typeface="ＭＳ ゴシック" pitchFamily="49" charset="-128"/>
              <a:ea typeface="ＭＳ ゴシック" pitchFamily="49" charset="-128"/>
            </a:rPr>
            <a:t>0.06</a:t>
          </a:r>
          <a:r>
            <a:rPr kumimoji="1" lang="ja-JP" altLang="en-US" sz="900">
              <a:solidFill>
                <a:sysClr val="windowText" lastClr="000000"/>
              </a:solidFill>
              <a:latin typeface="ＭＳ ゴシック" pitchFamily="49" charset="-128"/>
              <a:ea typeface="ＭＳ ゴシック" pitchFamily="49" charset="-128"/>
            </a:rPr>
            <a:t>ポイント減の</a:t>
          </a:r>
          <a:r>
            <a:rPr kumimoji="1" lang="en-US" altLang="ja-JP" sz="900">
              <a:solidFill>
                <a:sysClr val="windowText" lastClr="000000"/>
              </a:solidFill>
              <a:latin typeface="ＭＳ ゴシック" pitchFamily="49" charset="-128"/>
              <a:ea typeface="ＭＳ ゴシック" pitchFamily="49" charset="-128"/>
            </a:rPr>
            <a:t>0.14%</a:t>
          </a:r>
          <a:r>
            <a:rPr kumimoji="1" lang="ja-JP" altLang="en-US" sz="900">
              <a:solidFill>
                <a:sysClr val="windowText" lastClr="000000"/>
              </a:solidFill>
              <a:latin typeface="ＭＳ ゴシック" pitchFamily="49" charset="-128"/>
              <a:ea typeface="ＭＳ ゴシック" pitchFamily="49" charset="-128"/>
            </a:rPr>
            <a:t>となっている</a:t>
          </a:r>
          <a:r>
            <a:rPr kumimoji="1" lang="ja-JP" altLang="en-US" sz="900">
              <a:solidFill>
                <a:srgbClr val="FF0000"/>
              </a:solidFill>
              <a:latin typeface="ＭＳ ゴシック" pitchFamily="49" charset="-128"/>
              <a:ea typeface="ＭＳ ゴシック" pitchFamily="49" charset="-128"/>
            </a:rPr>
            <a:t>。</a:t>
          </a:r>
        </a:p>
        <a:p>
          <a:r>
            <a:rPr kumimoji="1" lang="ja-JP" altLang="en-US" sz="900">
              <a:latin typeface="ＭＳ ゴシック" pitchFamily="49" charset="-128"/>
              <a:ea typeface="ＭＳ ゴシック" pitchFamily="49" charset="-128"/>
            </a:rPr>
            <a:t>　交通・火災災害共済事業特別会計の実質収支額は共済見舞金等の支出実績額が支出見込額を下回っている状況が続いており、安定した経営内容であるといえる。</a:t>
          </a:r>
        </a:p>
        <a:p>
          <a:r>
            <a:rPr kumimoji="1" lang="ja-JP" altLang="en-US" sz="900">
              <a:latin typeface="ＭＳ ゴシック" pitchFamily="49" charset="-128"/>
              <a:ea typeface="ＭＳ ゴシック" pitchFamily="49" charset="-128"/>
            </a:rPr>
            <a:t>　その他の会計についても基本的には一般会計からの繰出金等により、実質収支額の赤字はないものとなっている。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　元利償還金は旧合併特例事業債、臨時財政対策債等の元利償還金が減額となったことから、前年度比較で</a:t>
          </a:r>
          <a:r>
            <a:rPr kumimoji="1" lang="en-US" altLang="ja-JP" sz="900">
              <a:latin typeface="ＭＳ ゴシック" pitchFamily="49" charset="-128"/>
              <a:ea typeface="ＭＳ ゴシック" pitchFamily="49" charset="-128"/>
            </a:rPr>
            <a:t>37</a:t>
          </a:r>
          <a:r>
            <a:rPr kumimoji="1" lang="ja-JP" altLang="en-US" sz="900">
              <a:latin typeface="ＭＳ ゴシック" pitchFamily="49" charset="-128"/>
              <a:ea typeface="ＭＳ ゴシック" pitchFamily="49" charset="-128"/>
            </a:rPr>
            <a:t>百万円の減額となった。</a:t>
          </a:r>
        </a:p>
        <a:p>
          <a:r>
            <a:rPr kumimoji="1" lang="ja-JP" altLang="en-US" sz="900">
              <a:latin typeface="ＭＳ ゴシック" pitchFamily="49" charset="-128"/>
              <a:ea typeface="ＭＳ ゴシック" pitchFamily="49" charset="-128"/>
            </a:rPr>
            <a:t>　公営企業債の元利償還金に対する繰入金は、水道事業、簡易水道事業、下水道事業各会計における償還に対する繰出金が増額となったことから、前年度比較で</a:t>
          </a:r>
          <a:r>
            <a:rPr kumimoji="1" lang="en-US" altLang="ja-JP" sz="900">
              <a:latin typeface="ＭＳ ゴシック" pitchFamily="49" charset="-128"/>
              <a:ea typeface="ＭＳ ゴシック" pitchFamily="49" charset="-128"/>
            </a:rPr>
            <a:t>18</a:t>
          </a:r>
          <a:r>
            <a:rPr kumimoji="1" lang="ja-JP" altLang="en-US" sz="900">
              <a:latin typeface="ＭＳ ゴシック" pitchFamily="49" charset="-128"/>
              <a:ea typeface="ＭＳ ゴシック" pitchFamily="49" charset="-128"/>
            </a:rPr>
            <a:t>百万円の増額となった。</a:t>
          </a:r>
        </a:p>
        <a:p>
          <a:r>
            <a:rPr kumimoji="1" lang="ja-JP" altLang="en-US" sz="900">
              <a:latin typeface="ＭＳ ゴシック" pitchFamily="49" charset="-128"/>
              <a:ea typeface="ＭＳ ゴシック" pitchFamily="49" charset="-128"/>
            </a:rPr>
            <a:t>　組合等が起こした地方債の元利償還金に対する負担金等は、東山梨行政事務組合における元利償還金の減額に伴い負担金が減額になったことから、前年度比較で</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百万円の減額となった。</a:t>
          </a:r>
        </a:p>
        <a:p>
          <a:r>
            <a:rPr kumimoji="1" lang="ja-JP" altLang="en-US" sz="900">
              <a:latin typeface="ＭＳ ゴシック" pitchFamily="49" charset="-128"/>
              <a:ea typeface="ＭＳ ゴシック" pitchFamily="49" charset="-128"/>
            </a:rPr>
            <a:t>　また、算入公債費等（控除財源）については、都市計画事業費に対する特定財源の減額に伴う、公債費への充当が可能な都市計画税の減額などにより、全体として</a:t>
          </a:r>
          <a:r>
            <a:rPr kumimoji="1" lang="en-US" altLang="ja-JP" sz="900">
              <a:latin typeface="ＭＳ ゴシック" pitchFamily="49" charset="-128"/>
              <a:ea typeface="ＭＳ ゴシック" pitchFamily="49" charset="-128"/>
            </a:rPr>
            <a:t>72</a:t>
          </a:r>
          <a:r>
            <a:rPr kumimoji="1" lang="ja-JP" altLang="en-US" sz="900">
              <a:latin typeface="ＭＳ ゴシック" pitchFamily="49" charset="-128"/>
              <a:ea typeface="ＭＳ ゴシック" pitchFamily="49" charset="-128"/>
            </a:rPr>
            <a:t>百万円の減額となった。</a:t>
          </a:r>
        </a:p>
        <a:p>
          <a:r>
            <a:rPr kumimoji="1" lang="ja-JP" altLang="en-US" sz="900">
              <a:latin typeface="ＭＳ ゴシック" pitchFamily="49" charset="-128"/>
              <a:ea typeface="ＭＳ ゴシック" pitchFamily="49" charset="-128"/>
            </a:rPr>
            <a:t>　分子要因の元利償還金等及び、分母要因の標準財政規模がいずれも減額となったが、控除財源である算入公債費等も減額となったことで、分母に対する分子の割合が大きくなったため、令和</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年度の実質公債費比率は、単年度で</a:t>
          </a:r>
          <a:r>
            <a:rPr kumimoji="1" lang="en-US" altLang="ja-JP" sz="900">
              <a:latin typeface="ＭＳ ゴシック" pitchFamily="49" charset="-128"/>
              <a:ea typeface="ＭＳ ゴシック" pitchFamily="49" charset="-128"/>
            </a:rPr>
            <a:t>0.3</a:t>
          </a:r>
          <a:r>
            <a:rPr kumimoji="1" lang="ja-JP" altLang="en-US" sz="900">
              <a:latin typeface="ＭＳ ゴシック" pitchFamily="49" charset="-128"/>
              <a:ea typeface="ＭＳ ゴシック" pitchFamily="49" charset="-128"/>
            </a:rPr>
            <a:t>ポイント上昇して</a:t>
          </a:r>
          <a:r>
            <a:rPr kumimoji="1" lang="en-US" altLang="ja-JP" sz="900">
              <a:latin typeface="ＭＳ ゴシック" pitchFamily="49" charset="-128"/>
              <a:ea typeface="ＭＳ ゴシック" pitchFamily="49" charset="-128"/>
            </a:rPr>
            <a:t>12.9%</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カ年平均で</a:t>
          </a:r>
          <a:r>
            <a:rPr kumimoji="1" lang="en-US" altLang="ja-JP" sz="900">
              <a:latin typeface="ＭＳ ゴシック" pitchFamily="49" charset="-128"/>
              <a:ea typeface="ＭＳ ゴシック" pitchFamily="49" charset="-128"/>
            </a:rPr>
            <a:t>0.5</a:t>
          </a:r>
          <a:r>
            <a:rPr kumimoji="1" lang="ja-JP" altLang="en-US" sz="900">
              <a:latin typeface="ＭＳ ゴシック" pitchFamily="49" charset="-128"/>
              <a:ea typeface="ＭＳ ゴシック" pitchFamily="49" charset="-128"/>
            </a:rPr>
            <a:t>ポイント上昇して</a:t>
          </a:r>
          <a:r>
            <a:rPr kumimoji="1" lang="en-US" altLang="ja-JP" sz="900">
              <a:latin typeface="ＭＳ ゴシック" pitchFamily="49" charset="-128"/>
              <a:ea typeface="ＭＳ ゴシック" pitchFamily="49" charset="-128"/>
            </a:rPr>
            <a:t>12.3%</a:t>
          </a:r>
          <a:r>
            <a:rPr kumimoji="1" lang="ja-JP" altLang="en-US" sz="900">
              <a:latin typeface="ＭＳ ゴシック" pitchFamily="49" charset="-128"/>
              <a:ea typeface="ＭＳ ゴシック" pitchFamily="49" charset="-128"/>
            </a:rPr>
            <a:t>となった。</a:t>
          </a:r>
        </a:p>
        <a:p>
          <a:r>
            <a:rPr kumimoji="1" lang="ja-JP" altLang="en-US" sz="900">
              <a:latin typeface="ＭＳ ゴシック" pitchFamily="49" charset="-128"/>
              <a:ea typeface="ＭＳ ゴシック" pitchFamily="49" charset="-128"/>
            </a:rPr>
            <a:t>　公債費のピークは令和４年度となったため、今後は数値の減少が見込まれるが、標準財政規模は減額傾向である事から、引き続き安全領域を堅持しつつ効率的な財政運営に努める。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山梨県山梨市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　一般会計等に係る地方債の現在高は、合併特例事業債、臨時財政対策債等の現在高の減少に伴い、前年度比較で</a:t>
          </a:r>
          <a:r>
            <a:rPr kumimoji="1" lang="en-US" altLang="ja-JP" sz="900">
              <a:solidFill>
                <a:sysClr val="windowText" lastClr="000000"/>
              </a:solidFill>
              <a:latin typeface="ＭＳ ゴシック" pitchFamily="49" charset="-128"/>
              <a:ea typeface="ＭＳ ゴシック" pitchFamily="49" charset="-128"/>
            </a:rPr>
            <a:t>1,660</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ja-JP" altLang="en-US" sz="900">
              <a:solidFill>
                <a:sysClr val="windowText" lastClr="000000"/>
              </a:solidFill>
              <a:latin typeface="ＭＳ ゴシック" pitchFamily="49" charset="-128"/>
              <a:ea typeface="ＭＳ ゴシック" pitchFamily="49" charset="-128"/>
            </a:rPr>
            <a:t>　組合等の負担見込額は、甲府・峡東地域ごみ処理施設事務組合や山梨県市町村総合事務組合等の地方債現在高の減額などにより、前年度比較で</a:t>
          </a:r>
          <a:r>
            <a:rPr kumimoji="1" lang="en-US" altLang="ja-JP" sz="900">
              <a:solidFill>
                <a:sysClr val="windowText" lastClr="000000"/>
              </a:solidFill>
              <a:latin typeface="ＭＳ ゴシック" pitchFamily="49" charset="-128"/>
              <a:ea typeface="ＭＳ ゴシック" pitchFamily="49" charset="-128"/>
            </a:rPr>
            <a:t>177</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ja-JP" altLang="en-US" sz="900">
              <a:solidFill>
                <a:sysClr val="windowText" lastClr="000000"/>
              </a:solidFill>
              <a:latin typeface="ＭＳ ゴシック" pitchFamily="49" charset="-128"/>
              <a:ea typeface="ＭＳ ゴシック" pitchFamily="49" charset="-128"/>
            </a:rPr>
            <a:t>　退職手当負担見込額は、勤続年数の長い一般職に属する職員の退職に伴う基本額の減額等により、前年度比較で</a:t>
          </a:r>
          <a:r>
            <a:rPr kumimoji="1" lang="en-US" altLang="ja-JP" sz="900">
              <a:solidFill>
                <a:sysClr val="windowText" lastClr="000000"/>
              </a:solidFill>
              <a:latin typeface="ＭＳ ゴシック" pitchFamily="49" charset="-128"/>
              <a:ea typeface="ＭＳ ゴシック" pitchFamily="49" charset="-128"/>
            </a:rPr>
            <a:t>185</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ja-JP" altLang="en-US" sz="900">
              <a:solidFill>
                <a:sysClr val="windowText" lastClr="000000"/>
              </a:solidFill>
              <a:latin typeface="ＭＳ ゴシック" pitchFamily="49" charset="-128"/>
              <a:ea typeface="ＭＳ ゴシック" pitchFamily="49" charset="-128"/>
            </a:rPr>
            <a:t>　充当可能財源等は、充当可能基金が、公共施設整備基金及び障害福祉推進基金の皆増やふるさと輝き基金の増額などにより前年度比較で</a:t>
          </a:r>
          <a:r>
            <a:rPr kumimoji="1" lang="en-US" altLang="ja-JP" sz="900">
              <a:solidFill>
                <a:sysClr val="windowText" lastClr="000000"/>
              </a:solidFill>
              <a:latin typeface="ＭＳ ゴシック" pitchFamily="49" charset="-128"/>
              <a:ea typeface="ＭＳ ゴシック" pitchFamily="49" charset="-128"/>
            </a:rPr>
            <a:t>598</a:t>
          </a:r>
          <a:r>
            <a:rPr kumimoji="1" lang="ja-JP" altLang="en-US" sz="900">
              <a:solidFill>
                <a:sysClr val="windowText" lastClr="000000"/>
              </a:solidFill>
              <a:latin typeface="ＭＳ ゴシック" pitchFamily="49" charset="-128"/>
              <a:ea typeface="ＭＳ ゴシック" pitchFamily="49" charset="-128"/>
            </a:rPr>
            <a:t>百万円の増額、基準財政需要額算入見込額が、合併特例事業債及び臨時財政対策債の現在高減少等に伴い</a:t>
          </a:r>
          <a:r>
            <a:rPr kumimoji="1" lang="en-US" altLang="ja-JP" sz="900">
              <a:solidFill>
                <a:sysClr val="windowText" lastClr="000000"/>
              </a:solidFill>
              <a:latin typeface="ＭＳ ゴシック" pitchFamily="49" charset="-128"/>
              <a:ea typeface="ＭＳ ゴシック" pitchFamily="49" charset="-128"/>
            </a:rPr>
            <a:t>1,329</a:t>
          </a:r>
          <a:r>
            <a:rPr kumimoji="1" lang="ja-JP" altLang="en-US" sz="900">
              <a:solidFill>
                <a:sysClr val="windowText" lastClr="000000"/>
              </a:solidFill>
              <a:latin typeface="ＭＳ ゴシック" pitchFamily="49" charset="-128"/>
              <a:ea typeface="ＭＳ ゴシック" pitchFamily="49" charset="-128"/>
            </a:rPr>
            <a:t>百万円の減額となり、全体として</a:t>
          </a:r>
          <a:r>
            <a:rPr kumimoji="1" lang="en-US" altLang="ja-JP" sz="900">
              <a:solidFill>
                <a:sysClr val="windowText" lastClr="000000"/>
              </a:solidFill>
              <a:latin typeface="ＭＳ ゴシック" pitchFamily="49" charset="-128"/>
              <a:ea typeface="ＭＳ ゴシック" pitchFamily="49" charset="-128"/>
            </a:rPr>
            <a:t>799</a:t>
          </a:r>
          <a:r>
            <a:rPr kumimoji="1" lang="ja-JP" altLang="en-US" sz="900">
              <a:solidFill>
                <a:sysClr val="windowText" lastClr="000000"/>
              </a:solidFill>
              <a:latin typeface="ＭＳ ゴシック" pitchFamily="49" charset="-128"/>
              <a:ea typeface="ＭＳ ゴシック" pitchFamily="49" charset="-128"/>
            </a:rPr>
            <a:t>百万円の減額となった。</a:t>
          </a:r>
        </a:p>
        <a:p>
          <a:r>
            <a:rPr kumimoji="1" lang="ja-JP" altLang="en-US" sz="900">
              <a:solidFill>
                <a:sysClr val="windowText" lastClr="000000"/>
              </a:solidFill>
              <a:latin typeface="ＭＳ ゴシック" pitchFamily="49" charset="-128"/>
              <a:ea typeface="ＭＳ ゴシック" pitchFamily="49" charset="-128"/>
            </a:rPr>
            <a:t>　これらの結果、将来負担比率は前年度から</a:t>
          </a:r>
          <a:r>
            <a:rPr kumimoji="1" lang="en-US" altLang="ja-JP" sz="900">
              <a:solidFill>
                <a:sysClr val="windowText" lastClr="000000"/>
              </a:solidFill>
              <a:latin typeface="ＭＳ ゴシック" pitchFamily="49" charset="-128"/>
              <a:ea typeface="ＭＳ ゴシック" pitchFamily="49" charset="-128"/>
            </a:rPr>
            <a:t>15.6</a:t>
          </a:r>
          <a:r>
            <a:rPr kumimoji="1" lang="ja-JP" altLang="en-US" sz="900">
              <a:solidFill>
                <a:sysClr val="windowText" lastClr="000000"/>
              </a:solidFill>
              <a:latin typeface="ＭＳ ゴシック" pitchFamily="49" charset="-128"/>
              <a:ea typeface="ＭＳ ゴシック" pitchFamily="49" charset="-128"/>
            </a:rPr>
            <a:t>ポイント改善された。前年度に引き続き改善されたが、好調なふるさと納税を原資とするふるさと輝き基金の増額による恩恵が大きい。</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また、合併特例債や臨時財政対策債の償還が進み地方債残高が減少する一方で、基準財政需要額算入見込額も共に減少していくが、今後、新規事業の執行に伴う新発債の発行により、地方債現在高の減少速度が鈍化し、地方債の構成が置き換わることで充当可能財源等が縮小することによる数値悪化のリスクや、収支均衡不足を補うための基金取崩しによる基金残高の減少等による数値の上昇も懸念されるため、地方債発行額を抑制し、地方債現在高の減少を図ることにより、安全領域を堅持しつつ効率的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山梨県山梨市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百万円の微増、減債基金は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百万円の微増であった。その他特定目的基金については、主にふるさと輝き基金が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百万円の増額、新たに公共施設整備基金へ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百万円、障害福祉推進基金へ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百万円余をそれぞれ皆増した。結果、基金全体として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義務的経費である公債費や扶助費の増加、自治体ＤＸ・ＩＣＴ事業推進に伴う物件費の増加などが予想される一方、本市の歳入構造を鑑みると、大幅な歳入の増加が見込めないため、収支均衡不足を補うための基金取崩しによる基金残高の減少が予想され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残高の減少は、財政運営及び各財政指標に大きな影響を及ぼすことから、各種事業のゼロベースでの抜本的な見直し、スクラップ・アンド・ビルドの実践、ワイズスペンディングの徹底などによる歳出の削減、地方債発行額抑制による地方債残高の減少、市税等の収納強化や地域経済の活性化など歳入の増加につながる取り組みを進め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（基金の使途）</a:t>
          </a:r>
          <a:endParaRPr lang="ja-JP" altLang="ja-JP" sz="1100">
            <a:effectLst/>
          </a:endParaRPr>
        </a:p>
        <a:p>
          <a:r>
            <a:rPr kumimoji="1" lang="ja-JP" altLang="en-US" sz="1100">
              <a:solidFill>
                <a:schemeClr val="dk1"/>
              </a:solidFill>
              <a:effectLst/>
              <a:latin typeface="+mn-lt"/>
              <a:ea typeface="+mn-ea"/>
              <a:cs typeface="+mn-cs"/>
            </a:rPr>
            <a:t>・ふるさと輝き基金：山梨市を愛し、市のまちづくりを応援するために寄せられたふるさと納税寄附金を夢と希望に満ちた光輝くまちづくりに寄与する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・地域振興基金：市民の連携の強化及び地域振興のための事業費用に充てる（原資：合併特例債）</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・地域福祉基金：地域福祉事業を推進する（果実運用型基金）</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・障害福祉推進基金：障害福祉を推進し、障害者が安心して暮らせる地域の実現に資する事業費用に充てる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・公共施設整備基金：公共施設の整備事業の資金に充てる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（増減理由）</a:t>
          </a:r>
          <a:endParaRPr lang="ja-JP" altLang="ja-JP" sz="1100">
            <a:effectLst/>
          </a:endParaRPr>
        </a:p>
        <a:p>
          <a:r>
            <a:rPr kumimoji="1" lang="ja-JP" altLang="ja-JP" sz="1100">
              <a:solidFill>
                <a:schemeClr val="dk1"/>
              </a:solidFill>
              <a:effectLst/>
              <a:latin typeface="+mn-lt"/>
              <a:ea typeface="+mn-ea"/>
              <a:cs typeface="+mn-cs"/>
            </a:rPr>
            <a:t>・ふるさと輝き基金：</a:t>
          </a:r>
          <a:r>
            <a:rPr kumimoji="1" lang="ja-JP" altLang="en-US" sz="1100">
              <a:solidFill>
                <a:schemeClr val="dk1"/>
              </a:solidFill>
              <a:effectLst/>
              <a:latin typeface="+mn-lt"/>
              <a:ea typeface="+mn-ea"/>
              <a:cs typeface="+mn-cs"/>
            </a:rPr>
            <a:t>ふるさと納税寄附額の増額に伴う増額。</a:t>
          </a:r>
          <a:endParaRPr lang="ja-JP" altLang="ja-JP" sz="1100">
            <a:effectLst/>
          </a:endParaRPr>
        </a:p>
        <a:p>
          <a:r>
            <a:rPr kumimoji="1" lang="ja-JP" altLang="ja-JP" sz="1100">
              <a:solidFill>
                <a:schemeClr val="dk1"/>
              </a:solidFill>
              <a:effectLst/>
              <a:latin typeface="+mn-lt"/>
              <a:ea typeface="+mn-ea"/>
              <a:cs typeface="+mn-cs"/>
            </a:rPr>
            <a:t>・地域振興基金：地域振興</a:t>
          </a:r>
          <a:r>
            <a:rPr kumimoji="1" lang="ja-JP" altLang="en-US" sz="1100">
              <a:solidFill>
                <a:schemeClr val="dk1"/>
              </a:solidFill>
              <a:effectLst/>
              <a:latin typeface="+mn-lt"/>
              <a:ea typeface="+mn-ea"/>
              <a:cs typeface="+mn-cs"/>
            </a:rPr>
            <a:t>を目的とした</a:t>
          </a:r>
          <a:r>
            <a:rPr kumimoji="1" lang="ja-JP" altLang="ja-JP" sz="1100">
              <a:solidFill>
                <a:schemeClr val="dk1"/>
              </a:solidFill>
              <a:effectLst/>
              <a:latin typeface="+mn-lt"/>
              <a:ea typeface="+mn-ea"/>
              <a:cs typeface="+mn-cs"/>
            </a:rPr>
            <a:t>事業費用に充てる</a:t>
          </a:r>
          <a:r>
            <a:rPr kumimoji="1" lang="ja-JP" altLang="en-US" sz="1100">
              <a:solidFill>
                <a:schemeClr val="dk1"/>
              </a:solidFill>
              <a:effectLst/>
              <a:latin typeface="+mn-lt"/>
              <a:ea typeface="+mn-ea"/>
              <a:cs typeface="+mn-cs"/>
            </a:rPr>
            <a:t>ため一般会計へ繰入を行ったことに伴う減額。</a:t>
          </a:r>
          <a:endParaRPr lang="ja-JP" altLang="ja-JP" sz="1100">
            <a:effectLst/>
          </a:endParaRPr>
        </a:p>
        <a:p>
          <a:r>
            <a:rPr kumimoji="1" lang="ja-JP" altLang="ja-JP" sz="1100">
              <a:solidFill>
                <a:schemeClr val="dk1"/>
              </a:solidFill>
              <a:effectLst/>
              <a:latin typeface="+mn-lt"/>
              <a:ea typeface="+mn-ea"/>
              <a:cs typeface="+mn-cs"/>
            </a:rPr>
            <a:t>・地域福祉基金：果実運用型基金</a:t>
          </a:r>
          <a:r>
            <a:rPr kumimoji="1" lang="ja-JP" altLang="en-US" sz="1100">
              <a:solidFill>
                <a:schemeClr val="dk1"/>
              </a:solidFill>
              <a:effectLst/>
              <a:latin typeface="+mn-lt"/>
              <a:ea typeface="+mn-ea"/>
              <a:cs typeface="+mn-cs"/>
            </a:rPr>
            <a:t>であるため取崩しは行わず、預金利子分の積立による微増のため、百万円単位での増減なし。</a:t>
          </a:r>
          <a:endParaRPr lang="ja-JP" altLang="ja-JP" sz="1100">
            <a:effectLst/>
          </a:endParaRPr>
        </a:p>
        <a:p>
          <a:r>
            <a:rPr kumimoji="1" lang="ja-JP" altLang="ja-JP" sz="1100">
              <a:solidFill>
                <a:schemeClr val="dk1"/>
              </a:solidFill>
              <a:effectLst/>
              <a:latin typeface="+mn-lt"/>
              <a:ea typeface="+mn-ea"/>
              <a:cs typeface="+mn-cs"/>
            </a:rPr>
            <a:t>・障害福祉推進基金：障害福祉を推進</a:t>
          </a:r>
          <a:r>
            <a:rPr kumimoji="1" lang="ja-JP" altLang="en-US" sz="1100">
              <a:solidFill>
                <a:schemeClr val="dk1"/>
              </a:solidFill>
              <a:effectLst/>
              <a:latin typeface="+mn-lt"/>
              <a:ea typeface="+mn-ea"/>
              <a:cs typeface="+mn-cs"/>
            </a:rPr>
            <a:t>するための</a:t>
          </a:r>
          <a:r>
            <a:rPr kumimoji="1" lang="ja-JP" altLang="ja-JP" sz="1100">
              <a:solidFill>
                <a:schemeClr val="dk1"/>
              </a:solidFill>
              <a:effectLst/>
              <a:latin typeface="+mn-lt"/>
              <a:ea typeface="+mn-ea"/>
              <a:cs typeface="+mn-cs"/>
            </a:rPr>
            <a:t>事業費用に充てる</a:t>
          </a:r>
          <a:r>
            <a:rPr kumimoji="1" lang="ja-JP" altLang="en-US" sz="1100">
              <a:solidFill>
                <a:schemeClr val="dk1"/>
              </a:solidFill>
              <a:effectLst/>
              <a:latin typeface="+mn-lt"/>
              <a:ea typeface="+mn-ea"/>
              <a:cs typeface="+mn-cs"/>
            </a:rPr>
            <a:t>ため、令和５年度に当該基金を新設し、新規に積立を行ったことに伴う</a:t>
          </a:r>
          <a:r>
            <a:rPr kumimoji="1" lang="en-US" altLang="ja-JP" sz="1100">
              <a:solidFill>
                <a:schemeClr val="dk1"/>
              </a:solidFill>
              <a:effectLst/>
              <a:latin typeface="+mn-lt"/>
              <a:ea typeface="+mn-ea"/>
              <a:cs typeface="+mn-cs"/>
            </a:rPr>
            <a:t>164</a:t>
          </a:r>
          <a:r>
            <a:rPr kumimoji="1" lang="ja-JP" altLang="en-US" sz="1100">
              <a:solidFill>
                <a:schemeClr val="dk1"/>
              </a:solidFill>
              <a:effectLst/>
              <a:latin typeface="+mn-lt"/>
              <a:ea typeface="+mn-ea"/>
              <a:cs typeface="+mn-cs"/>
            </a:rPr>
            <a:t>百万円の増額。</a:t>
          </a:r>
          <a:endParaRPr lang="ja-JP" altLang="ja-JP" sz="1100">
            <a:effectLst/>
          </a:endParaRPr>
        </a:p>
        <a:p>
          <a:r>
            <a:rPr kumimoji="1" lang="ja-JP" altLang="ja-JP" sz="1100">
              <a:solidFill>
                <a:schemeClr val="dk1"/>
              </a:solidFill>
              <a:effectLst/>
              <a:latin typeface="+mn-lt"/>
              <a:ea typeface="+mn-ea"/>
              <a:cs typeface="+mn-cs"/>
            </a:rPr>
            <a:t>・公共施設整備基金：公共施設の整備事業に充てるため、令和５年度に当該基金を新設し、新規に積立を行ったことに伴う</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増額。</a:t>
          </a:r>
          <a:endParaRPr lang="ja-JP" altLang="ja-JP" sz="1100">
            <a:effectLst/>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（今後の方針）</a:t>
          </a:r>
          <a:endParaRPr lang="ja-JP" altLang="ja-JP" sz="1100">
            <a:effectLst/>
          </a:endParaRPr>
        </a:p>
        <a:p>
          <a:r>
            <a:rPr kumimoji="1" lang="ja-JP" altLang="ja-JP" sz="1100">
              <a:solidFill>
                <a:schemeClr val="dk1"/>
              </a:solidFill>
              <a:effectLst/>
              <a:latin typeface="+mn-lt"/>
              <a:ea typeface="+mn-ea"/>
              <a:cs typeface="+mn-cs"/>
            </a:rPr>
            <a:t>・ふるさと輝き基金：</a:t>
          </a:r>
          <a:r>
            <a:rPr kumimoji="1" lang="ja-JP" altLang="en-US" sz="1100">
              <a:solidFill>
                <a:schemeClr val="dk1"/>
              </a:solidFill>
              <a:effectLst/>
              <a:latin typeface="+mn-lt"/>
              <a:ea typeface="+mn-ea"/>
              <a:cs typeface="+mn-cs"/>
            </a:rPr>
            <a:t>寄附の目的に即した事業への充当を図りながら、貴重な財源であるとの認識のもと、持続可能なまちづくりのために活用する。</a:t>
          </a:r>
          <a:endParaRPr lang="ja-JP" altLang="ja-JP" sz="1100">
            <a:effectLst/>
          </a:endParaRPr>
        </a:p>
        <a:p>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基金の使途に基づき、適切に事業充当するため引き続き計画的に繰入を行う。</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効率的な資金運用を図り、引き続き基金の目的に応じた事業充当を図る。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・障害福祉推進基金：</a:t>
          </a:r>
          <a:r>
            <a:rPr kumimoji="1" lang="ja-JP" altLang="en-US" sz="1100">
              <a:solidFill>
                <a:schemeClr val="dk1"/>
              </a:solidFill>
              <a:effectLst/>
              <a:latin typeface="+mn-lt"/>
              <a:ea typeface="+mn-ea"/>
              <a:cs typeface="+mn-cs"/>
            </a:rPr>
            <a:t>基金の目的に応じて適切な事業に充当を図る。充当のための取崩しは財政状況を踏まえて無理のない範囲で行う。</a:t>
          </a:r>
          <a:endParaRPr lang="ja-JP" altLang="ja-JP" sz="1100">
            <a:effectLst/>
          </a:endParaRPr>
        </a:p>
        <a:p>
          <a:r>
            <a:rPr kumimoji="1" lang="ja-JP" altLang="ja-JP" sz="1100">
              <a:solidFill>
                <a:schemeClr val="dk1"/>
              </a:solidFill>
              <a:effectLst/>
              <a:latin typeface="+mn-lt"/>
              <a:ea typeface="+mn-ea"/>
              <a:cs typeface="+mn-cs"/>
            </a:rPr>
            <a:t>・公共施設整備基金：公共施設の</a:t>
          </a:r>
          <a:r>
            <a:rPr kumimoji="1" lang="ja-JP" altLang="en-US" sz="1100">
              <a:solidFill>
                <a:schemeClr val="dk1"/>
              </a:solidFill>
              <a:effectLst/>
              <a:latin typeface="+mn-lt"/>
              <a:ea typeface="+mn-ea"/>
              <a:cs typeface="+mn-cs"/>
            </a:rPr>
            <a:t>適正な管理、維持運営、総合的な適正化を図る等、基金の目的を達成するために使用する。財源に余裕のある時は適宜積立を行う。</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公共施設総合管理計画等を踏まえて計画的な公共施設管理を行うために、時期を見定めて適宜取崩しを行う。</a:t>
          </a:r>
          <a:endParaRPr lang="ja-JP" altLang="ja-JP" sz="1100">
            <a:effectLst/>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基金の取崩しは行わず、預金利子分の積立による微増のため、百万円単位での増減なし。</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義務的経費である公債費や扶助費の増加、自治体ＤＸ・ＩＣＴ事業推進に伴う物件費の増加などが予想される一方、本市の歳入構造を鑑みると、大幅な歳入の増加が見込めないため、収支均衡不足を補うための基金取崩しによる基金残高の減少が予想され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新規大型普通建設事業が控えていることから、地方債の新規発行額を元金償還額以下に抑える方針を一層徹底し、地方債残高の低減を進めるとともに、各種事業のゼロベースでの抜本的な見直し、スクラップ・アンド・ビルドの実践、ワイズスペンディングの徹底などによる徹底した歳出の削減・適正化を図ることで、安易な財政調整基金の取り崩しを行わない財政運営に引き続き努め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基金の取崩しは行わず、預金利子分の積立による微増のため、百万円単位での増減なし。</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公債費の増加に伴う財政調整基金の取り崩しが予想されるが、地方債発行を抑制することで、減債基金の取り崩しを行わない財政運営を心掛ける。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ただし、普通交付税で追加交付を受けた臨時財政対策債償還基金費分については、予算の執行状況を考慮し、必要な時期に適切な繰入を行う。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27369602</v>
      </c>
      <c r="BO4" s="449"/>
      <c r="BP4" s="449"/>
      <c r="BQ4" s="449"/>
      <c r="BR4" s="449"/>
      <c r="BS4" s="449"/>
      <c r="BT4" s="449"/>
      <c r="BU4" s="450"/>
      <c r="BV4" s="448">
        <v>26380188</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19.899999999999999</v>
      </c>
      <c r="CU4" s="589"/>
      <c r="CV4" s="589"/>
      <c r="CW4" s="589"/>
      <c r="CX4" s="589"/>
      <c r="CY4" s="589"/>
      <c r="CZ4" s="589"/>
      <c r="DA4" s="590"/>
      <c r="DB4" s="588">
        <v>18</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24879173</v>
      </c>
      <c r="BO5" s="420"/>
      <c r="BP5" s="420"/>
      <c r="BQ5" s="420"/>
      <c r="BR5" s="420"/>
      <c r="BS5" s="420"/>
      <c r="BT5" s="420"/>
      <c r="BU5" s="421"/>
      <c r="BV5" s="419">
        <v>24331963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99.4</v>
      </c>
      <c r="CU5" s="417"/>
      <c r="CV5" s="417"/>
      <c r="CW5" s="417"/>
      <c r="CX5" s="417"/>
      <c r="CY5" s="417"/>
      <c r="CZ5" s="417"/>
      <c r="DA5" s="418"/>
      <c r="DB5" s="416">
        <v>96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2490429</v>
      </c>
      <c r="BO6" s="420"/>
      <c r="BP6" s="420"/>
      <c r="BQ6" s="420"/>
      <c r="BR6" s="420"/>
      <c r="BS6" s="420"/>
      <c r="BT6" s="420"/>
      <c r="BU6" s="421"/>
      <c r="BV6" s="419">
        <v>2048225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100</v>
      </c>
      <c r="CU6" s="563"/>
      <c r="CV6" s="563"/>
      <c r="CW6" s="563"/>
      <c r="CX6" s="563"/>
      <c r="CY6" s="563"/>
      <c r="CZ6" s="563"/>
      <c r="DA6" s="564"/>
      <c r="DB6" s="562">
        <v>97.2</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368208</v>
      </c>
      <c r="BO7" s="420"/>
      <c r="BP7" s="420"/>
      <c r="BQ7" s="420"/>
      <c r="BR7" s="420"/>
      <c r="BS7" s="420"/>
      <c r="BT7" s="420"/>
      <c r="BU7" s="421"/>
      <c r="BV7" s="419">
        <v>132043</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10644420</v>
      </c>
      <c r="CU7" s="420"/>
      <c r="CV7" s="420"/>
      <c r="CW7" s="420"/>
      <c r="CX7" s="420"/>
      <c r="CY7" s="420"/>
      <c r="CZ7" s="420"/>
      <c r="DA7" s="421"/>
      <c r="DB7" s="419">
        <v>10651324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2122221</v>
      </c>
      <c r="BO8" s="420"/>
      <c r="BP8" s="420"/>
      <c r="BQ8" s="420"/>
      <c r="BR8" s="420"/>
      <c r="BS8" s="420"/>
      <c r="BT8" s="420"/>
      <c r="BU8" s="421"/>
      <c r="BV8" s="419">
        <v>1916182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33435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206039</v>
      </c>
      <c r="BO9" s="420"/>
      <c r="BP9" s="420"/>
      <c r="BQ9" s="420"/>
      <c r="BR9" s="420"/>
      <c r="BS9" s="420"/>
      <c r="BT9" s="420"/>
      <c r="BU9" s="421"/>
      <c r="BV9" s="419">
        <v>224730</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13.1</v>
      </c>
      <c r="CU9" s="417"/>
      <c r="CV9" s="417"/>
      <c r="CW9" s="417"/>
      <c r="CX9" s="417"/>
      <c r="CY9" s="417"/>
      <c r="CZ9" s="417"/>
      <c r="DA9" s="418"/>
      <c r="DB9" s="416">
        <v>14.1</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35141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201</v>
      </c>
      <c r="BO10" s="420"/>
      <c r="BP10" s="420"/>
      <c r="BQ10" s="420"/>
      <c r="BR10" s="420"/>
      <c r="BS10" s="420"/>
      <c r="BT10" s="420"/>
      <c r="BU10" s="421"/>
      <c r="BV10" s="419">
        <v>230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33114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32802</v>
      </c>
      <c r="S13" s="507"/>
      <c r="T13" s="507"/>
      <c r="U13" s="507"/>
      <c r="V13" s="508"/>
      <c r="W13" s="509" t="s">
        <v>131</v>
      </c>
      <c r="X13" s="405"/>
      <c r="Y13" s="405"/>
      <c r="Z13" s="405"/>
      <c r="AA13" s="405"/>
      <c r="AB13" s="406"/>
      <c r="AC13" s="372">
        <v>3102</v>
      </c>
      <c r="AD13" s="373"/>
      <c r="AE13" s="373"/>
      <c r="AF13" s="373"/>
      <c r="AG13" s="374"/>
      <c r="AH13" s="372">
        <v>3294</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206240</v>
      </c>
      <c r="BO13" s="420"/>
      <c r="BP13" s="420"/>
      <c r="BQ13" s="420"/>
      <c r="BR13" s="420"/>
      <c r="BS13" s="420"/>
      <c r="BT13" s="420"/>
      <c r="BU13" s="421"/>
      <c r="BV13" s="419">
        <v>224960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12.3</v>
      </c>
      <c r="CU13" s="417"/>
      <c r="CV13" s="417"/>
      <c r="CW13" s="417"/>
      <c r="CX13" s="417"/>
      <c r="CY13" s="417"/>
      <c r="CZ13" s="417"/>
      <c r="DA13" s="418"/>
      <c r="DB13" s="416">
        <v>11.8</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33511</v>
      </c>
      <c r="S14" s="507"/>
      <c r="T14" s="507"/>
      <c r="U14" s="507"/>
      <c r="V14" s="508"/>
      <c r="W14" s="510"/>
      <c r="X14" s="408"/>
      <c r="Y14" s="408"/>
      <c r="Z14" s="408"/>
      <c r="AA14" s="408"/>
      <c r="AB14" s="409"/>
      <c r="AC14" s="499">
        <v>18.399999999999999</v>
      </c>
      <c r="AD14" s="500"/>
      <c r="AE14" s="500"/>
      <c r="AF14" s="500"/>
      <c r="AG14" s="501"/>
      <c r="AH14" s="499">
        <v>18.3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27.3</v>
      </c>
      <c r="CU14" s="517"/>
      <c r="CV14" s="517"/>
      <c r="CW14" s="517"/>
      <c r="CX14" s="517"/>
      <c r="CY14" s="517"/>
      <c r="CZ14" s="517"/>
      <c r="DA14" s="518"/>
      <c r="DB14" s="516">
        <v>42.9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33233</v>
      </c>
      <c r="S15" s="507"/>
      <c r="T15" s="507"/>
      <c r="U15" s="507"/>
      <c r="V15" s="508"/>
      <c r="W15" s="509" t="s">
        <v>137</v>
      </c>
      <c r="X15" s="405"/>
      <c r="Y15" s="405"/>
      <c r="Z15" s="405"/>
      <c r="AA15" s="405"/>
      <c r="AB15" s="406"/>
      <c r="AC15" s="372">
        <v>3249</v>
      </c>
      <c r="AD15" s="373"/>
      <c r="AE15" s="373"/>
      <c r="AF15" s="373"/>
      <c r="AG15" s="374"/>
      <c r="AH15" s="372">
        <v>3587</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4038840</v>
      </c>
      <c r="BO15" s="449"/>
      <c r="BP15" s="449"/>
      <c r="BQ15" s="449"/>
      <c r="BR15" s="449"/>
      <c r="BS15" s="449"/>
      <c r="BT15" s="449"/>
      <c r="BU15" s="450"/>
      <c r="BV15" s="448">
        <v>3968504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19.3</v>
      </c>
      <c r="AD16" s="500"/>
      <c r="AE16" s="500"/>
      <c r="AF16" s="500"/>
      <c r="AG16" s="501"/>
      <c r="AH16" s="499">
        <v>20</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9568345</v>
      </c>
      <c r="BO16" s="420"/>
      <c r="BP16" s="420"/>
      <c r="BQ16" s="420"/>
      <c r="BR16" s="420"/>
      <c r="BS16" s="420"/>
      <c r="BT16" s="420"/>
      <c r="BU16" s="421"/>
      <c r="BV16" s="419">
        <v>9518723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10482</v>
      </c>
      <c r="AD17" s="373"/>
      <c r="AE17" s="373"/>
      <c r="AF17" s="373"/>
      <c r="AG17" s="374"/>
      <c r="AH17" s="372">
        <v>11083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5053019</v>
      </c>
      <c r="BO17" s="420"/>
      <c r="BP17" s="420"/>
      <c r="BQ17" s="420"/>
      <c r="BR17" s="420"/>
      <c r="BS17" s="420"/>
      <c r="BT17" s="420"/>
      <c r="BU17" s="421"/>
      <c r="BV17" s="419">
        <v>4972447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289.8</v>
      </c>
      <c r="M18" s="472"/>
      <c r="N18" s="472"/>
      <c r="O18" s="472"/>
      <c r="P18" s="472"/>
      <c r="Q18" s="472"/>
      <c r="R18" s="473"/>
      <c r="S18" s="473"/>
      <c r="T18" s="473"/>
      <c r="U18" s="473"/>
      <c r="V18" s="474"/>
      <c r="W18" s="490"/>
      <c r="X18" s="491"/>
      <c r="Y18" s="491"/>
      <c r="Z18" s="491"/>
      <c r="AA18" s="491"/>
      <c r="AB18" s="515"/>
      <c r="AC18" s="389">
        <v>62.3</v>
      </c>
      <c r="AD18" s="390"/>
      <c r="AE18" s="390"/>
      <c r="AF18" s="390"/>
      <c r="AG18" s="475"/>
      <c r="AH18" s="389">
        <v>61.7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10717702</v>
      </c>
      <c r="BO18" s="420"/>
      <c r="BP18" s="420"/>
      <c r="BQ18" s="420"/>
      <c r="BR18" s="420"/>
      <c r="BS18" s="420"/>
      <c r="BT18" s="420"/>
      <c r="BU18" s="421"/>
      <c r="BV18" s="419">
        <v>10379652</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115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18635330</v>
      </c>
      <c r="BO19" s="420"/>
      <c r="BP19" s="420"/>
      <c r="BQ19" s="420"/>
      <c r="BR19" s="420"/>
      <c r="BS19" s="420"/>
      <c r="BT19" s="420"/>
      <c r="BU19" s="421"/>
      <c r="BV19" s="419">
        <v>17632091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13001</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19891729</v>
      </c>
      <c r="BO22" s="449"/>
      <c r="BP22" s="449"/>
      <c r="BQ22" s="449"/>
      <c r="BR22" s="449"/>
      <c r="BS22" s="449"/>
      <c r="BT22" s="449"/>
      <c r="BU22" s="450"/>
      <c r="BV22" s="448">
        <v>21551562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8729077</v>
      </c>
      <c r="BO23" s="420"/>
      <c r="BP23" s="420"/>
      <c r="BQ23" s="420"/>
      <c r="BR23" s="420"/>
      <c r="BS23" s="420"/>
      <c r="BT23" s="420"/>
      <c r="BU23" s="421"/>
      <c r="BV23" s="419">
        <v>9471061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8100</v>
      </c>
      <c r="R24" s="373"/>
      <c r="S24" s="373"/>
      <c r="T24" s="373"/>
      <c r="U24" s="373"/>
      <c r="V24" s="374"/>
      <c r="W24" s="462"/>
      <c r="X24" s="399"/>
      <c r="Y24" s="400"/>
      <c r="Z24" s="375" t="s">
        <v>162</v>
      </c>
      <c r="AA24" s="376"/>
      <c r="AB24" s="376"/>
      <c r="AC24" s="376"/>
      <c r="AD24" s="376"/>
      <c r="AE24" s="376"/>
      <c r="AF24" s="376"/>
      <c r="AG24" s="377"/>
      <c r="AH24" s="372">
        <v>299</v>
      </c>
      <c r="AI24" s="373"/>
      <c r="AJ24" s="373"/>
      <c r="AK24" s="373"/>
      <c r="AL24" s="374"/>
      <c r="AM24" s="372">
        <v>939757</v>
      </c>
      <c r="AN24" s="373"/>
      <c r="AO24" s="373"/>
      <c r="AP24" s="373"/>
      <c r="AQ24" s="373"/>
      <c r="AR24" s="374"/>
      <c r="AS24" s="372">
        <v>3143</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13956759</v>
      </c>
      <c r="BO24" s="420"/>
      <c r="BP24" s="420"/>
      <c r="BQ24" s="420"/>
      <c r="BR24" s="420"/>
      <c r="BS24" s="420"/>
      <c r="BT24" s="420"/>
      <c r="BU24" s="421"/>
      <c r="BV24" s="419">
        <v>15065881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6300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141504</v>
      </c>
      <c r="BO25" s="449"/>
      <c r="BP25" s="449"/>
      <c r="BQ25" s="449"/>
      <c r="BR25" s="449"/>
      <c r="BS25" s="449"/>
      <c r="BT25" s="449"/>
      <c r="BU25" s="450"/>
      <c r="BV25" s="448">
        <v>155825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5600</v>
      </c>
      <c r="R26" s="373"/>
      <c r="S26" s="373"/>
      <c r="T26" s="373"/>
      <c r="U26" s="373"/>
      <c r="V26" s="374"/>
      <c r="W26" s="462"/>
      <c r="X26" s="399"/>
      <c r="Y26" s="400"/>
      <c r="Z26" s="375" t="s">
        <v>168</v>
      </c>
      <c r="AA26" s="430"/>
      <c r="AB26" s="430"/>
      <c r="AC26" s="430"/>
      <c r="AD26" s="430"/>
      <c r="AE26" s="430"/>
      <c r="AF26" s="430"/>
      <c r="AG26" s="431"/>
      <c r="AH26" s="372">
        <v>8</v>
      </c>
      <c r="AI26" s="373"/>
      <c r="AJ26" s="373"/>
      <c r="AK26" s="373"/>
      <c r="AL26" s="374"/>
      <c r="AM26" s="372">
        <v>24392</v>
      </c>
      <c r="AN26" s="373"/>
      <c r="AO26" s="373"/>
      <c r="AP26" s="373"/>
      <c r="AQ26" s="373"/>
      <c r="AR26" s="374"/>
      <c r="AS26" s="372">
        <v>3049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3700</v>
      </c>
      <c r="R27" s="373"/>
      <c r="S27" s="373"/>
      <c r="T27" s="373"/>
      <c r="U27" s="373"/>
      <c r="V27" s="374"/>
      <c r="W27" s="462"/>
      <c r="X27" s="399"/>
      <c r="Y27" s="400"/>
      <c r="Z27" s="375" t="s">
        <v>171</v>
      </c>
      <c r="AA27" s="376"/>
      <c r="AB27" s="376"/>
      <c r="AC27" s="376"/>
      <c r="AD27" s="376"/>
      <c r="AE27" s="376"/>
      <c r="AF27" s="376"/>
      <c r="AG27" s="377"/>
      <c r="AH27" s="372">
        <v>2</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1802020</v>
      </c>
      <c r="BO27" s="454"/>
      <c r="BP27" s="454"/>
      <c r="BQ27" s="454"/>
      <c r="BR27" s="454"/>
      <c r="BS27" s="454"/>
      <c r="BT27" s="454"/>
      <c r="BU27" s="455"/>
      <c r="BV27" s="453">
        <v>1802020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3450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2768799</v>
      </c>
      <c r="BO28" s="449"/>
      <c r="BP28" s="449"/>
      <c r="BQ28" s="449"/>
      <c r="BR28" s="449"/>
      <c r="BS28" s="449"/>
      <c r="BT28" s="449"/>
      <c r="BU28" s="450"/>
      <c r="BV28" s="448">
        <v>2768598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16</v>
      </c>
      <c r="M29" s="373"/>
      <c r="N29" s="373"/>
      <c r="O29" s="373"/>
      <c r="P29" s="374"/>
      <c r="Q29" s="372">
        <v>3350</v>
      </c>
      <c r="R29" s="373"/>
      <c r="S29" s="373"/>
      <c r="T29" s="373"/>
      <c r="U29" s="373"/>
      <c r="V29" s="374"/>
      <c r="W29" s="463"/>
      <c r="X29" s="464"/>
      <c r="Y29" s="465"/>
      <c r="Z29" s="375" t="s">
        <v>178</v>
      </c>
      <c r="AA29" s="376"/>
      <c r="AB29" s="376"/>
      <c r="AC29" s="376"/>
      <c r="AD29" s="376"/>
      <c r="AE29" s="376"/>
      <c r="AF29" s="376"/>
      <c r="AG29" s="377"/>
      <c r="AH29" s="372">
        <v>301</v>
      </c>
      <c r="AI29" s="373"/>
      <c r="AJ29" s="373"/>
      <c r="AK29" s="373"/>
      <c r="AL29" s="374"/>
      <c r="AM29" s="372">
        <v>946727</v>
      </c>
      <c r="AN29" s="373"/>
      <c r="AO29" s="373"/>
      <c r="AP29" s="373"/>
      <c r="AQ29" s="373"/>
      <c r="AR29" s="374"/>
      <c r="AS29" s="372">
        <v>3145</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954446</v>
      </c>
      <c r="BO29" s="420"/>
      <c r="BP29" s="420"/>
      <c r="BQ29" s="420"/>
      <c r="BR29" s="420"/>
      <c r="BS29" s="420"/>
      <c r="BT29" s="420"/>
      <c r="BU29" s="421"/>
      <c r="BV29" s="419">
        <v>954354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96.6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5570460</v>
      </c>
      <c r="BO30" s="454"/>
      <c r="BP30" s="454"/>
      <c r="BQ30" s="454"/>
      <c r="BR30" s="454"/>
      <c r="BS30" s="454"/>
      <c r="BT30" s="454"/>
      <c r="BU30" s="455"/>
      <c r="BV30" s="453">
        <v>5127857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IF('各会計、関係団体の財政状況及び健全化判断比率'!B37="","",'各会計、関係団体の財政状況及び健全化判断比率'!B37)</f>
        <v>浄化槽事業特別会計</v>
      </c>
      <c r="BH34" s="368"/>
      <c r="BI34" s="368"/>
      <c r="BJ34" s="368"/>
      <c r="BK34" s="368"/>
      <c r="BL34" s="368"/>
      <c r="BM34" s="368"/>
      <c r="BN34" s="368"/>
      <c r="BO34" s="368"/>
      <c r="BP34" s="368"/>
      <c r="BQ34" s="368"/>
      <c r="BR34" s="368"/>
      <c r="BS34" s="368"/>
      <c r="BT34" s="368"/>
      <c r="BU34" s="368"/>
      <c r="BV34" s="181"/>
      <c r="BW34" s="367">
        <f>IF(BY34="","",MAX(C34:D43,U34:V43,AM34:AN43,BE34:BF43)+1)</f>
        <v>13</v>
      </c>
      <c r="BX34" s="367"/>
      <c r="BY34" s="368" t="str">
        <f>IF('各会計、関係団体の財政状況及び健全化判断比率'!B68="","",'各会計、関係団体の財政状況及び健全化判断比率'!B68)</f>
        <v>東山梨行政事務組合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23</v>
      </c>
      <c r="CP34" s="367"/>
      <c r="CQ34" s="368" t="str">
        <f>IF('各会計、関係団体の財政状況及び健全化判断比率'!BS7="","",'各会計、関係団体の財政状況及び健全化判断比率'!BS7)</f>
        <v>山梨市フルーツパーク株式会社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簡易水道事業会計</v>
      </c>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IF('各会計、関係団体の財政状況及び健全化判断比率'!B38="","",'各会計、関係団体の財政状況及び健全化判断比率'!B38)</f>
        <v>活性化事業特別会計</v>
      </c>
      <c r="BH35" s="368"/>
      <c r="BI35" s="368"/>
      <c r="BJ35" s="368"/>
      <c r="BK35" s="368"/>
      <c r="BL35" s="368"/>
      <c r="BM35" s="368"/>
      <c r="BN35" s="368"/>
      <c r="BO35" s="368"/>
      <c r="BP35" s="368"/>
      <c r="BQ35" s="368"/>
      <c r="BR35" s="368"/>
      <c r="BS35" s="368"/>
      <c r="BT35" s="368"/>
      <c r="BU35" s="368"/>
      <c r="BV35" s="181"/>
      <c r="BW35" s="367">
        <f t="shared" ref="BW35:BW43" si="2">IF(BY35="","",BW34+1)</f>
        <v>14</v>
      </c>
      <c r="BX35" s="367"/>
      <c r="BY35" s="368" t="str">
        <f>IF('各会計、関係団体の財政状況及び健全化判断比率'!B69="","",'各会計、関係団体の財政状況及び健全化判断比率'!B69)</f>
        <v>甲府・峡東地域ごみ処理施設事務組合</v>
      </c>
      <c r="BZ35" s="368"/>
      <c r="CA35" s="368"/>
      <c r="CB35" s="368"/>
      <c r="CC35" s="368"/>
      <c r="CD35" s="368"/>
      <c r="CE35" s="368"/>
      <c r="CF35" s="368"/>
      <c r="CG35" s="368"/>
      <c r="CH35" s="368"/>
      <c r="CI35" s="368"/>
      <c r="CJ35" s="368"/>
      <c r="CK35" s="368"/>
      <c r="CL35" s="368"/>
      <c r="CM35" s="368"/>
      <c r="CN35" s="181"/>
      <c r="CO35" s="367">
        <f t="shared" ref="CO35:CO43" si="3">IF(CQ35="","",CO34+1)</f>
        <v>24</v>
      </c>
      <c r="CP35" s="367"/>
      <c r="CQ35" s="368" t="str">
        <f>IF('各会計、関係団体の財政状況及び健全化判断比率'!BS8="","",'各会計、関係団体の財政状況及び健全化判断比率'!BS8)</f>
        <v>有限会社みとみ</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交通・火災災害共済事業特別会計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15</v>
      </c>
      <c r="BX36" s="367"/>
      <c r="BY36" s="368" t="str">
        <f>IF('各会計、関係団体の財政状況及び健全化判断比率'!B70="","",'各会計、関係団体の財政状況及び健全化判断比率'!B70)</f>
        <v>峡東地域広域水道企業団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v>
      </c>
      <c r="X37" s="368"/>
      <c r="Y37" s="368"/>
      <c r="Z37" s="368"/>
      <c r="AA37" s="368"/>
      <c r="AB37" s="368"/>
      <c r="AC37" s="368"/>
      <c r="AD37" s="368"/>
      <c r="AE37" s="368"/>
      <c r="AF37" s="368"/>
      <c r="AG37" s="368"/>
      <c r="AH37" s="368"/>
      <c r="AI37" s="368"/>
      <c r="AJ37" s="368"/>
      <c r="AK37" s="368"/>
      <c r="AL37" s="181"/>
      <c r="AM37" s="367">
        <f t="shared" si="0"/>
        <v>10</v>
      </c>
      <c r="AN37" s="367"/>
      <c r="AO37" s="368" t="str">
        <f>IF('各会計、関係団体の財政状況及び健全化判断比率'!B36="","",'各会計、関係団体の財政状況及び健全化判断比率'!B36)</f>
        <v>病院事業会計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16</v>
      </c>
      <c r="BX37" s="367"/>
      <c r="BY37" s="368" t="str">
        <f>IF('各会計、関係団体の財政状況及び健全化判断比率'!B71="","",'各会計、関係団体の財政状況及び健全化判断比率'!B71)</f>
        <v>山梨県後期高齢者医療広域連合（一般会計）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居宅介護予防支援事業特別会計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17</v>
      </c>
      <c r="BX38" s="367"/>
      <c r="BY38" s="368" t="str">
        <f>IF('各会計、関係団体の財政状況及び健全化判断比率'!B72="","",'各会計、関係団体の財政状況及び健全化判断比率'!B72)</f>
        <v>山梨県後期高齢者医療広域連合（後期高齢者特別会計）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18</v>
      </c>
      <c r="BX39" s="367"/>
      <c r="BY39" s="368" t="str">
        <f>IF('各会計、関係団体の財政状況及び健全化判断比率'!B73="","",'各会計、関係団体の財政状況及び健全化判断比率'!B73)</f>
        <v>市町村総合事務組合（一般会計）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19</v>
      </c>
      <c r="BX40" s="367"/>
      <c r="BY40" s="368" t="str">
        <f>IF('各会計、関係団体の財政状況及び健全化判断比率'!B74="","",'各会計、関係団体の財政状況及び健全化判断比率'!B74)</f>
        <v>市町村総合事務組合（電子化事業及び会館管理・研修事業特別会計）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20</v>
      </c>
      <c r="BX41" s="367"/>
      <c r="BY41" s="368" t="str">
        <f>IF('各会計、関係団体の財政状況及び健全化判断比率'!B75="","",'各会計、関係団体の財政状況及び健全化判断比率'!B75)</f>
        <v>市町村総合事務組合（一般廃棄物最終処分場事業特別会計）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21</v>
      </c>
      <c r="BX42" s="367"/>
      <c r="BY42" s="368" t="str">
        <f>IF('各会計、関係団体の財政状況及び健全化判断比率'!B76="","",'各会計、関係団体の財政状況及び健全化判断比率'!B76)</f>
        <v>市町村総合事務組合（入札参加資格審査事業費特別会計）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22</v>
      </c>
      <c r="BX43" s="367"/>
      <c r="BY43" s="368" t="str">
        <f>IF('各会計、関係団体の財政状況及び健全化判断比率'!B77="","",'各会計、関係団体の財政状況及び健全化判断比率'!B77)</f>
        <v>市町村総合事務組合（交通災害共済事業特別会計）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cCz0ogE2AM1bdfdykYELm2fsKwfNo+VuppAVDZBzFs/yHmy6rNYxTIZ7djrRMYb0CvQEEmyeUg2fM5dYxxeyw==" saltValue="gv7kVxHUT4sroqV72KjbU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216</v>
      </c>
      <c r="C5" s="680"/>
      <c r="D5" s="680"/>
      <c r="E5" s="680"/>
      <c r="F5" s="680"/>
      <c r="G5" s="680"/>
      <c r="H5" s="680"/>
      <c r="I5" s="680"/>
      <c r="J5" s="680"/>
      <c r="K5" s="680"/>
      <c r="L5" s="680"/>
      <c r="M5" s="680"/>
      <c r="N5" s="680"/>
      <c r="O5" s="680"/>
      <c r="P5" s="680"/>
      <c r="Q5" s="681"/>
      <c r="R5" s="676">
        <v>4223932</v>
      </c>
      <c r="S5" s="677"/>
      <c r="T5" s="677"/>
      <c r="U5" s="677"/>
      <c r="V5" s="677"/>
      <c r="W5" s="677"/>
      <c r="X5" s="677"/>
      <c r="Y5" s="702"/>
      <c r="Z5" s="715">
        <v>15.4</v>
      </c>
      <c r="AA5" s="715"/>
      <c r="AB5" s="715"/>
      <c r="AC5" s="715"/>
      <c r="AD5" s="716">
        <v>4017799</v>
      </c>
      <c r="AE5" s="716"/>
      <c r="AF5" s="716"/>
      <c r="AG5" s="716"/>
      <c r="AH5" s="716"/>
      <c r="AI5" s="716"/>
      <c r="AJ5" s="716"/>
      <c r="AK5" s="716"/>
      <c r="AL5" s="703">
        <v>37.5</v>
      </c>
      <c r="AM5" s="685"/>
      <c r="AN5" s="685"/>
      <c r="AO5" s="704"/>
      <c r="AP5" s="679" t="s">
        <v>217</v>
      </c>
      <c r="AQ5" s="680"/>
      <c r="AR5" s="680"/>
      <c r="AS5" s="680"/>
      <c r="AT5" s="680"/>
      <c r="AU5" s="680"/>
      <c r="AV5" s="680"/>
      <c r="AW5" s="680"/>
      <c r="AX5" s="680"/>
      <c r="AY5" s="680"/>
      <c r="AZ5" s="680"/>
      <c r="BA5" s="680"/>
      <c r="BB5" s="680"/>
      <c r="BC5" s="680"/>
      <c r="BD5" s="680"/>
      <c r="BE5" s="680"/>
      <c r="BF5" s="681"/>
      <c r="BG5" s="621">
        <v>3997608</v>
      </c>
      <c r="BH5" s="622"/>
      <c r="BI5" s="622"/>
      <c r="BJ5" s="622"/>
      <c r="BK5" s="622"/>
      <c r="BL5" s="622"/>
      <c r="BM5" s="622"/>
      <c r="BN5" s="623"/>
      <c r="BO5" s="659">
        <v>94.6</v>
      </c>
      <c r="BP5" s="659"/>
      <c r="BQ5" s="659"/>
      <c r="BR5" s="659"/>
      <c r="BS5" s="660">
        <v>10144</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2">
      <c r="B6" s="618" t="s">
        <v>221</v>
      </c>
      <c r="C6" s="619"/>
      <c r="D6" s="619"/>
      <c r="E6" s="619"/>
      <c r="F6" s="619"/>
      <c r="G6" s="619"/>
      <c r="H6" s="619"/>
      <c r="I6" s="619"/>
      <c r="J6" s="619"/>
      <c r="K6" s="619"/>
      <c r="L6" s="619"/>
      <c r="M6" s="619"/>
      <c r="N6" s="619"/>
      <c r="O6" s="619"/>
      <c r="P6" s="619"/>
      <c r="Q6" s="620"/>
      <c r="R6" s="621">
        <v>162664</v>
      </c>
      <c r="S6" s="622"/>
      <c r="T6" s="622"/>
      <c r="U6" s="622"/>
      <c r="V6" s="622"/>
      <c r="W6" s="622"/>
      <c r="X6" s="622"/>
      <c r="Y6" s="623"/>
      <c r="Z6" s="659">
        <v>0.6</v>
      </c>
      <c r="AA6" s="659"/>
      <c r="AB6" s="659"/>
      <c r="AC6" s="659"/>
      <c r="AD6" s="660">
        <v>162664</v>
      </c>
      <c r="AE6" s="660"/>
      <c r="AF6" s="660"/>
      <c r="AG6" s="660"/>
      <c r="AH6" s="660"/>
      <c r="AI6" s="660"/>
      <c r="AJ6" s="660"/>
      <c r="AK6" s="660"/>
      <c r="AL6" s="624">
        <v>1.5</v>
      </c>
      <c r="AM6" s="625"/>
      <c r="AN6" s="625"/>
      <c r="AO6" s="661"/>
      <c r="AP6" s="618" t="s">
        <v>222</v>
      </c>
      <c r="AQ6" s="619"/>
      <c r="AR6" s="619"/>
      <c r="AS6" s="619"/>
      <c r="AT6" s="619"/>
      <c r="AU6" s="619"/>
      <c r="AV6" s="619"/>
      <c r="AW6" s="619"/>
      <c r="AX6" s="619"/>
      <c r="AY6" s="619"/>
      <c r="AZ6" s="619"/>
      <c r="BA6" s="619"/>
      <c r="BB6" s="619"/>
      <c r="BC6" s="619"/>
      <c r="BD6" s="619"/>
      <c r="BE6" s="619"/>
      <c r="BF6" s="620"/>
      <c r="BG6" s="621">
        <v>3997608</v>
      </c>
      <c r="BH6" s="622"/>
      <c r="BI6" s="622"/>
      <c r="BJ6" s="622"/>
      <c r="BK6" s="622"/>
      <c r="BL6" s="622"/>
      <c r="BM6" s="622"/>
      <c r="BN6" s="623"/>
      <c r="BO6" s="659">
        <v>94.6</v>
      </c>
      <c r="BP6" s="659"/>
      <c r="BQ6" s="659"/>
      <c r="BR6" s="659"/>
      <c r="BS6" s="660">
        <v>10144</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162525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162080</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1357</v>
      </c>
      <c r="S7" s="622"/>
      <c r="T7" s="622"/>
      <c r="U7" s="622"/>
      <c r="V7" s="622"/>
      <c r="W7" s="622"/>
      <c r="X7" s="622"/>
      <c r="Y7" s="623"/>
      <c r="Z7" s="659">
        <v>0</v>
      </c>
      <c r="AA7" s="659"/>
      <c r="AB7" s="659"/>
      <c r="AC7" s="659"/>
      <c r="AD7" s="660">
        <v>1357</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1824603</v>
      </c>
      <c r="BH7" s="622"/>
      <c r="BI7" s="622"/>
      <c r="BJ7" s="622"/>
      <c r="BK7" s="622"/>
      <c r="BL7" s="622"/>
      <c r="BM7" s="622"/>
      <c r="BN7" s="623"/>
      <c r="BO7" s="659">
        <v>43.2</v>
      </c>
      <c r="BP7" s="659"/>
      <c r="BQ7" s="659"/>
      <c r="BR7" s="659"/>
      <c r="BS7" s="660">
        <v>10144</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8254375</v>
      </c>
      <c r="CS7" s="622"/>
      <c r="CT7" s="622"/>
      <c r="CU7" s="622"/>
      <c r="CV7" s="622"/>
      <c r="CW7" s="622"/>
      <c r="CX7" s="622"/>
      <c r="CY7" s="623"/>
      <c r="CZ7" s="659">
        <v>33.200000000000003</v>
      </c>
      <c r="DA7" s="659"/>
      <c r="DB7" s="659"/>
      <c r="DC7" s="659"/>
      <c r="DD7" s="627">
        <v>45409</v>
      </c>
      <c r="DE7" s="622"/>
      <c r="DF7" s="622"/>
      <c r="DG7" s="622"/>
      <c r="DH7" s="622"/>
      <c r="DI7" s="622"/>
      <c r="DJ7" s="622"/>
      <c r="DK7" s="622"/>
      <c r="DL7" s="622"/>
      <c r="DM7" s="622"/>
      <c r="DN7" s="622"/>
      <c r="DO7" s="622"/>
      <c r="DP7" s="623"/>
      <c r="DQ7" s="627">
        <v>4199705</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23876</v>
      </c>
      <c r="S8" s="622"/>
      <c r="T8" s="622"/>
      <c r="U8" s="622"/>
      <c r="V8" s="622"/>
      <c r="W8" s="622"/>
      <c r="X8" s="622"/>
      <c r="Y8" s="623"/>
      <c r="Z8" s="659">
        <v>0.1</v>
      </c>
      <c r="AA8" s="659"/>
      <c r="AB8" s="659"/>
      <c r="AC8" s="659"/>
      <c r="AD8" s="660">
        <v>23876</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61511</v>
      </c>
      <c r="BH8" s="622"/>
      <c r="BI8" s="622"/>
      <c r="BJ8" s="622"/>
      <c r="BK8" s="622"/>
      <c r="BL8" s="622"/>
      <c r="BM8" s="622"/>
      <c r="BN8" s="623"/>
      <c r="BO8" s="659">
        <v>1.5</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6370255</v>
      </c>
      <c r="CS8" s="622"/>
      <c r="CT8" s="622"/>
      <c r="CU8" s="622"/>
      <c r="CV8" s="622"/>
      <c r="CW8" s="622"/>
      <c r="CX8" s="622"/>
      <c r="CY8" s="623"/>
      <c r="CZ8" s="659">
        <v>25.6</v>
      </c>
      <c r="DA8" s="659"/>
      <c r="DB8" s="659"/>
      <c r="DC8" s="659"/>
      <c r="DD8" s="627">
        <v>22453</v>
      </c>
      <c r="DE8" s="622"/>
      <c r="DF8" s="622"/>
      <c r="DG8" s="622"/>
      <c r="DH8" s="622"/>
      <c r="DI8" s="622"/>
      <c r="DJ8" s="622"/>
      <c r="DK8" s="622"/>
      <c r="DL8" s="622"/>
      <c r="DM8" s="622"/>
      <c r="DN8" s="622"/>
      <c r="DO8" s="622"/>
      <c r="DP8" s="623"/>
      <c r="DQ8" s="627">
        <v>3608946</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27534</v>
      </c>
      <c r="S9" s="622"/>
      <c r="T9" s="622"/>
      <c r="U9" s="622"/>
      <c r="V9" s="622"/>
      <c r="W9" s="622"/>
      <c r="X9" s="622"/>
      <c r="Y9" s="623"/>
      <c r="Z9" s="659">
        <v>0.1</v>
      </c>
      <c r="AA9" s="659"/>
      <c r="AB9" s="659"/>
      <c r="AC9" s="659"/>
      <c r="AD9" s="660">
        <v>27534</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1609926</v>
      </c>
      <c r="BH9" s="622"/>
      <c r="BI9" s="622"/>
      <c r="BJ9" s="622"/>
      <c r="BK9" s="622"/>
      <c r="BL9" s="622"/>
      <c r="BM9" s="622"/>
      <c r="BN9" s="623"/>
      <c r="BO9" s="659">
        <v>38.1</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1759358</v>
      </c>
      <c r="CS9" s="622"/>
      <c r="CT9" s="622"/>
      <c r="CU9" s="622"/>
      <c r="CV9" s="622"/>
      <c r="CW9" s="622"/>
      <c r="CX9" s="622"/>
      <c r="CY9" s="623"/>
      <c r="CZ9" s="659">
        <v>7.1</v>
      </c>
      <c r="DA9" s="659"/>
      <c r="DB9" s="659"/>
      <c r="DC9" s="659"/>
      <c r="DD9" s="627">
        <v>46262</v>
      </c>
      <c r="DE9" s="622"/>
      <c r="DF9" s="622"/>
      <c r="DG9" s="622"/>
      <c r="DH9" s="622"/>
      <c r="DI9" s="622"/>
      <c r="DJ9" s="622"/>
      <c r="DK9" s="622"/>
      <c r="DL9" s="622"/>
      <c r="DM9" s="622"/>
      <c r="DN9" s="622"/>
      <c r="DO9" s="622"/>
      <c r="DP9" s="623"/>
      <c r="DQ9" s="627">
        <v>1503960</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66671</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v>49268</v>
      </c>
      <c r="CS10" s="622"/>
      <c r="CT10" s="622"/>
      <c r="CU10" s="622"/>
      <c r="CV10" s="622"/>
      <c r="CW10" s="622"/>
      <c r="CX10" s="622"/>
      <c r="CY10" s="623"/>
      <c r="CZ10" s="659">
        <v>0.2</v>
      </c>
      <c r="DA10" s="659"/>
      <c r="DB10" s="659"/>
      <c r="DC10" s="659"/>
      <c r="DD10" s="627">
        <v>3862</v>
      </c>
      <c r="DE10" s="622"/>
      <c r="DF10" s="622"/>
      <c r="DG10" s="622"/>
      <c r="DH10" s="622"/>
      <c r="DI10" s="622"/>
      <c r="DJ10" s="622"/>
      <c r="DK10" s="622"/>
      <c r="DL10" s="622"/>
      <c r="DM10" s="622"/>
      <c r="DN10" s="622"/>
      <c r="DO10" s="622"/>
      <c r="DP10" s="623"/>
      <c r="DQ10" s="627">
        <v>33939</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819587</v>
      </c>
      <c r="S11" s="622"/>
      <c r="T11" s="622"/>
      <c r="U11" s="622"/>
      <c r="V11" s="622"/>
      <c r="W11" s="622"/>
      <c r="X11" s="622"/>
      <c r="Y11" s="623"/>
      <c r="Z11" s="624">
        <v>3</v>
      </c>
      <c r="AA11" s="625"/>
      <c r="AB11" s="625"/>
      <c r="AC11" s="626"/>
      <c r="AD11" s="627">
        <v>819587</v>
      </c>
      <c r="AE11" s="622"/>
      <c r="AF11" s="622"/>
      <c r="AG11" s="622"/>
      <c r="AH11" s="622"/>
      <c r="AI11" s="622"/>
      <c r="AJ11" s="622"/>
      <c r="AK11" s="623"/>
      <c r="AL11" s="624">
        <v>7.6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86495</v>
      </c>
      <c r="BH11" s="622"/>
      <c r="BI11" s="622"/>
      <c r="BJ11" s="622"/>
      <c r="BK11" s="622"/>
      <c r="BL11" s="622"/>
      <c r="BM11" s="622"/>
      <c r="BN11" s="623"/>
      <c r="BO11" s="659">
        <v>2</v>
      </c>
      <c r="BP11" s="659"/>
      <c r="BQ11" s="659"/>
      <c r="BR11" s="659"/>
      <c r="BS11" s="660">
        <v>10144</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742243</v>
      </c>
      <c r="CS11" s="622"/>
      <c r="CT11" s="622"/>
      <c r="CU11" s="622"/>
      <c r="CV11" s="622"/>
      <c r="CW11" s="622"/>
      <c r="CX11" s="622"/>
      <c r="CY11" s="623"/>
      <c r="CZ11" s="659">
        <v>3</v>
      </c>
      <c r="DA11" s="659"/>
      <c r="DB11" s="659"/>
      <c r="DC11" s="659"/>
      <c r="DD11" s="627">
        <v>401975</v>
      </c>
      <c r="DE11" s="622"/>
      <c r="DF11" s="622"/>
      <c r="DG11" s="622"/>
      <c r="DH11" s="622"/>
      <c r="DI11" s="622"/>
      <c r="DJ11" s="622"/>
      <c r="DK11" s="622"/>
      <c r="DL11" s="622"/>
      <c r="DM11" s="622"/>
      <c r="DN11" s="622"/>
      <c r="DO11" s="622"/>
      <c r="DP11" s="623"/>
      <c r="DQ11" s="627">
        <v>340695</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1789379</v>
      </c>
      <c r="BH12" s="622"/>
      <c r="BI12" s="622"/>
      <c r="BJ12" s="622"/>
      <c r="BK12" s="622"/>
      <c r="BL12" s="622"/>
      <c r="BM12" s="622"/>
      <c r="BN12" s="623"/>
      <c r="BO12" s="659">
        <v>42.4</v>
      </c>
      <c r="BP12" s="659"/>
      <c r="BQ12" s="659"/>
      <c r="BR12" s="659"/>
      <c r="BS12" s="660" t="s">
        <v>122</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675879</v>
      </c>
      <c r="CS12" s="622"/>
      <c r="CT12" s="622"/>
      <c r="CU12" s="622"/>
      <c r="CV12" s="622"/>
      <c r="CW12" s="622"/>
      <c r="CX12" s="622"/>
      <c r="CY12" s="623"/>
      <c r="CZ12" s="659">
        <v>2.7</v>
      </c>
      <c r="DA12" s="659"/>
      <c r="DB12" s="659"/>
      <c r="DC12" s="659"/>
      <c r="DD12" s="627">
        <v>13727</v>
      </c>
      <c r="DE12" s="622"/>
      <c r="DF12" s="622"/>
      <c r="DG12" s="622"/>
      <c r="DH12" s="622"/>
      <c r="DI12" s="622"/>
      <c r="DJ12" s="622"/>
      <c r="DK12" s="622"/>
      <c r="DL12" s="622"/>
      <c r="DM12" s="622"/>
      <c r="DN12" s="622"/>
      <c r="DO12" s="622"/>
      <c r="DP12" s="623"/>
      <c r="DQ12" s="627">
        <v>563296</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1746452</v>
      </c>
      <c r="BH13" s="622"/>
      <c r="BI13" s="622"/>
      <c r="BJ13" s="622"/>
      <c r="BK13" s="622"/>
      <c r="BL13" s="622"/>
      <c r="BM13" s="622"/>
      <c r="BN13" s="623"/>
      <c r="BO13" s="659">
        <v>41.3</v>
      </c>
      <c r="BP13" s="659"/>
      <c r="BQ13" s="659"/>
      <c r="BR13" s="659"/>
      <c r="BS13" s="660" t="s">
        <v>122</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1701756</v>
      </c>
      <c r="CS13" s="622"/>
      <c r="CT13" s="622"/>
      <c r="CU13" s="622"/>
      <c r="CV13" s="622"/>
      <c r="CW13" s="622"/>
      <c r="CX13" s="622"/>
      <c r="CY13" s="623"/>
      <c r="CZ13" s="659">
        <v>6.8</v>
      </c>
      <c r="DA13" s="659"/>
      <c r="DB13" s="659"/>
      <c r="DC13" s="659"/>
      <c r="DD13" s="627">
        <v>763070</v>
      </c>
      <c r="DE13" s="622"/>
      <c r="DF13" s="622"/>
      <c r="DG13" s="622"/>
      <c r="DH13" s="622"/>
      <c r="DI13" s="622"/>
      <c r="DJ13" s="622"/>
      <c r="DK13" s="622"/>
      <c r="DL13" s="622"/>
      <c r="DM13" s="622"/>
      <c r="DN13" s="622"/>
      <c r="DO13" s="622"/>
      <c r="DP13" s="623"/>
      <c r="DQ13" s="627">
        <v>1045400</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1107</v>
      </c>
      <c r="S14" s="622"/>
      <c r="T14" s="622"/>
      <c r="U14" s="622"/>
      <c r="V14" s="622"/>
      <c r="W14" s="622"/>
      <c r="X14" s="622"/>
      <c r="Y14" s="623"/>
      <c r="Z14" s="659">
        <v>0</v>
      </c>
      <c r="AA14" s="659"/>
      <c r="AB14" s="659"/>
      <c r="AC14" s="659"/>
      <c r="AD14" s="660">
        <v>1107</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166924</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918860</v>
      </c>
      <c r="CS14" s="622"/>
      <c r="CT14" s="622"/>
      <c r="CU14" s="622"/>
      <c r="CV14" s="622"/>
      <c r="CW14" s="622"/>
      <c r="CX14" s="622"/>
      <c r="CY14" s="623"/>
      <c r="CZ14" s="659">
        <v>3.7</v>
      </c>
      <c r="DA14" s="659"/>
      <c r="DB14" s="659"/>
      <c r="DC14" s="659"/>
      <c r="DD14" s="627">
        <v>215163</v>
      </c>
      <c r="DE14" s="622"/>
      <c r="DF14" s="622"/>
      <c r="DG14" s="622"/>
      <c r="DH14" s="622"/>
      <c r="DI14" s="622"/>
      <c r="DJ14" s="622"/>
      <c r="DK14" s="622"/>
      <c r="DL14" s="622"/>
      <c r="DM14" s="622"/>
      <c r="DN14" s="622"/>
      <c r="DO14" s="622"/>
      <c r="DP14" s="623"/>
      <c r="DQ14" s="627">
        <v>693972</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216702</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1794483</v>
      </c>
      <c r="CS15" s="622"/>
      <c r="CT15" s="622"/>
      <c r="CU15" s="622"/>
      <c r="CV15" s="622"/>
      <c r="CW15" s="622"/>
      <c r="CX15" s="622"/>
      <c r="CY15" s="623"/>
      <c r="CZ15" s="659">
        <v>7.2</v>
      </c>
      <c r="DA15" s="659"/>
      <c r="DB15" s="659"/>
      <c r="DC15" s="659"/>
      <c r="DD15" s="627">
        <v>111319</v>
      </c>
      <c r="DE15" s="622"/>
      <c r="DF15" s="622"/>
      <c r="DG15" s="622"/>
      <c r="DH15" s="622"/>
      <c r="DI15" s="622"/>
      <c r="DJ15" s="622"/>
      <c r="DK15" s="622"/>
      <c r="DL15" s="622"/>
      <c r="DM15" s="622"/>
      <c r="DN15" s="622"/>
      <c r="DO15" s="622"/>
      <c r="DP15" s="623"/>
      <c r="DQ15" s="627">
        <v>1542737</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18274</v>
      </c>
      <c r="S16" s="622"/>
      <c r="T16" s="622"/>
      <c r="U16" s="622"/>
      <c r="V16" s="622"/>
      <c r="W16" s="622"/>
      <c r="X16" s="622"/>
      <c r="Y16" s="623"/>
      <c r="Z16" s="659">
        <v>0.1</v>
      </c>
      <c r="AA16" s="659"/>
      <c r="AB16" s="659"/>
      <c r="AC16" s="659"/>
      <c r="AD16" s="660">
        <v>18274</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5120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5120</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68158</v>
      </c>
      <c r="S17" s="622"/>
      <c r="T17" s="622"/>
      <c r="U17" s="622"/>
      <c r="V17" s="622"/>
      <c r="W17" s="622"/>
      <c r="X17" s="622"/>
      <c r="Y17" s="623"/>
      <c r="Z17" s="659">
        <v>0.2</v>
      </c>
      <c r="AA17" s="659"/>
      <c r="AB17" s="659"/>
      <c r="AC17" s="659"/>
      <c r="AD17" s="660">
        <v>68158</v>
      </c>
      <c r="AE17" s="660"/>
      <c r="AF17" s="660"/>
      <c r="AG17" s="660"/>
      <c r="AH17" s="660"/>
      <c r="AI17" s="660"/>
      <c r="AJ17" s="660"/>
      <c r="AK17" s="660"/>
      <c r="AL17" s="624">
        <v>0.6</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2445051</v>
      </c>
      <c r="CS17" s="622"/>
      <c r="CT17" s="622"/>
      <c r="CU17" s="622"/>
      <c r="CV17" s="622"/>
      <c r="CW17" s="622"/>
      <c r="CX17" s="622"/>
      <c r="CY17" s="623"/>
      <c r="CZ17" s="659">
        <v>9.8000000000000007</v>
      </c>
      <c r="DA17" s="659"/>
      <c r="DB17" s="659"/>
      <c r="DC17" s="659"/>
      <c r="DD17" s="627" t="s">
        <v>122</v>
      </c>
      <c r="DE17" s="622"/>
      <c r="DF17" s="622"/>
      <c r="DG17" s="622"/>
      <c r="DH17" s="622"/>
      <c r="DI17" s="622"/>
      <c r="DJ17" s="622"/>
      <c r="DK17" s="622"/>
      <c r="DL17" s="622"/>
      <c r="DM17" s="622"/>
      <c r="DN17" s="622"/>
      <c r="DO17" s="622"/>
      <c r="DP17" s="623"/>
      <c r="DQ17" s="627">
        <v>2445051</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33974</v>
      </c>
      <c r="S18" s="622"/>
      <c r="T18" s="622"/>
      <c r="U18" s="622"/>
      <c r="V18" s="622"/>
      <c r="W18" s="622"/>
      <c r="X18" s="622"/>
      <c r="Y18" s="623"/>
      <c r="Z18" s="659">
        <v>0.1</v>
      </c>
      <c r="AA18" s="659"/>
      <c r="AB18" s="659"/>
      <c r="AC18" s="659"/>
      <c r="AD18" s="660">
        <v>33974</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31749</v>
      </c>
      <c r="S19" s="622"/>
      <c r="T19" s="622"/>
      <c r="U19" s="622"/>
      <c r="V19" s="622"/>
      <c r="W19" s="622"/>
      <c r="X19" s="622"/>
      <c r="Y19" s="623"/>
      <c r="Z19" s="659">
        <v>0.1</v>
      </c>
      <c r="AA19" s="659"/>
      <c r="AB19" s="659"/>
      <c r="AC19" s="659"/>
      <c r="AD19" s="660">
        <v>31749</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226324</v>
      </c>
      <c r="BH19" s="622"/>
      <c r="BI19" s="622"/>
      <c r="BJ19" s="622"/>
      <c r="BK19" s="622"/>
      <c r="BL19" s="622"/>
      <c r="BM19" s="622"/>
      <c r="BN19" s="623"/>
      <c r="BO19" s="659">
        <v>5.4</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263</v>
      </c>
      <c r="C20" s="689"/>
      <c r="D20" s="689"/>
      <c r="E20" s="689"/>
      <c r="F20" s="689"/>
      <c r="G20" s="689"/>
      <c r="H20" s="689"/>
      <c r="I20" s="689"/>
      <c r="J20" s="689"/>
      <c r="K20" s="689"/>
      <c r="L20" s="689"/>
      <c r="M20" s="689"/>
      <c r="N20" s="689"/>
      <c r="O20" s="689"/>
      <c r="P20" s="689"/>
      <c r="Q20" s="690"/>
      <c r="R20" s="621">
        <v>2225</v>
      </c>
      <c r="S20" s="622"/>
      <c r="T20" s="622"/>
      <c r="U20" s="622"/>
      <c r="V20" s="622"/>
      <c r="W20" s="622"/>
      <c r="X20" s="622"/>
      <c r="Y20" s="623"/>
      <c r="Z20" s="659">
        <v>0</v>
      </c>
      <c r="AA20" s="659"/>
      <c r="AB20" s="659"/>
      <c r="AC20" s="659"/>
      <c r="AD20" s="660">
        <v>2225</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226324</v>
      </c>
      <c r="BH20" s="622"/>
      <c r="BI20" s="622"/>
      <c r="BJ20" s="622"/>
      <c r="BK20" s="622"/>
      <c r="BL20" s="622"/>
      <c r="BM20" s="622"/>
      <c r="BN20" s="623"/>
      <c r="BO20" s="659">
        <v>5.4</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24879173</v>
      </c>
      <c r="CS20" s="622"/>
      <c r="CT20" s="622"/>
      <c r="CU20" s="622"/>
      <c r="CV20" s="622"/>
      <c r="CW20" s="622"/>
      <c r="CX20" s="622"/>
      <c r="CY20" s="623"/>
      <c r="CZ20" s="659">
        <v>100</v>
      </c>
      <c r="DA20" s="659"/>
      <c r="DB20" s="659"/>
      <c r="DC20" s="659"/>
      <c r="DD20" s="627">
        <v>1623240</v>
      </c>
      <c r="DE20" s="622"/>
      <c r="DF20" s="622"/>
      <c r="DG20" s="622"/>
      <c r="DH20" s="622"/>
      <c r="DI20" s="622"/>
      <c r="DJ20" s="622"/>
      <c r="DK20" s="622"/>
      <c r="DL20" s="622"/>
      <c r="DM20" s="622"/>
      <c r="DN20" s="622"/>
      <c r="DO20" s="622"/>
      <c r="DP20" s="623"/>
      <c r="DQ20" s="627">
        <v>16144901</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6267799</v>
      </c>
      <c r="S21" s="622"/>
      <c r="T21" s="622"/>
      <c r="U21" s="622"/>
      <c r="V21" s="622"/>
      <c r="W21" s="622"/>
      <c r="X21" s="622"/>
      <c r="Y21" s="623"/>
      <c r="Z21" s="659">
        <v>22.9</v>
      </c>
      <c r="AA21" s="659"/>
      <c r="AB21" s="659"/>
      <c r="AC21" s="659"/>
      <c r="AD21" s="660">
        <v>5529505</v>
      </c>
      <c r="AE21" s="660"/>
      <c r="AF21" s="660"/>
      <c r="AG21" s="660"/>
      <c r="AH21" s="660"/>
      <c r="AI21" s="660"/>
      <c r="AJ21" s="660"/>
      <c r="AK21" s="660"/>
      <c r="AL21" s="624">
        <v>51.6</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v>20191</v>
      </c>
      <c r="BH21" s="622"/>
      <c r="BI21" s="622"/>
      <c r="BJ21" s="622"/>
      <c r="BK21" s="622"/>
      <c r="BL21" s="622"/>
      <c r="BM21" s="622"/>
      <c r="BN21" s="623"/>
      <c r="BO21" s="659">
        <v>0.5</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5529505</v>
      </c>
      <c r="S22" s="622"/>
      <c r="T22" s="622"/>
      <c r="U22" s="622"/>
      <c r="V22" s="622"/>
      <c r="W22" s="622"/>
      <c r="X22" s="622"/>
      <c r="Y22" s="623"/>
      <c r="Z22" s="659">
        <v>20.2</v>
      </c>
      <c r="AA22" s="659"/>
      <c r="AB22" s="659"/>
      <c r="AC22" s="659"/>
      <c r="AD22" s="660">
        <v>5529505</v>
      </c>
      <c r="AE22" s="660"/>
      <c r="AF22" s="660"/>
      <c r="AG22" s="660"/>
      <c r="AH22" s="660"/>
      <c r="AI22" s="660"/>
      <c r="AJ22" s="660"/>
      <c r="AK22" s="660"/>
      <c r="AL22" s="624">
        <v>51.6</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271</v>
      </c>
      <c r="C23" s="619"/>
      <c r="D23" s="619"/>
      <c r="E23" s="619"/>
      <c r="F23" s="619"/>
      <c r="G23" s="619"/>
      <c r="H23" s="619"/>
      <c r="I23" s="619"/>
      <c r="J23" s="619"/>
      <c r="K23" s="619"/>
      <c r="L23" s="619"/>
      <c r="M23" s="619"/>
      <c r="N23" s="619"/>
      <c r="O23" s="619"/>
      <c r="P23" s="619"/>
      <c r="Q23" s="620"/>
      <c r="R23" s="621">
        <v>738294</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v>206133</v>
      </c>
      <c r="BH23" s="622"/>
      <c r="BI23" s="622"/>
      <c r="BJ23" s="622"/>
      <c r="BK23" s="622"/>
      <c r="BL23" s="622"/>
      <c r="BM23" s="622"/>
      <c r="BN23" s="623"/>
      <c r="BO23" s="659">
        <v>4.9000000000000004</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9284418</v>
      </c>
      <c r="CS24" s="677"/>
      <c r="CT24" s="677"/>
      <c r="CU24" s="677"/>
      <c r="CV24" s="677"/>
      <c r="CW24" s="677"/>
      <c r="CX24" s="677"/>
      <c r="CY24" s="702"/>
      <c r="CZ24" s="703">
        <v>37.299999999999997</v>
      </c>
      <c r="DA24" s="685"/>
      <c r="DB24" s="685"/>
      <c r="DC24" s="705"/>
      <c r="DD24" s="701">
        <v>6842780</v>
      </c>
      <c r="DE24" s="677"/>
      <c r="DF24" s="677"/>
      <c r="DG24" s="677"/>
      <c r="DH24" s="677"/>
      <c r="DI24" s="677"/>
      <c r="DJ24" s="677"/>
      <c r="DK24" s="702"/>
      <c r="DL24" s="701">
        <v>6333892</v>
      </c>
      <c r="DM24" s="677"/>
      <c r="DN24" s="677"/>
      <c r="DO24" s="677"/>
      <c r="DP24" s="677"/>
      <c r="DQ24" s="677"/>
      <c r="DR24" s="677"/>
      <c r="DS24" s="677"/>
      <c r="DT24" s="677"/>
      <c r="DU24" s="677"/>
      <c r="DV24" s="702"/>
      <c r="DW24" s="703">
        <v>58.7</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11648262</v>
      </c>
      <c r="S25" s="622"/>
      <c r="T25" s="622"/>
      <c r="U25" s="622"/>
      <c r="V25" s="622"/>
      <c r="W25" s="622"/>
      <c r="X25" s="622"/>
      <c r="Y25" s="623"/>
      <c r="Z25" s="659">
        <v>42.6</v>
      </c>
      <c r="AA25" s="659"/>
      <c r="AB25" s="659"/>
      <c r="AC25" s="659"/>
      <c r="AD25" s="660">
        <v>10703835</v>
      </c>
      <c r="AE25" s="660"/>
      <c r="AF25" s="660"/>
      <c r="AG25" s="660"/>
      <c r="AH25" s="660"/>
      <c r="AI25" s="660"/>
      <c r="AJ25" s="660"/>
      <c r="AK25" s="660"/>
      <c r="AL25" s="624">
        <v>99.8</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3182569</v>
      </c>
      <c r="CS25" s="634"/>
      <c r="CT25" s="634"/>
      <c r="CU25" s="634"/>
      <c r="CV25" s="634"/>
      <c r="CW25" s="634"/>
      <c r="CX25" s="634"/>
      <c r="CY25" s="635"/>
      <c r="CZ25" s="624">
        <v>12.8</v>
      </c>
      <c r="DA25" s="636"/>
      <c r="DB25" s="636"/>
      <c r="DC25" s="637"/>
      <c r="DD25" s="627">
        <v>3017931</v>
      </c>
      <c r="DE25" s="634"/>
      <c r="DF25" s="634"/>
      <c r="DG25" s="634"/>
      <c r="DH25" s="634"/>
      <c r="DI25" s="634"/>
      <c r="DJ25" s="634"/>
      <c r="DK25" s="635"/>
      <c r="DL25" s="627">
        <v>2828581</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v>2579</v>
      </c>
      <c r="S26" s="622"/>
      <c r="T26" s="622"/>
      <c r="U26" s="622"/>
      <c r="V26" s="622"/>
      <c r="W26" s="622"/>
      <c r="X26" s="622"/>
      <c r="Y26" s="623"/>
      <c r="Z26" s="659">
        <v>0</v>
      </c>
      <c r="AA26" s="659"/>
      <c r="AB26" s="659"/>
      <c r="AC26" s="659"/>
      <c r="AD26" s="660">
        <v>2579</v>
      </c>
      <c r="AE26" s="660"/>
      <c r="AF26" s="660"/>
      <c r="AG26" s="660"/>
      <c r="AH26" s="660"/>
      <c r="AI26" s="660"/>
      <c r="AJ26" s="660"/>
      <c r="AK26" s="660"/>
      <c r="AL26" s="624">
        <v>0</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1883718</v>
      </c>
      <c r="CS26" s="622"/>
      <c r="CT26" s="622"/>
      <c r="CU26" s="622"/>
      <c r="CV26" s="622"/>
      <c r="CW26" s="622"/>
      <c r="CX26" s="622"/>
      <c r="CY26" s="623"/>
      <c r="CZ26" s="624">
        <v>7.6</v>
      </c>
      <c r="DA26" s="636"/>
      <c r="DB26" s="636"/>
      <c r="DC26" s="637"/>
      <c r="DD26" s="627">
        <v>1791940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130167</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4223932</v>
      </c>
      <c r="BH27" s="622"/>
      <c r="BI27" s="622"/>
      <c r="BJ27" s="622"/>
      <c r="BK27" s="622"/>
      <c r="BL27" s="622"/>
      <c r="BM27" s="622"/>
      <c r="BN27" s="623"/>
      <c r="BO27" s="659">
        <v>100</v>
      </c>
      <c r="BP27" s="659"/>
      <c r="BQ27" s="659"/>
      <c r="BR27" s="659"/>
      <c r="BS27" s="660">
        <v>10144</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3656798</v>
      </c>
      <c r="CS27" s="634"/>
      <c r="CT27" s="634"/>
      <c r="CU27" s="634"/>
      <c r="CV27" s="634"/>
      <c r="CW27" s="634"/>
      <c r="CX27" s="634"/>
      <c r="CY27" s="635"/>
      <c r="CZ27" s="624">
        <v>14.7</v>
      </c>
      <c r="DA27" s="636"/>
      <c r="DB27" s="636"/>
      <c r="DC27" s="637"/>
      <c r="DD27" s="627">
        <v>1379798</v>
      </c>
      <c r="DE27" s="634"/>
      <c r="DF27" s="634"/>
      <c r="DG27" s="634"/>
      <c r="DH27" s="634"/>
      <c r="DI27" s="634"/>
      <c r="DJ27" s="634"/>
      <c r="DK27" s="635"/>
      <c r="DL27" s="627">
        <v>1060260</v>
      </c>
      <c r="DM27" s="634"/>
      <c r="DN27" s="634"/>
      <c r="DO27" s="634"/>
      <c r="DP27" s="634"/>
      <c r="DQ27" s="634"/>
      <c r="DR27" s="634"/>
      <c r="DS27" s="634"/>
      <c r="DT27" s="634"/>
      <c r="DU27" s="634"/>
      <c r="DV27" s="635"/>
      <c r="DW27" s="624">
        <v>9.8000000000000007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202001</v>
      </c>
      <c r="S28" s="622"/>
      <c r="T28" s="622"/>
      <c r="U28" s="622"/>
      <c r="V28" s="622"/>
      <c r="W28" s="622"/>
      <c r="X28" s="622"/>
      <c r="Y28" s="623"/>
      <c r="Z28" s="659">
        <v>0.7</v>
      </c>
      <c r="AA28" s="659"/>
      <c r="AB28" s="659"/>
      <c r="AC28" s="659"/>
      <c r="AD28" s="660">
        <v>8834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2445051</v>
      </c>
      <c r="CS28" s="622"/>
      <c r="CT28" s="622"/>
      <c r="CU28" s="622"/>
      <c r="CV28" s="622"/>
      <c r="CW28" s="622"/>
      <c r="CX28" s="622"/>
      <c r="CY28" s="623"/>
      <c r="CZ28" s="624">
        <v>9.8000000000000007</v>
      </c>
      <c r="DA28" s="636"/>
      <c r="DB28" s="636"/>
      <c r="DC28" s="637"/>
      <c r="DD28" s="627">
        <v>2445051</v>
      </c>
      <c r="DE28" s="622"/>
      <c r="DF28" s="622"/>
      <c r="DG28" s="622"/>
      <c r="DH28" s="622"/>
      <c r="DI28" s="622"/>
      <c r="DJ28" s="622"/>
      <c r="DK28" s="623"/>
      <c r="DL28" s="627">
        <v>2445051</v>
      </c>
      <c r="DM28" s="622"/>
      <c r="DN28" s="622"/>
      <c r="DO28" s="622"/>
      <c r="DP28" s="622"/>
      <c r="DQ28" s="622"/>
      <c r="DR28" s="622"/>
      <c r="DS28" s="622"/>
      <c r="DT28" s="622"/>
      <c r="DU28" s="622"/>
      <c r="DV28" s="623"/>
      <c r="DW28" s="624">
        <v>22.7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82537</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2445035</v>
      </c>
      <c r="CS29" s="634"/>
      <c r="CT29" s="634"/>
      <c r="CU29" s="634"/>
      <c r="CV29" s="634"/>
      <c r="CW29" s="634"/>
      <c r="CX29" s="634"/>
      <c r="CY29" s="635"/>
      <c r="CZ29" s="624">
        <v>9.8000000000000007</v>
      </c>
      <c r="DA29" s="636"/>
      <c r="DB29" s="636"/>
      <c r="DC29" s="637"/>
      <c r="DD29" s="627">
        <v>2445035</v>
      </c>
      <c r="DE29" s="634"/>
      <c r="DF29" s="634"/>
      <c r="DG29" s="634"/>
      <c r="DH29" s="634"/>
      <c r="DI29" s="634"/>
      <c r="DJ29" s="634"/>
      <c r="DK29" s="635"/>
      <c r="DL29" s="627">
        <v>2445035</v>
      </c>
      <c r="DM29" s="634"/>
      <c r="DN29" s="634"/>
      <c r="DO29" s="634"/>
      <c r="DP29" s="634"/>
      <c r="DQ29" s="634"/>
      <c r="DR29" s="634"/>
      <c r="DS29" s="634"/>
      <c r="DT29" s="634"/>
      <c r="DU29" s="634"/>
      <c r="DV29" s="635"/>
      <c r="DW29" s="624">
        <v>22.7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2809320</v>
      </c>
      <c r="S30" s="622"/>
      <c r="T30" s="622"/>
      <c r="U30" s="622"/>
      <c r="V30" s="622"/>
      <c r="W30" s="622"/>
      <c r="X30" s="622"/>
      <c r="Y30" s="623"/>
      <c r="Z30" s="659">
        <v>10.3</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2358233</v>
      </c>
      <c r="CS30" s="622"/>
      <c r="CT30" s="622"/>
      <c r="CU30" s="622"/>
      <c r="CV30" s="622"/>
      <c r="CW30" s="622"/>
      <c r="CX30" s="622"/>
      <c r="CY30" s="623"/>
      <c r="CZ30" s="624">
        <v>9.5</v>
      </c>
      <c r="DA30" s="636"/>
      <c r="DB30" s="636"/>
      <c r="DC30" s="637"/>
      <c r="DD30" s="627">
        <v>2358233</v>
      </c>
      <c r="DE30" s="622"/>
      <c r="DF30" s="622"/>
      <c r="DG30" s="622"/>
      <c r="DH30" s="622"/>
      <c r="DI30" s="622"/>
      <c r="DJ30" s="622"/>
      <c r="DK30" s="623"/>
      <c r="DL30" s="627">
        <v>2358233</v>
      </c>
      <c r="DM30" s="622"/>
      <c r="DN30" s="622"/>
      <c r="DO30" s="622"/>
      <c r="DP30" s="622"/>
      <c r="DQ30" s="622"/>
      <c r="DR30" s="622"/>
      <c r="DS30" s="622"/>
      <c r="DT30" s="622"/>
      <c r="DU30" s="622"/>
      <c r="DV30" s="623"/>
      <c r="DW30" s="624">
        <v>21.9</v>
      </c>
      <c r="DX30" s="636"/>
      <c r="DY30" s="636"/>
      <c r="DZ30" s="636"/>
      <c r="EA30" s="636"/>
      <c r="EB30" s="636"/>
      <c r="EC30" s="648"/>
    </row>
    <row r="31" spans="2:133" ht="11.25" customHeight="1" x14ac:dyDescent="0.2">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98.9</v>
      </c>
      <c r="BH31" s="684"/>
      <c r="BI31" s="684"/>
      <c r="BJ31" s="684"/>
      <c r="BK31" s="684"/>
      <c r="BL31" s="684"/>
      <c r="BM31" s="685">
        <v>97</v>
      </c>
      <c r="BN31" s="684"/>
      <c r="BO31" s="684"/>
      <c r="BP31" s="684"/>
      <c r="BQ31" s="686"/>
      <c r="BR31" s="683">
        <v>99</v>
      </c>
      <c r="BS31" s="684"/>
      <c r="BT31" s="684"/>
      <c r="BU31" s="684"/>
      <c r="BV31" s="684"/>
      <c r="BW31" s="684"/>
      <c r="BX31" s="685">
        <v>96.8</v>
      </c>
      <c r="BY31" s="684"/>
      <c r="BZ31" s="684"/>
      <c r="CA31" s="684"/>
      <c r="CB31" s="686"/>
      <c r="CD31" s="642"/>
      <c r="CE31" s="643"/>
      <c r="CF31" s="618" t="s">
        <v>301</v>
      </c>
      <c r="CG31" s="619"/>
      <c r="CH31" s="619"/>
      <c r="CI31" s="619"/>
      <c r="CJ31" s="619"/>
      <c r="CK31" s="619"/>
      <c r="CL31" s="619"/>
      <c r="CM31" s="619"/>
      <c r="CN31" s="619"/>
      <c r="CO31" s="619"/>
      <c r="CP31" s="619"/>
      <c r="CQ31" s="620"/>
      <c r="CR31" s="621">
        <v>86802</v>
      </c>
      <c r="CS31" s="634"/>
      <c r="CT31" s="634"/>
      <c r="CU31" s="634"/>
      <c r="CV31" s="634"/>
      <c r="CW31" s="634"/>
      <c r="CX31" s="634"/>
      <c r="CY31" s="635"/>
      <c r="CZ31" s="624">
        <v>0.3</v>
      </c>
      <c r="DA31" s="636"/>
      <c r="DB31" s="636"/>
      <c r="DC31" s="637"/>
      <c r="DD31" s="627">
        <v>86802</v>
      </c>
      <c r="DE31" s="634"/>
      <c r="DF31" s="634"/>
      <c r="DG31" s="634"/>
      <c r="DH31" s="634"/>
      <c r="DI31" s="634"/>
      <c r="DJ31" s="634"/>
      <c r="DK31" s="635"/>
      <c r="DL31" s="627">
        <v>86802</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1239276</v>
      </c>
      <c r="S32" s="622"/>
      <c r="T32" s="622"/>
      <c r="U32" s="622"/>
      <c r="V32" s="622"/>
      <c r="W32" s="622"/>
      <c r="X32" s="622"/>
      <c r="Y32" s="623"/>
      <c r="Z32" s="659">
        <v>4.5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99.2</v>
      </c>
      <c r="BH32" s="634"/>
      <c r="BI32" s="634"/>
      <c r="BJ32" s="634"/>
      <c r="BK32" s="634"/>
      <c r="BL32" s="634"/>
      <c r="BM32" s="625">
        <v>98.3</v>
      </c>
      <c r="BN32" s="634"/>
      <c r="BO32" s="634"/>
      <c r="BP32" s="634"/>
      <c r="BQ32" s="657"/>
      <c r="BR32" s="687">
        <v>99.3</v>
      </c>
      <c r="BS32" s="634"/>
      <c r="BT32" s="634"/>
      <c r="BU32" s="634"/>
      <c r="BV32" s="634"/>
      <c r="BW32" s="634"/>
      <c r="BX32" s="625">
        <v>98.3</v>
      </c>
      <c r="BY32" s="634"/>
      <c r="BZ32" s="634"/>
      <c r="CA32" s="634"/>
      <c r="CB32" s="657"/>
      <c r="CD32" s="644"/>
      <c r="CE32" s="645"/>
      <c r="CF32" s="618" t="s">
        <v>305</v>
      </c>
      <c r="CG32" s="619"/>
      <c r="CH32" s="619"/>
      <c r="CI32" s="619"/>
      <c r="CJ32" s="619"/>
      <c r="CK32" s="619"/>
      <c r="CL32" s="619"/>
      <c r="CM32" s="619"/>
      <c r="CN32" s="619"/>
      <c r="CO32" s="619"/>
      <c r="CP32" s="619"/>
      <c r="CQ32" s="620"/>
      <c r="CR32" s="621">
        <v>16</v>
      </c>
      <c r="CS32" s="622"/>
      <c r="CT32" s="622"/>
      <c r="CU32" s="622"/>
      <c r="CV32" s="622"/>
      <c r="CW32" s="622"/>
      <c r="CX32" s="622"/>
      <c r="CY32" s="623"/>
      <c r="CZ32" s="624">
        <v>0</v>
      </c>
      <c r="DA32" s="636"/>
      <c r="DB32" s="636"/>
      <c r="DC32" s="637"/>
      <c r="DD32" s="627">
        <v>16</v>
      </c>
      <c r="DE32" s="622"/>
      <c r="DF32" s="622"/>
      <c r="DG32" s="622"/>
      <c r="DH32" s="622"/>
      <c r="DI32" s="622"/>
      <c r="DJ32" s="622"/>
      <c r="DK32" s="623"/>
      <c r="DL32" s="627">
        <v>16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15013</v>
      </c>
      <c r="S33" s="622"/>
      <c r="T33" s="622"/>
      <c r="U33" s="622"/>
      <c r="V33" s="622"/>
      <c r="W33" s="622"/>
      <c r="X33" s="622"/>
      <c r="Y33" s="623"/>
      <c r="Z33" s="659">
        <v>0.1</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98.6</v>
      </c>
      <c r="BH33" s="606"/>
      <c r="BI33" s="606"/>
      <c r="BJ33" s="606"/>
      <c r="BK33" s="606"/>
      <c r="BL33" s="606"/>
      <c r="BM33" s="652">
        <v>95.8</v>
      </c>
      <c r="BN33" s="606"/>
      <c r="BO33" s="606"/>
      <c r="BP33" s="606"/>
      <c r="BQ33" s="669"/>
      <c r="BR33" s="682">
        <v>98.8</v>
      </c>
      <c r="BS33" s="606"/>
      <c r="BT33" s="606"/>
      <c r="BU33" s="606"/>
      <c r="BV33" s="606"/>
      <c r="BW33" s="606"/>
      <c r="BX33" s="652">
        <v>95.4</v>
      </c>
      <c r="BY33" s="606"/>
      <c r="BZ33" s="606"/>
      <c r="CA33" s="606"/>
      <c r="CB33" s="669"/>
      <c r="CD33" s="618" t="s">
        <v>308</v>
      </c>
      <c r="CE33" s="619"/>
      <c r="CF33" s="619"/>
      <c r="CG33" s="619"/>
      <c r="CH33" s="619"/>
      <c r="CI33" s="619"/>
      <c r="CJ33" s="619"/>
      <c r="CK33" s="619"/>
      <c r="CL33" s="619"/>
      <c r="CM33" s="619"/>
      <c r="CN33" s="619"/>
      <c r="CO33" s="619"/>
      <c r="CP33" s="619"/>
      <c r="CQ33" s="620"/>
      <c r="CR33" s="621">
        <v>13966395</v>
      </c>
      <c r="CS33" s="634"/>
      <c r="CT33" s="634"/>
      <c r="CU33" s="634"/>
      <c r="CV33" s="634"/>
      <c r="CW33" s="634"/>
      <c r="CX33" s="634"/>
      <c r="CY33" s="635"/>
      <c r="CZ33" s="624">
        <v>56.1</v>
      </c>
      <c r="DA33" s="636"/>
      <c r="DB33" s="636"/>
      <c r="DC33" s="637"/>
      <c r="DD33" s="627">
        <v>8804628</v>
      </c>
      <c r="DE33" s="634"/>
      <c r="DF33" s="634"/>
      <c r="DG33" s="634"/>
      <c r="DH33" s="634"/>
      <c r="DI33" s="634"/>
      <c r="DJ33" s="634"/>
      <c r="DK33" s="635"/>
      <c r="DL33" s="627">
        <v>4383810</v>
      </c>
      <c r="DM33" s="634"/>
      <c r="DN33" s="634"/>
      <c r="DO33" s="634"/>
      <c r="DP33" s="634"/>
      <c r="DQ33" s="634"/>
      <c r="DR33" s="634"/>
      <c r="DS33" s="634"/>
      <c r="DT33" s="634"/>
      <c r="DU33" s="634"/>
      <c r="DV33" s="635"/>
      <c r="DW33" s="624">
        <v>40.6</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4571437</v>
      </c>
      <c r="S34" s="622"/>
      <c r="T34" s="622"/>
      <c r="U34" s="622"/>
      <c r="V34" s="622"/>
      <c r="W34" s="622"/>
      <c r="X34" s="622"/>
      <c r="Y34" s="623"/>
      <c r="Z34" s="659">
        <v>16.7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3634550</v>
      </c>
      <c r="CS34" s="622"/>
      <c r="CT34" s="622"/>
      <c r="CU34" s="622"/>
      <c r="CV34" s="622"/>
      <c r="CW34" s="622"/>
      <c r="CX34" s="622"/>
      <c r="CY34" s="623"/>
      <c r="CZ34" s="624">
        <v>14.6</v>
      </c>
      <c r="DA34" s="636"/>
      <c r="DB34" s="636"/>
      <c r="DC34" s="637"/>
      <c r="DD34" s="627">
        <v>3036106</v>
      </c>
      <c r="DE34" s="622"/>
      <c r="DF34" s="622"/>
      <c r="DG34" s="622"/>
      <c r="DH34" s="622"/>
      <c r="DI34" s="622"/>
      <c r="DJ34" s="622"/>
      <c r="DK34" s="623"/>
      <c r="DL34" s="627">
        <v>1822215</v>
      </c>
      <c r="DM34" s="622"/>
      <c r="DN34" s="622"/>
      <c r="DO34" s="622"/>
      <c r="DP34" s="622"/>
      <c r="DQ34" s="622"/>
      <c r="DR34" s="622"/>
      <c r="DS34" s="622"/>
      <c r="DT34" s="622"/>
      <c r="DU34" s="622"/>
      <c r="DV34" s="623"/>
      <c r="DW34" s="624">
        <v>16.899999999999999</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3637293</v>
      </c>
      <c r="S35" s="622"/>
      <c r="T35" s="622"/>
      <c r="U35" s="622"/>
      <c r="V35" s="622"/>
      <c r="W35" s="622"/>
      <c r="X35" s="622"/>
      <c r="Y35" s="623"/>
      <c r="Z35" s="659">
        <v>13.3</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97922</v>
      </c>
      <c r="CS35" s="634"/>
      <c r="CT35" s="634"/>
      <c r="CU35" s="634"/>
      <c r="CV35" s="634"/>
      <c r="CW35" s="634"/>
      <c r="CX35" s="634"/>
      <c r="CY35" s="635"/>
      <c r="CZ35" s="624">
        <v>0.4</v>
      </c>
      <c r="DA35" s="636"/>
      <c r="DB35" s="636"/>
      <c r="DC35" s="637"/>
      <c r="DD35" s="627">
        <v>78281</v>
      </c>
      <c r="DE35" s="634"/>
      <c r="DF35" s="634"/>
      <c r="DG35" s="634"/>
      <c r="DH35" s="634"/>
      <c r="DI35" s="634"/>
      <c r="DJ35" s="634"/>
      <c r="DK35" s="635"/>
      <c r="DL35" s="627">
        <v>64143</v>
      </c>
      <c r="DM35" s="634"/>
      <c r="DN35" s="634"/>
      <c r="DO35" s="634"/>
      <c r="DP35" s="634"/>
      <c r="DQ35" s="634"/>
      <c r="DR35" s="634"/>
      <c r="DS35" s="634"/>
      <c r="DT35" s="634"/>
      <c r="DU35" s="634"/>
      <c r="DV35" s="635"/>
      <c r="DW35" s="624">
        <v>0.6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2048225</v>
      </c>
      <c r="S36" s="622"/>
      <c r="T36" s="622"/>
      <c r="U36" s="622"/>
      <c r="V36" s="622"/>
      <c r="W36" s="622"/>
      <c r="X36" s="622"/>
      <c r="Y36" s="623"/>
      <c r="Z36" s="659">
        <v>7.5</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2560797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150616</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4255820</v>
      </c>
      <c r="CS36" s="622"/>
      <c r="CT36" s="622"/>
      <c r="CU36" s="622"/>
      <c r="CV36" s="622"/>
      <c r="CW36" s="622"/>
      <c r="CX36" s="622"/>
      <c r="CY36" s="623"/>
      <c r="CZ36" s="624">
        <v>17.100000000000001</v>
      </c>
      <c r="DA36" s="636"/>
      <c r="DB36" s="636"/>
      <c r="DC36" s="637"/>
      <c r="DD36" s="627">
        <v>4074406</v>
      </c>
      <c r="DE36" s="622"/>
      <c r="DF36" s="622"/>
      <c r="DG36" s="622"/>
      <c r="DH36" s="622"/>
      <c r="DI36" s="622"/>
      <c r="DJ36" s="622"/>
      <c r="DK36" s="623"/>
      <c r="DL36" s="627">
        <v>1272871</v>
      </c>
      <c r="DM36" s="622"/>
      <c r="DN36" s="622"/>
      <c r="DO36" s="622"/>
      <c r="DP36" s="622"/>
      <c r="DQ36" s="622"/>
      <c r="DR36" s="622"/>
      <c r="DS36" s="622"/>
      <c r="DT36" s="622"/>
      <c r="DU36" s="622"/>
      <c r="DV36" s="623"/>
      <c r="DW36" s="624">
        <v>11.8</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285092</v>
      </c>
      <c r="S37" s="622"/>
      <c r="T37" s="622"/>
      <c r="U37" s="622"/>
      <c r="V37" s="622"/>
      <c r="W37" s="622"/>
      <c r="X37" s="622"/>
      <c r="Y37" s="623"/>
      <c r="Z37" s="659">
        <v>1</v>
      </c>
      <c r="AA37" s="659"/>
      <c r="AB37" s="659"/>
      <c r="AC37" s="659"/>
      <c r="AD37" s="660">
        <v>7316</v>
      </c>
      <c r="AE37" s="660"/>
      <c r="AF37" s="660"/>
      <c r="AG37" s="660"/>
      <c r="AH37" s="660"/>
      <c r="AI37" s="660"/>
      <c r="AJ37" s="660"/>
      <c r="AK37" s="660"/>
      <c r="AL37" s="624">
        <v>0.1</v>
      </c>
      <c r="AM37" s="625"/>
      <c r="AN37" s="625"/>
      <c r="AO37" s="661"/>
      <c r="AQ37" s="654" t="s">
        <v>320</v>
      </c>
      <c r="AR37" s="655"/>
      <c r="AS37" s="655"/>
      <c r="AT37" s="655"/>
      <c r="AU37" s="655"/>
      <c r="AV37" s="655"/>
      <c r="AW37" s="655"/>
      <c r="AX37" s="655"/>
      <c r="AY37" s="656"/>
      <c r="AZ37" s="621">
        <v>580132</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150616</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794896</v>
      </c>
      <c r="CS37" s="634"/>
      <c r="CT37" s="634"/>
      <c r="CU37" s="634"/>
      <c r="CV37" s="634"/>
      <c r="CW37" s="634"/>
      <c r="CX37" s="634"/>
      <c r="CY37" s="635"/>
      <c r="CZ37" s="624">
        <v>3.2</v>
      </c>
      <c r="DA37" s="636"/>
      <c r="DB37" s="636"/>
      <c r="DC37" s="637"/>
      <c r="DD37" s="627">
        <v>794896</v>
      </c>
      <c r="DE37" s="634"/>
      <c r="DF37" s="634"/>
      <c r="DG37" s="634"/>
      <c r="DH37" s="634"/>
      <c r="DI37" s="634"/>
      <c r="DJ37" s="634"/>
      <c r="DK37" s="635"/>
      <c r="DL37" s="627">
        <v>760178</v>
      </c>
      <c r="DM37" s="634"/>
      <c r="DN37" s="634"/>
      <c r="DO37" s="634"/>
      <c r="DP37" s="634"/>
      <c r="DQ37" s="634"/>
      <c r="DR37" s="634"/>
      <c r="DS37" s="634"/>
      <c r="DT37" s="634"/>
      <c r="DU37" s="634"/>
      <c r="DV37" s="635"/>
      <c r="DW37" s="624">
        <v>7</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698400</v>
      </c>
      <c r="S38" s="622"/>
      <c r="T38" s="622"/>
      <c r="U38" s="622"/>
      <c r="V38" s="622"/>
      <c r="W38" s="622"/>
      <c r="X38" s="622"/>
      <c r="Y38" s="623"/>
      <c r="Z38" s="659">
        <v>2.6</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319480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4883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1607362</v>
      </c>
      <c r="CS38" s="622"/>
      <c r="CT38" s="622"/>
      <c r="CU38" s="622"/>
      <c r="CV38" s="622"/>
      <c r="CW38" s="622"/>
      <c r="CX38" s="622"/>
      <c r="CY38" s="623"/>
      <c r="CZ38" s="624">
        <v>6.5</v>
      </c>
      <c r="DA38" s="636"/>
      <c r="DB38" s="636"/>
      <c r="DC38" s="637"/>
      <c r="DD38" s="627">
        <v>1332765</v>
      </c>
      <c r="DE38" s="622"/>
      <c r="DF38" s="622"/>
      <c r="DG38" s="622"/>
      <c r="DH38" s="622"/>
      <c r="DI38" s="622"/>
      <c r="DJ38" s="622"/>
      <c r="DK38" s="623"/>
      <c r="DL38" s="627">
        <v>1224581</v>
      </c>
      <c r="DM38" s="622"/>
      <c r="DN38" s="622"/>
      <c r="DO38" s="622"/>
      <c r="DP38" s="622"/>
      <c r="DQ38" s="622"/>
      <c r="DR38" s="622"/>
      <c r="DS38" s="622"/>
      <c r="DT38" s="622"/>
      <c r="DU38" s="622"/>
      <c r="DV38" s="623"/>
      <c r="DW38" s="624">
        <v>11.4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59054</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7597</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4080089</v>
      </c>
      <c r="CS39" s="634"/>
      <c r="CT39" s="634"/>
      <c r="CU39" s="634"/>
      <c r="CV39" s="634"/>
      <c r="CW39" s="634"/>
      <c r="CX39" s="634"/>
      <c r="CY39" s="635"/>
      <c r="CZ39" s="624">
        <v>16.399999999999999</v>
      </c>
      <c r="DA39" s="636"/>
      <c r="DB39" s="636"/>
      <c r="DC39" s="637"/>
      <c r="DD39" s="627">
        <v>107418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61800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v>47238</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131</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290652</v>
      </c>
      <c r="CS40" s="622"/>
      <c r="CT40" s="622"/>
      <c r="CU40" s="622"/>
      <c r="CV40" s="622"/>
      <c r="CW40" s="622"/>
      <c r="CX40" s="622"/>
      <c r="CY40" s="623"/>
      <c r="CZ40" s="624">
        <v>1.2</v>
      </c>
      <c r="DA40" s="636"/>
      <c r="DB40" s="636"/>
      <c r="DC40" s="637"/>
      <c r="DD40" s="627">
        <v>175652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27369602</v>
      </c>
      <c r="S41" s="646"/>
      <c r="T41" s="646"/>
      <c r="U41" s="646"/>
      <c r="V41" s="646"/>
      <c r="W41" s="646"/>
      <c r="X41" s="646"/>
      <c r="Y41" s="649"/>
      <c r="Z41" s="650">
        <v>100</v>
      </c>
      <c r="AA41" s="650"/>
      <c r="AB41" s="650"/>
      <c r="AC41" s="650"/>
      <c r="AD41" s="651">
        <v>10722564</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256241</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1298652</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366</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1628360</v>
      </c>
      <c r="CS42" s="634"/>
      <c r="CT42" s="634"/>
      <c r="CU42" s="634"/>
      <c r="CV42" s="634"/>
      <c r="CW42" s="634"/>
      <c r="CX42" s="634"/>
      <c r="CY42" s="635"/>
      <c r="CZ42" s="624">
        <v>6.5</v>
      </c>
      <c r="DA42" s="636"/>
      <c r="DB42" s="636"/>
      <c r="DC42" s="637"/>
      <c r="DD42" s="627">
        <v>497493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v>39791</v>
      </c>
      <c r="CS43" s="634"/>
      <c r="CT43" s="634"/>
      <c r="CU43" s="634"/>
      <c r="CV43" s="634"/>
      <c r="CW43" s="634"/>
      <c r="CX43" s="634"/>
      <c r="CY43" s="635"/>
      <c r="CZ43" s="624">
        <v>0.2</v>
      </c>
      <c r="DA43" s="636"/>
      <c r="DB43" s="636"/>
      <c r="DC43" s="637"/>
      <c r="DD43" s="627">
        <v>39554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1623240</v>
      </c>
      <c r="CS44" s="622"/>
      <c r="CT44" s="622"/>
      <c r="CU44" s="622"/>
      <c r="CV44" s="622"/>
      <c r="CW44" s="622"/>
      <c r="CX44" s="622"/>
      <c r="CY44" s="623"/>
      <c r="CZ44" s="624">
        <v>6.5</v>
      </c>
      <c r="DA44" s="625"/>
      <c r="DB44" s="625"/>
      <c r="DC44" s="626"/>
      <c r="DD44" s="627">
        <v>492373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688557</v>
      </c>
      <c r="CS45" s="634"/>
      <c r="CT45" s="634"/>
      <c r="CU45" s="634"/>
      <c r="CV45" s="634"/>
      <c r="CW45" s="634"/>
      <c r="CX45" s="634"/>
      <c r="CY45" s="635"/>
      <c r="CZ45" s="624">
        <v>2.8</v>
      </c>
      <c r="DA45" s="636"/>
      <c r="DB45" s="636"/>
      <c r="DC45" s="637"/>
      <c r="DD45" s="627">
        <v>64819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717039</v>
      </c>
      <c r="CS46" s="622"/>
      <c r="CT46" s="622"/>
      <c r="CU46" s="622"/>
      <c r="CV46" s="622"/>
      <c r="CW46" s="622"/>
      <c r="CX46" s="622"/>
      <c r="CY46" s="623"/>
      <c r="CZ46" s="624">
        <v>2.9</v>
      </c>
      <c r="DA46" s="625"/>
      <c r="DB46" s="625"/>
      <c r="DC46" s="626"/>
      <c r="DD46" s="627">
        <v>397860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5120</v>
      </c>
      <c r="CS47" s="634"/>
      <c r="CT47" s="634"/>
      <c r="CU47" s="634"/>
      <c r="CV47" s="634"/>
      <c r="CW47" s="634"/>
      <c r="CX47" s="634"/>
      <c r="CY47" s="635"/>
      <c r="CZ47" s="624">
        <v>0</v>
      </c>
      <c r="DA47" s="636"/>
      <c r="DB47" s="636"/>
      <c r="DC47" s="637"/>
      <c r="DD47" s="627">
        <v>5120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24879173</v>
      </c>
      <c r="CS49" s="606"/>
      <c r="CT49" s="606"/>
      <c r="CU49" s="606"/>
      <c r="CV49" s="606"/>
      <c r="CW49" s="606"/>
      <c r="CX49" s="606"/>
      <c r="CY49" s="607"/>
      <c r="CZ49" s="608">
        <v>100</v>
      </c>
      <c r="DA49" s="609"/>
      <c r="DB49" s="609"/>
      <c r="DC49" s="610"/>
      <c r="DD49" s="611">
        <v>16144901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7YtdYpQ/QHFGVK2oxlJzC8HWcWV8jZSuld0T2SPokuPlSOF/G5y2Xux2eYSrXXg3AfET684L6aMt4MRUdIFMw==" saltValue="YUX13BXw87GQ7U6nj45ve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27369</v>
      </c>
      <c r="R7" s="1103"/>
      <c r="S7" s="1103"/>
      <c r="T7" s="1103"/>
      <c r="U7" s="1103"/>
      <c r="V7" s="1103">
        <v>24879</v>
      </c>
      <c r="W7" s="1103"/>
      <c r="X7" s="1103"/>
      <c r="Y7" s="1103"/>
      <c r="Z7" s="1103"/>
      <c r="AA7" s="1103">
        <f>Q7-V7</f>
        <v>2490</v>
      </c>
      <c r="AB7" s="1103"/>
      <c r="AC7" s="1103"/>
      <c r="AD7" s="1103"/>
      <c r="AE7" s="1104"/>
      <c r="AF7" s="1105">
        <v>2122</v>
      </c>
      <c r="AG7" s="1106"/>
      <c r="AH7" s="1106"/>
      <c r="AI7" s="1106"/>
      <c r="AJ7" s="1107"/>
      <c r="AK7" s="1108">
        <v>3637</v>
      </c>
      <c r="AL7" s="1109"/>
      <c r="AM7" s="1109"/>
      <c r="AN7" s="1109"/>
      <c r="AO7" s="1109"/>
      <c r="AP7" s="1109">
        <v>19892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559</v>
      </c>
      <c r="BT7" s="1100"/>
      <c r="BU7" s="1100"/>
      <c r="BV7" s="1100"/>
      <c r="BW7" s="1100"/>
      <c r="BX7" s="1100"/>
      <c r="BY7" s="1100"/>
      <c r="BZ7" s="1100"/>
      <c r="CA7" s="1100"/>
      <c r="CB7" s="1100"/>
      <c r="CC7" s="1100"/>
      <c r="CD7" s="1100"/>
      <c r="CE7" s="1100"/>
      <c r="CF7" s="1100"/>
      <c r="CG7" s="1112"/>
      <c r="CH7" s="1096">
        <v>11053</v>
      </c>
      <c r="CI7" s="1097"/>
      <c r="CJ7" s="1097"/>
      <c r="CK7" s="1097"/>
      <c r="CL7" s="1098"/>
      <c r="CM7" s="1096">
        <v>172</v>
      </c>
      <c r="CN7" s="1097"/>
      <c r="CO7" s="1097"/>
      <c r="CP7" s="1097"/>
      <c r="CQ7" s="1098"/>
      <c r="CR7" s="1096">
        <v>24</v>
      </c>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560</v>
      </c>
      <c r="BT8" s="993"/>
      <c r="BU8" s="993"/>
      <c r="BV8" s="993"/>
      <c r="BW8" s="993"/>
      <c r="BX8" s="993"/>
      <c r="BY8" s="993"/>
      <c r="BZ8" s="993"/>
      <c r="CA8" s="993"/>
      <c r="CB8" s="993"/>
      <c r="CC8" s="993"/>
      <c r="CD8" s="993"/>
      <c r="CE8" s="993"/>
      <c r="CF8" s="993"/>
      <c r="CG8" s="1014"/>
      <c r="CH8" s="989">
        <v>7521</v>
      </c>
      <c r="CI8" s="990"/>
      <c r="CJ8" s="990"/>
      <c r="CK8" s="990"/>
      <c r="CL8" s="991"/>
      <c r="CM8" s="989">
        <v>7187</v>
      </c>
      <c r="CN8" s="990"/>
      <c r="CO8" s="990"/>
      <c r="CP8" s="990"/>
      <c r="CQ8" s="991"/>
      <c r="CR8" s="989">
        <v>3</v>
      </c>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f>Q7</f>
        <v>27369</v>
      </c>
      <c r="R23" s="1061"/>
      <c r="S23" s="1061"/>
      <c r="T23" s="1061"/>
      <c r="U23" s="1061"/>
      <c r="V23" s="1061">
        <f t="shared" ref="V23" si="0">V7</f>
        <v>24879</v>
      </c>
      <c r="W23" s="1061"/>
      <c r="X23" s="1061"/>
      <c r="Y23" s="1061"/>
      <c r="Z23" s="1061"/>
      <c r="AA23" s="1061">
        <f t="shared" ref="AA23" si="1">AA7</f>
        <v>2490</v>
      </c>
      <c r="AB23" s="1061"/>
      <c r="AC23" s="1061"/>
      <c r="AD23" s="1061"/>
      <c r="AE23" s="1068"/>
      <c r="AF23" s="1069">
        <v>2122</v>
      </c>
      <c r="AG23" s="1061"/>
      <c r="AH23" s="1061"/>
      <c r="AI23" s="1061"/>
      <c r="AJ23" s="1070"/>
      <c r="AK23" s="1071"/>
      <c r="AL23" s="1072"/>
      <c r="AM23" s="1072"/>
      <c r="AN23" s="1072"/>
      <c r="AO23" s="1072"/>
      <c r="AP23" s="1061">
        <f t="shared" ref="AP23" si="2">AP7</f>
        <v>19892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4270</v>
      </c>
      <c r="R28" s="1051"/>
      <c r="S28" s="1051"/>
      <c r="T28" s="1051"/>
      <c r="U28" s="1051"/>
      <c r="V28" s="1051">
        <v>4119</v>
      </c>
      <c r="W28" s="1051"/>
      <c r="X28" s="1051"/>
      <c r="Y28" s="1051"/>
      <c r="Z28" s="1051"/>
      <c r="AA28" s="1051">
        <f>Q28-V28</f>
        <v>151</v>
      </c>
      <c r="AB28" s="1051"/>
      <c r="AC28" s="1051"/>
      <c r="AD28" s="1051"/>
      <c r="AE28" s="1052"/>
      <c r="AF28" s="1053">
        <v>151</v>
      </c>
      <c r="AG28" s="1051"/>
      <c r="AH28" s="1051"/>
      <c r="AI28" s="1051"/>
      <c r="AJ28" s="1054"/>
      <c r="AK28" s="1042">
        <v>256</v>
      </c>
      <c r="AL28" s="1043"/>
      <c r="AM28" s="1043"/>
      <c r="AN28" s="1043"/>
      <c r="AO28" s="1043"/>
      <c r="AP28" s="1043"/>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559</v>
      </c>
      <c r="R29" s="1039"/>
      <c r="S29" s="1039"/>
      <c r="T29" s="1039"/>
      <c r="U29" s="1039"/>
      <c r="V29" s="1039">
        <v>557</v>
      </c>
      <c r="W29" s="1039"/>
      <c r="X29" s="1039"/>
      <c r="Y29" s="1039"/>
      <c r="Z29" s="1039"/>
      <c r="AA29" s="1039">
        <f t="shared" ref="AA29:AA38" si="3">Q29-V29</f>
        <v>2</v>
      </c>
      <c r="AB29" s="1039"/>
      <c r="AC29" s="1039"/>
      <c r="AD29" s="1039"/>
      <c r="AE29" s="1040"/>
      <c r="AF29" s="1035">
        <v>2</v>
      </c>
      <c r="AG29" s="1036"/>
      <c r="AH29" s="1036"/>
      <c r="AI29" s="1036"/>
      <c r="AJ29" s="1037"/>
      <c r="AK29" s="980">
        <v>117</v>
      </c>
      <c r="AL29" s="971"/>
      <c r="AM29" s="971"/>
      <c r="AN29" s="971"/>
      <c r="AO29" s="971"/>
      <c r="AP29" s="971"/>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10</v>
      </c>
      <c r="R30" s="1039"/>
      <c r="S30" s="1039"/>
      <c r="T30" s="1039"/>
      <c r="U30" s="1039"/>
      <c r="V30" s="1039">
        <v>5</v>
      </c>
      <c r="W30" s="1039"/>
      <c r="X30" s="1039"/>
      <c r="Y30" s="1039"/>
      <c r="Z30" s="1039"/>
      <c r="AA30" s="1039">
        <f t="shared" si="3"/>
        <v>5</v>
      </c>
      <c r="AB30" s="1039"/>
      <c r="AC30" s="1039"/>
      <c r="AD30" s="1039"/>
      <c r="AE30" s="1040"/>
      <c r="AF30" s="1035">
        <v>5</v>
      </c>
      <c r="AG30" s="1036"/>
      <c r="AH30" s="1036"/>
      <c r="AI30" s="1036"/>
      <c r="AJ30" s="1037"/>
      <c r="AK30" s="980"/>
      <c r="AL30" s="971"/>
      <c r="AM30" s="971"/>
      <c r="AN30" s="971"/>
      <c r="AO30" s="971"/>
      <c r="AP30" s="971"/>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4316</v>
      </c>
      <c r="R31" s="1039"/>
      <c r="S31" s="1039"/>
      <c r="T31" s="1039"/>
      <c r="U31" s="1039"/>
      <c r="V31" s="1039">
        <v>4040</v>
      </c>
      <c r="W31" s="1039"/>
      <c r="X31" s="1039"/>
      <c r="Y31" s="1039"/>
      <c r="Z31" s="1039"/>
      <c r="AA31" s="1039">
        <f>Q31-V31</f>
        <v>276</v>
      </c>
      <c r="AB31" s="1039"/>
      <c r="AC31" s="1039"/>
      <c r="AD31" s="1039"/>
      <c r="AE31" s="1040"/>
      <c r="AF31" s="1035">
        <v>276</v>
      </c>
      <c r="AG31" s="1036"/>
      <c r="AH31" s="1036"/>
      <c r="AI31" s="1036"/>
      <c r="AJ31" s="1037"/>
      <c r="AK31" s="980">
        <v>673</v>
      </c>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15</v>
      </c>
      <c r="R32" s="1039"/>
      <c r="S32" s="1039"/>
      <c r="T32" s="1039"/>
      <c r="U32" s="1039"/>
      <c r="V32" s="1039">
        <v>15</v>
      </c>
      <c r="W32" s="1039"/>
      <c r="X32" s="1039"/>
      <c r="Y32" s="1039"/>
      <c r="Z32" s="1039"/>
      <c r="AA32" s="1039">
        <f t="shared" si="3"/>
        <v>0</v>
      </c>
      <c r="AB32" s="1039"/>
      <c r="AC32" s="1039"/>
      <c r="AD32" s="1039"/>
      <c r="AE32" s="1040"/>
      <c r="AF32" s="1035" t="s">
        <v>122</v>
      </c>
      <c r="AG32" s="1036"/>
      <c r="AH32" s="1036"/>
      <c r="AI32" s="1036"/>
      <c r="AJ32" s="1037"/>
      <c r="AK32" s="980">
        <v>6</v>
      </c>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394</v>
      </c>
      <c r="C33" s="1031"/>
      <c r="D33" s="1031"/>
      <c r="E33" s="1031"/>
      <c r="F33" s="1031"/>
      <c r="G33" s="1031"/>
      <c r="H33" s="1031"/>
      <c r="I33" s="1031"/>
      <c r="J33" s="1031"/>
      <c r="K33" s="1031"/>
      <c r="L33" s="1031"/>
      <c r="M33" s="1031"/>
      <c r="N33" s="1031"/>
      <c r="O33" s="1031"/>
      <c r="P33" s="1032"/>
      <c r="Q33" s="1038">
        <v>8</v>
      </c>
      <c r="R33" s="1039"/>
      <c r="S33" s="1039"/>
      <c r="T33" s="1039"/>
      <c r="U33" s="1039"/>
      <c r="V33" s="1039">
        <v>740</v>
      </c>
      <c r="W33" s="1039"/>
      <c r="X33" s="1039"/>
      <c r="Y33" s="1039"/>
      <c r="Z33" s="1039"/>
      <c r="AA33" s="1039"/>
      <c r="AB33" s="1039"/>
      <c r="AC33" s="1039"/>
      <c r="AD33" s="1039"/>
      <c r="AE33" s="1040"/>
      <c r="AF33" s="1035">
        <v>732</v>
      </c>
      <c r="AG33" s="1036"/>
      <c r="AH33" s="1036"/>
      <c r="AI33" s="1036"/>
      <c r="AJ33" s="1037"/>
      <c r="AK33" s="980">
        <v>47</v>
      </c>
      <c r="AL33" s="971"/>
      <c r="AM33" s="971"/>
      <c r="AN33" s="971"/>
      <c r="AO33" s="971"/>
      <c r="AP33" s="971">
        <v>2079</v>
      </c>
      <c r="AQ33" s="971"/>
      <c r="AR33" s="971"/>
      <c r="AS33" s="971"/>
      <c r="AT33" s="971"/>
      <c r="AU33" s="971">
        <v>94</v>
      </c>
      <c r="AV33" s="971"/>
      <c r="AW33" s="971"/>
      <c r="AX33" s="971"/>
      <c r="AY33" s="971"/>
      <c r="AZ33" s="1041"/>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396</v>
      </c>
      <c r="C34" s="1031"/>
      <c r="D34" s="1031"/>
      <c r="E34" s="1031"/>
      <c r="F34" s="1031"/>
      <c r="G34" s="1031"/>
      <c r="H34" s="1031"/>
      <c r="I34" s="1031"/>
      <c r="J34" s="1031"/>
      <c r="K34" s="1031"/>
      <c r="L34" s="1031"/>
      <c r="M34" s="1031"/>
      <c r="N34" s="1031"/>
      <c r="O34" s="1031"/>
      <c r="P34" s="1032"/>
      <c r="Q34" s="1038">
        <v>10</v>
      </c>
      <c r="R34" s="1039"/>
      <c r="S34" s="1039"/>
      <c r="T34" s="1039"/>
      <c r="U34" s="1039"/>
      <c r="V34" s="1039">
        <v>25</v>
      </c>
      <c r="W34" s="1039"/>
      <c r="X34" s="1039"/>
      <c r="Y34" s="1039"/>
      <c r="Z34" s="1039"/>
      <c r="AA34" s="1039"/>
      <c r="AB34" s="1039"/>
      <c r="AC34" s="1039"/>
      <c r="AD34" s="1039"/>
      <c r="AE34" s="1040"/>
      <c r="AF34" s="1035">
        <v>15</v>
      </c>
      <c r="AG34" s="1036"/>
      <c r="AH34" s="1036"/>
      <c r="AI34" s="1036"/>
      <c r="AJ34" s="1037"/>
      <c r="AK34" s="980">
        <v>319</v>
      </c>
      <c r="AL34" s="971"/>
      <c r="AM34" s="971"/>
      <c r="AN34" s="971"/>
      <c r="AO34" s="971"/>
      <c r="AP34" s="971">
        <v>1871</v>
      </c>
      <c r="AQ34" s="971"/>
      <c r="AR34" s="971"/>
      <c r="AS34" s="971"/>
      <c r="AT34" s="971"/>
      <c r="AU34" s="971">
        <v>1296</v>
      </c>
      <c r="AV34" s="971"/>
      <c r="AW34" s="971"/>
      <c r="AX34" s="971"/>
      <c r="AY34" s="971"/>
      <c r="AZ34" s="1041"/>
      <c r="BA34" s="1041"/>
      <c r="BB34" s="1041"/>
      <c r="BC34" s="1041"/>
      <c r="BD34" s="1041"/>
      <c r="BE34" s="972" t="s">
        <v>395</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397</v>
      </c>
      <c r="C35" s="1031"/>
      <c r="D35" s="1031"/>
      <c r="E35" s="1031"/>
      <c r="F35" s="1031"/>
      <c r="G35" s="1031"/>
      <c r="H35" s="1031"/>
      <c r="I35" s="1031"/>
      <c r="J35" s="1031"/>
      <c r="K35" s="1031"/>
      <c r="L35" s="1031"/>
      <c r="M35" s="1031"/>
      <c r="N35" s="1031"/>
      <c r="O35" s="1031"/>
      <c r="P35" s="1032"/>
      <c r="Q35" s="1038">
        <v>160</v>
      </c>
      <c r="R35" s="1039"/>
      <c r="S35" s="1039"/>
      <c r="T35" s="1039"/>
      <c r="U35" s="1039"/>
      <c r="V35" s="1039">
        <v>267</v>
      </c>
      <c r="W35" s="1039"/>
      <c r="X35" s="1039"/>
      <c r="Y35" s="1039"/>
      <c r="Z35" s="1039"/>
      <c r="AA35" s="1039"/>
      <c r="AB35" s="1039"/>
      <c r="AC35" s="1039"/>
      <c r="AD35" s="1039"/>
      <c r="AE35" s="1040"/>
      <c r="AF35" s="1035">
        <v>107</v>
      </c>
      <c r="AG35" s="1036"/>
      <c r="AH35" s="1036"/>
      <c r="AI35" s="1036"/>
      <c r="AJ35" s="1037"/>
      <c r="AK35" s="980">
        <f>473+72</f>
        <v>545</v>
      </c>
      <c r="AL35" s="971"/>
      <c r="AM35" s="971"/>
      <c r="AN35" s="971"/>
      <c r="AO35" s="971"/>
      <c r="AP35" s="971">
        <v>7080</v>
      </c>
      <c r="AQ35" s="971"/>
      <c r="AR35" s="971"/>
      <c r="AS35" s="971"/>
      <c r="AT35" s="971"/>
      <c r="AU35" s="971">
        <v>5622</v>
      </c>
      <c r="AV35" s="971"/>
      <c r="AW35" s="971"/>
      <c r="AX35" s="971"/>
      <c r="AY35" s="971"/>
      <c r="AZ35" s="1041"/>
      <c r="BA35" s="1041"/>
      <c r="BB35" s="1041"/>
      <c r="BC35" s="1041"/>
      <c r="BD35" s="1041"/>
      <c r="BE35" s="972" t="s">
        <v>395</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t="s">
        <v>398</v>
      </c>
      <c r="C36" s="1031"/>
      <c r="D36" s="1031"/>
      <c r="E36" s="1031"/>
      <c r="F36" s="1031"/>
      <c r="G36" s="1031"/>
      <c r="H36" s="1031"/>
      <c r="I36" s="1031"/>
      <c r="J36" s="1031"/>
      <c r="K36" s="1031"/>
      <c r="L36" s="1031"/>
      <c r="M36" s="1031"/>
      <c r="N36" s="1031"/>
      <c r="O36" s="1031"/>
      <c r="P36" s="1032"/>
      <c r="Q36" s="1038">
        <v>0</v>
      </c>
      <c r="R36" s="1039"/>
      <c r="S36" s="1039"/>
      <c r="T36" s="1039"/>
      <c r="U36" s="1039"/>
      <c r="V36" s="1039">
        <v>40</v>
      </c>
      <c r="W36" s="1039"/>
      <c r="X36" s="1039"/>
      <c r="Y36" s="1039"/>
      <c r="Z36" s="1039"/>
      <c r="AA36" s="1039"/>
      <c r="AB36" s="1039"/>
      <c r="AC36" s="1039"/>
      <c r="AD36" s="1039"/>
      <c r="AE36" s="1040"/>
      <c r="AF36" s="1035">
        <v>40</v>
      </c>
      <c r="AG36" s="1036"/>
      <c r="AH36" s="1036"/>
      <c r="AI36" s="1036"/>
      <c r="AJ36" s="1037"/>
      <c r="AK36" s="980">
        <v>42</v>
      </c>
      <c r="AL36" s="971"/>
      <c r="AM36" s="971"/>
      <c r="AN36" s="971"/>
      <c r="AO36" s="971"/>
      <c r="AP36" s="971">
        <v>1</v>
      </c>
      <c r="AQ36" s="971"/>
      <c r="AR36" s="971"/>
      <c r="AS36" s="971"/>
      <c r="AT36" s="971"/>
      <c r="AU36" s="971">
        <v>1</v>
      </c>
      <c r="AV36" s="971"/>
      <c r="AW36" s="971"/>
      <c r="AX36" s="971"/>
      <c r="AY36" s="971"/>
      <c r="AZ36" s="1041"/>
      <c r="BA36" s="1041"/>
      <c r="BB36" s="1041"/>
      <c r="BC36" s="1041"/>
      <c r="BD36" s="1041"/>
      <c r="BE36" s="972" t="s">
        <v>395</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t="s">
        <v>399</v>
      </c>
      <c r="C37" s="1031"/>
      <c r="D37" s="1031"/>
      <c r="E37" s="1031"/>
      <c r="F37" s="1031"/>
      <c r="G37" s="1031"/>
      <c r="H37" s="1031"/>
      <c r="I37" s="1031"/>
      <c r="J37" s="1031"/>
      <c r="K37" s="1031"/>
      <c r="L37" s="1031"/>
      <c r="M37" s="1031"/>
      <c r="N37" s="1031"/>
      <c r="O37" s="1031"/>
      <c r="P37" s="1032"/>
      <c r="Q37" s="1038">
        <v>62</v>
      </c>
      <c r="R37" s="1039"/>
      <c r="S37" s="1039"/>
      <c r="T37" s="1039"/>
      <c r="U37" s="1039"/>
      <c r="V37" s="1039">
        <v>62</v>
      </c>
      <c r="W37" s="1039"/>
      <c r="X37" s="1039"/>
      <c r="Y37" s="1039"/>
      <c r="Z37" s="1039"/>
      <c r="AA37" s="1039">
        <f t="shared" si="3"/>
        <v>0</v>
      </c>
      <c r="AB37" s="1039"/>
      <c r="AC37" s="1039"/>
      <c r="AD37" s="1039"/>
      <c r="AE37" s="1040"/>
      <c r="AF37" s="1035" t="s">
        <v>122</v>
      </c>
      <c r="AG37" s="1036"/>
      <c r="AH37" s="1036"/>
      <c r="AI37" s="1036"/>
      <c r="AJ37" s="1037"/>
      <c r="AK37" s="980">
        <v>35</v>
      </c>
      <c r="AL37" s="971"/>
      <c r="AM37" s="971"/>
      <c r="AN37" s="971"/>
      <c r="AO37" s="971"/>
      <c r="AP37" s="971">
        <v>181</v>
      </c>
      <c r="AQ37" s="971"/>
      <c r="AR37" s="971"/>
      <c r="AS37" s="971"/>
      <c r="AT37" s="971"/>
      <c r="AU37" s="971">
        <v>181</v>
      </c>
      <c r="AV37" s="971"/>
      <c r="AW37" s="971"/>
      <c r="AX37" s="971"/>
      <c r="AY37" s="971"/>
      <c r="AZ37" s="1041"/>
      <c r="BA37" s="1041"/>
      <c r="BB37" s="1041"/>
      <c r="BC37" s="1041"/>
      <c r="BD37" s="1041"/>
      <c r="BE37" s="972" t="s">
        <v>400</v>
      </c>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t="s">
        <v>401</v>
      </c>
      <c r="C38" s="1031"/>
      <c r="D38" s="1031"/>
      <c r="E38" s="1031"/>
      <c r="F38" s="1031"/>
      <c r="G38" s="1031"/>
      <c r="H38" s="1031"/>
      <c r="I38" s="1031"/>
      <c r="J38" s="1031"/>
      <c r="K38" s="1031"/>
      <c r="L38" s="1031"/>
      <c r="M38" s="1031"/>
      <c r="N38" s="1031"/>
      <c r="O38" s="1031"/>
      <c r="P38" s="1032"/>
      <c r="Q38" s="1038">
        <v>99</v>
      </c>
      <c r="R38" s="1039"/>
      <c r="S38" s="1039"/>
      <c r="T38" s="1039"/>
      <c r="U38" s="1039"/>
      <c r="V38" s="1039">
        <v>99</v>
      </c>
      <c r="W38" s="1039"/>
      <c r="X38" s="1039"/>
      <c r="Y38" s="1039"/>
      <c r="Z38" s="1039"/>
      <c r="AA38" s="1039">
        <f t="shared" si="3"/>
        <v>0</v>
      </c>
      <c r="AB38" s="1039"/>
      <c r="AC38" s="1039"/>
      <c r="AD38" s="1039"/>
      <c r="AE38" s="1040"/>
      <c r="AF38" s="1035" t="s">
        <v>122</v>
      </c>
      <c r="AG38" s="1036"/>
      <c r="AH38" s="1036"/>
      <c r="AI38" s="1036"/>
      <c r="AJ38" s="1037"/>
      <c r="AK38" s="980">
        <v>59</v>
      </c>
      <c r="AL38" s="971"/>
      <c r="AM38" s="971"/>
      <c r="AN38" s="971"/>
      <c r="AO38" s="971"/>
      <c r="AP38" s="971">
        <v>0</v>
      </c>
      <c r="AQ38" s="971"/>
      <c r="AR38" s="971"/>
      <c r="AS38" s="971"/>
      <c r="AT38" s="971"/>
      <c r="AU38" s="971">
        <v>0</v>
      </c>
      <c r="AV38" s="971"/>
      <c r="AW38" s="971"/>
      <c r="AX38" s="971"/>
      <c r="AY38" s="971"/>
      <c r="AZ38" s="1041"/>
      <c r="BA38" s="1041"/>
      <c r="BB38" s="1041"/>
      <c r="BC38" s="1041"/>
      <c r="BD38" s="1041"/>
      <c r="BE38" s="972" t="s">
        <v>400</v>
      </c>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402</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403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1326</v>
      </c>
      <c r="AG63" s="959"/>
      <c r="AH63" s="959"/>
      <c r="AI63" s="959"/>
      <c r="AJ63" s="1022"/>
      <c r="AK63" s="1023"/>
      <c r="AL63" s="963"/>
      <c r="AM63" s="963"/>
      <c r="AN63" s="963"/>
      <c r="AO63" s="963"/>
      <c r="AP63" s="959">
        <f>AP28+AP29+AP30+AP31+AP32+AP33+AP34+AP35+AP36+AP37+AP38</f>
        <v>11212</v>
      </c>
      <c r="AQ63" s="959"/>
      <c r="AR63" s="959"/>
      <c r="AS63" s="959"/>
      <c r="AT63" s="959"/>
      <c r="AU63" s="959">
        <f>AU28+AU29+AU30+AU31+AU32+AU33+AU34+AU35+AU36+AU37+AU38</f>
        <v>7194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405</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406</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561</v>
      </c>
      <c r="C68" s="986"/>
      <c r="D68" s="986"/>
      <c r="E68" s="986"/>
      <c r="F68" s="986"/>
      <c r="G68" s="986"/>
      <c r="H68" s="986"/>
      <c r="I68" s="986"/>
      <c r="J68" s="986"/>
      <c r="K68" s="986"/>
      <c r="L68" s="986"/>
      <c r="M68" s="986"/>
      <c r="N68" s="986"/>
      <c r="O68" s="986"/>
      <c r="P68" s="987"/>
      <c r="Q68" s="988">
        <v>1465</v>
      </c>
      <c r="R68" s="982"/>
      <c r="S68" s="982"/>
      <c r="T68" s="982"/>
      <c r="U68" s="982"/>
      <c r="V68" s="982">
        <v>1417</v>
      </c>
      <c r="W68" s="982"/>
      <c r="X68" s="982"/>
      <c r="Y68" s="982"/>
      <c r="Z68" s="982"/>
      <c r="AA68" s="982">
        <f>Q68-V68</f>
        <v>48</v>
      </c>
      <c r="AB68" s="982"/>
      <c r="AC68" s="982"/>
      <c r="AD68" s="982"/>
      <c r="AE68" s="982"/>
      <c r="AF68" s="982">
        <v>48</v>
      </c>
      <c r="AG68" s="982"/>
      <c r="AH68" s="982"/>
      <c r="AI68" s="982"/>
      <c r="AJ68" s="982"/>
      <c r="AK68" s="982">
        <v>0</v>
      </c>
      <c r="AL68" s="982"/>
      <c r="AM68" s="982"/>
      <c r="AN68" s="982"/>
      <c r="AO68" s="982"/>
      <c r="AP68" s="982">
        <v>623</v>
      </c>
      <c r="AQ68" s="982"/>
      <c r="AR68" s="982"/>
      <c r="AS68" s="982"/>
      <c r="AT68" s="982"/>
      <c r="AU68" s="982">
        <v>319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562</v>
      </c>
      <c r="C69" s="975"/>
      <c r="D69" s="975"/>
      <c r="E69" s="975"/>
      <c r="F69" s="975"/>
      <c r="G69" s="975"/>
      <c r="H69" s="975"/>
      <c r="I69" s="975"/>
      <c r="J69" s="975"/>
      <c r="K69" s="975"/>
      <c r="L69" s="975"/>
      <c r="M69" s="975"/>
      <c r="N69" s="975"/>
      <c r="O69" s="975"/>
      <c r="P69" s="976"/>
      <c r="Q69" s="977">
        <v>2066</v>
      </c>
      <c r="R69" s="971"/>
      <c r="S69" s="971"/>
      <c r="T69" s="971"/>
      <c r="U69" s="971"/>
      <c r="V69" s="971">
        <v>2032</v>
      </c>
      <c r="W69" s="971"/>
      <c r="X69" s="971"/>
      <c r="Y69" s="971"/>
      <c r="Z69" s="971"/>
      <c r="AA69" s="971">
        <f t="shared" ref="AA69:AA77" si="4">Q69-V69</f>
        <v>34</v>
      </c>
      <c r="AB69" s="971"/>
      <c r="AC69" s="971"/>
      <c r="AD69" s="971"/>
      <c r="AE69" s="971"/>
      <c r="AF69" s="971">
        <v>34</v>
      </c>
      <c r="AG69" s="971"/>
      <c r="AH69" s="971"/>
      <c r="AI69" s="971"/>
      <c r="AJ69" s="971"/>
      <c r="AK69" s="971">
        <v>0</v>
      </c>
      <c r="AL69" s="971"/>
      <c r="AM69" s="971"/>
      <c r="AN69" s="971"/>
      <c r="AO69" s="971"/>
      <c r="AP69" s="971">
        <v>5620</v>
      </c>
      <c r="AQ69" s="971"/>
      <c r="AR69" s="971"/>
      <c r="AS69" s="971"/>
      <c r="AT69" s="971"/>
      <c r="AU69" s="971">
        <v>820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563</v>
      </c>
      <c r="C70" s="975"/>
      <c r="D70" s="975"/>
      <c r="E70" s="975"/>
      <c r="F70" s="975"/>
      <c r="G70" s="975"/>
      <c r="H70" s="975"/>
      <c r="I70" s="975"/>
      <c r="J70" s="975"/>
      <c r="K70" s="975"/>
      <c r="L70" s="975"/>
      <c r="M70" s="975"/>
      <c r="N70" s="975"/>
      <c r="O70" s="975"/>
      <c r="P70" s="976"/>
      <c r="Q70" s="977">
        <v>1046</v>
      </c>
      <c r="R70" s="971"/>
      <c r="S70" s="971"/>
      <c r="T70" s="971"/>
      <c r="U70" s="971"/>
      <c r="V70" s="971">
        <v>926</v>
      </c>
      <c r="W70" s="971"/>
      <c r="X70" s="971"/>
      <c r="Y70" s="971"/>
      <c r="Z70" s="971"/>
      <c r="AA70" s="971">
        <f t="shared" si="4"/>
        <v>120</v>
      </c>
      <c r="AB70" s="971"/>
      <c r="AC70" s="971"/>
      <c r="AD70" s="971"/>
      <c r="AE70" s="971"/>
      <c r="AF70" s="971">
        <v>120</v>
      </c>
      <c r="AG70" s="971"/>
      <c r="AH70" s="971"/>
      <c r="AI70" s="971"/>
      <c r="AJ70" s="971"/>
      <c r="AK70" s="971">
        <v>0</v>
      </c>
      <c r="AL70" s="971"/>
      <c r="AM70" s="971"/>
      <c r="AN70" s="971"/>
      <c r="AO70" s="971"/>
      <c r="AP70" s="971">
        <v>3111</v>
      </c>
      <c r="AQ70" s="971"/>
      <c r="AR70" s="971"/>
      <c r="AS70" s="971"/>
      <c r="AT70" s="971"/>
      <c r="AU70" s="971">
        <v>96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564</v>
      </c>
      <c r="C71" s="975"/>
      <c r="D71" s="975"/>
      <c r="E71" s="975"/>
      <c r="F71" s="975"/>
      <c r="G71" s="975"/>
      <c r="H71" s="975"/>
      <c r="I71" s="975"/>
      <c r="J71" s="975"/>
      <c r="K71" s="975"/>
      <c r="L71" s="975"/>
      <c r="M71" s="975"/>
      <c r="N71" s="975"/>
      <c r="O71" s="975"/>
      <c r="P71" s="976"/>
      <c r="Q71" s="977">
        <v>609</v>
      </c>
      <c r="R71" s="971"/>
      <c r="S71" s="971"/>
      <c r="T71" s="971"/>
      <c r="U71" s="971"/>
      <c r="V71" s="971">
        <v>544</v>
      </c>
      <c r="W71" s="971"/>
      <c r="X71" s="971"/>
      <c r="Y71" s="971"/>
      <c r="Z71" s="971"/>
      <c r="AA71" s="971">
        <f t="shared" si="4"/>
        <v>65</v>
      </c>
      <c r="AB71" s="971"/>
      <c r="AC71" s="971"/>
      <c r="AD71" s="971"/>
      <c r="AE71" s="971"/>
      <c r="AF71" s="971">
        <v>65</v>
      </c>
      <c r="AG71" s="971"/>
      <c r="AH71" s="971"/>
      <c r="AI71" s="971"/>
      <c r="AJ71" s="971"/>
      <c r="AK71" s="971">
        <v>0</v>
      </c>
      <c r="AL71" s="971"/>
      <c r="AM71" s="971"/>
      <c r="AN71" s="971"/>
      <c r="AO71" s="971"/>
      <c r="AP71" s="971">
        <v>1192</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565</v>
      </c>
      <c r="C72" s="975"/>
      <c r="D72" s="975"/>
      <c r="E72" s="975"/>
      <c r="F72" s="975"/>
      <c r="G72" s="975"/>
      <c r="H72" s="975"/>
      <c r="I72" s="975"/>
      <c r="J72" s="975"/>
      <c r="K72" s="975"/>
      <c r="L72" s="975"/>
      <c r="M72" s="975"/>
      <c r="N72" s="975"/>
      <c r="O72" s="975"/>
      <c r="P72" s="976"/>
      <c r="Q72" s="977">
        <v>114090</v>
      </c>
      <c r="R72" s="971"/>
      <c r="S72" s="971"/>
      <c r="T72" s="971"/>
      <c r="U72" s="971"/>
      <c r="V72" s="971">
        <v>112795</v>
      </c>
      <c r="W72" s="971"/>
      <c r="X72" s="971"/>
      <c r="Y72" s="971"/>
      <c r="Z72" s="971"/>
      <c r="AA72" s="971">
        <f t="shared" si="4"/>
        <v>1295</v>
      </c>
      <c r="AB72" s="971"/>
      <c r="AC72" s="971"/>
      <c r="AD72" s="971"/>
      <c r="AE72" s="971"/>
      <c r="AF72" s="971">
        <v>1295</v>
      </c>
      <c r="AG72" s="971"/>
      <c r="AH72" s="971"/>
      <c r="AI72" s="971"/>
      <c r="AJ72" s="971"/>
      <c r="AK72" s="971">
        <v>350</v>
      </c>
      <c r="AL72" s="971"/>
      <c r="AM72" s="971"/>
      <c r="AN72" s="971"/>
      <c r="AO72" s="971"/>
      <c r="AP72" s="971">
        <v>0</v>
      </c>
      <c r="AQ72" s="971"/>
      <c r="AR72" s="971"/>
      <c r="AS72" s="971"/>
      <c r="AT72" s="971"/>
      <c r="AU72" s="971">
        <v>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566</v>
      </c>
      <c r="C73" s="975"/>
      <c r="D73" s="975"/>
      <c r="E73" s="975"/>
      <c r="F73" s="975"/>
      <c r="G73" s="975"/>
      <c r="H73" s="975"/>
      <c r="I73" s="975"/>
      <c r="J73" s="975"/>
      <c r="K73" s="975"/>
      <c r="L73" s="975"/>
      <c r="M73" s="975"/>
      <c r="N73" s="975"/>
      <c r="O73" s="975"/>
      <c r="P73" s="976"/>
      <c r="Q73" s="977">
        <v>4382</v>
      </c>
      <c r="R73" s="971"/>
      <c r="S73" s="971"/>
      <c r="T73" s="971"/>
      <c r="U73" s="971"/>
      <c r="V73" s="971">
        <v>4137</v>
      </c>
      <c r="W73" s="971"/>
      <c r="X73" s="971"/>
      <c r="Y73" s="971"/>
      <c r="Z73" s="971"/>
      <c r="AA73" s="971">
        <f t="shared" si="4"/>
        <v>245</v>
      </c>
      <c r="AB73" s="971"/>
      <c r="AC73" s="971"/>
      <c r="AD73" s="971"/>
      <c r="AE73" s="971"/>
      <c r="AF73" s="971">
        <v>245</v>
      </c>
      <c r="AG73" s="971"/>
      <c r="AH73" s="971"/>
      <c r="AI73" s="971"/>
      <c r="AJ73" s="971"/>
      <c r="AK73" s="971">
        <v>65</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567</v>
      </c>
      <c r="C74" s="975"/>
      <c r="D74" s="975"/>
      <c r="E74" s="975"/>
      <c r="F74" s="975"/>
      <c r="G74" s="975"/>
      <c r="H74" s="975"/>
      <c r="I74" s="975"/>
      <c r="J74" s="975"/>
      <c r="K74" s="975"/>
      <c r="L74" s="975"/>
      <c r="M74" s="975"/>
      <c r="N74" s="975"/>
      <c r="O74" s="975"/>
      <c r="P74" s="976"/>
      <c r="Q74" s="977">
        <v>789</v>
      </c>
      <c r="R74" s="971"/>
      <c r="S74" s="971"/>
      <c r="T74" s="971"/>
      <c r="U74" s="971"/>
      <c r="V74" s="971">
        <v>784</v>
      </c>
      <c r="W74" s="971"/>
      <c r="X74" s="971"/>
      <c r="Y74" s="971"/>
      <c r="Z74" s="971"/>
      <c r="AA74" s="971">
        <f t="shared" si="4"/>
        <v>5</v>
      </c>
      <c r="AB74" s="971"/>
      <c r="AC74" s="971"/>
      <c r="AD74" s="971"/>
      <c r="AE74" s="971"/>
      <c r="AF74" s="971">
        <v>5</v>
      </c>
      <c r="AG74" s="971"/>
      <c r="AH74" s="971"/>
      <c r="AI74" s="971"/>
      <c r="AJ74" s="971"/>
      <c r="AK74" s="971">
        <v>9</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568</v>
      </c>
      <c r="C75" s="975"/>
      <c r="D75" s="975"/>
      <c r="E75" s="975"/>
      <c r="F75" s="975"/>
      <c r="G75" s="975"/>
      <c r="H75" s="975"/>
      <c r="I75" s="975"/>
      <c r="J75" s="975"/>
      <c r="K75" s="975"/>
      <c r="L75" s="975"/>
      <c r="M75" s="975"/>
      <c r="N75" s="975"/>
      <c r="O75" s="975"/>
      <c r="P75" s="976"/>
      <c r="Q75" s="978">
        <v>465</v>
      </c>
      <c r="R75" s="979"/>
      <c r="S75" s="979"/>
      <c r="T75" s="979"/>
      <c r="U75" s="980"/>
      <c r="V75" s="981">
        <v>431</v>
      </c>
      <c r="W75" s="979"/>
      <c r="X75" s="979"/>
      <c r="Y75" s="979"/>
      <c r="Z75" s="980"/>
      <c r="AA75" s="981">
        <f t="shared" si="4"/>
        <v>34</v>
      </c>
      <c r="AB75" s="979"/>
      <c r="AC75" s="979"/>
      <c r="AD75" s="979"/>
      <c r="AE75" s="980"/>
      <c r="AF75" s="981">
        <v>34</v>
      </c>
      <c r="AG75" s="979"/>
      <c r="AH75" s="979"/>
      <c r="AI75" s="979"/>
      <c r="AJ75" s="980"/>
      <c r="AK75" s="981">
        <v>0</v>
      </c>
      <c r="AL75" s="979"/>
      <c r="AM75" s="979"/>
      <c r="AN75" s="979"/>
      <c r="AO75" s="980"/>
      <c r="AP75" s="981">
        <v>3111</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569</v>
      </c>
      <c r="C76" s="975"/>
      <c r="D76" s="975"/>
      <c r="E76" s="975"/>
      <c r="F76" s="975"/>
      <c r="G76" s="975"/>
      <c r="H76" s="975"/>
      <c r="I76" s="975"/>
      <c r="J76" s="975"/>
      <c r="K76" s="975"/>
      <c r="L76" s="975"/>
      <c r="M76" s="975"/>
      <c r="N76" s="975"/>
      <c r="O76" s="975"/>
      <c r="P76" s="976"/>
      <c r="Q76" s="978">
        <v>7</v>
      </c>
      <c r="R76" s="979"/>
      <c r="S76" s="979"/>
      <c r="T76" s="979"/>
      <c r="U76" s="980"/>
      <c r="V76" s="981">
        <v>5</v>
      </c>
      <c r="W76" s="979"/>
      <c r="X76" s="979"/>
      <c r="Y76" s="979"/>
      <c r="Z76" s="980"/>
      <c r="AA76" s="981">
        <f t="shared" si="4"/>
        <v>2</v>
      </c>
      <c r="AB76" s="979"/>
      <c r="AC76" s="979"/>
      <c r="AD76" s="979"/>
      <c r="AE76" s="980"/>
      <c r="AF76" s="981">
        <v>2</v>
      </c>
      <c r="AG76" s="979"/>
      <c r="AH76" s="979"/>
      <c r="AI76" s="979"/>
      <c r="AJ76" s="980"/>
      <c r="AK76" s="981">
        <v>1</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570</v>
      </c>
      <c r="C77" s="975"/>
      <c r="D77" s="975"/>
      <c r="E77" s="975"/>
      <c r="F77" s="975"/>
      <c r="G77" s="975"/>
      <c r="H77" s="975"/>
      <c r="I77" s="975"/>
      <c r="J77" s="975"/>
      <c r="K77" s="975"/>
      <c r="L77" s="975"/>
      <c r="M77" s="975"/>
      <c r="N77" s="975"/>
      <c r="O77" s="975"/>
      <c r="P77" s="976"/>
      <c r="Q77" s="978">
        <v>52</v>
      </c>
      <c r="R77" s="979"/>
      <c r="S77" s="979"/>
      <c r="T77" s="979"/>
      <c r="U77" s="980"/>
      <c r="V77" s="981">
        <v>51</v>
      </c>
      <c r="W77" s="979"/>
      <c r="X77" s="979"/>
      <c r="Y77" s="979"/>
      <c r="Z77" s="980"/>
      <c r="AA77" s="981">
        <f t="shared" si="4"/>
        <v>1</v>
      </c>
      <c r="AB77" s="979"/>
      <c r="AC77" s="979"/>
      <c r="AD77" s="979"/>
      <c r="AE77" s="980"/>
      <c r="AF77" s="981">
        <v>1</v>
      </c>
      <c r="AG77" s="979"/>
      <c r="AH77" s="979"/>
      <c r="AI77" s="979"/>
      <c r="AJ77" s="980"/>
      <c r="AK77" s="981">
        <v>0</v>
      </c>
      <c r="AL77" s="979"/>
      <c r="AM77" s="979"/>
      <c r="AN77" s="979"/>
      <c r="AO77" s="980"/>
      <c r="AP77" s="981">
        <v>0</v>
      </c>
      <c r="AQ77" s="979"/>
      <c r="AR77" s="979"/>
      <c r="AS77" s="979"/>
      <c r="AT77" s="980"/>
      <c r="AU77" s="981">
        <v>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AF68+AF69+AF70+AF71+AF72+AF73+AF74+AF75+AF76+AF77</f>
        <v>1849</v>
      </c>
      <c r="AG88" s="959"/>
      <c r="AH88" s="959"/>
      <c r="AI88" s="959"/>
      <c r="AJ88" s="959"/>
      <c r="AK88" s="963"/>
      <c r="AL88" s="963"/>
      <c r="AM88" s="963"/>
      <c r="AN88" s="963"/>
      <c r="AO88" s="963"/>
      <c r="AP88" s="959">
        <f t="shared" ref="AP88" si="5">AP68+AP69+AP70+AP71+AP72+AP73+AP74+AP75+AP76+AP77</f>
        <v>13657</v>
      </c>
      <c r="AQ88" s="959"/>
      <c r="AR88" s="959"/>
      <c r="AS88" s="959"/>
      <c r="AT88" s="959"/>
      <c r="AU88" s="959">
        <f t="shared" ref="AU88" si="6">AU68+AU69+AU70+AU71+AU72+AU73+AU74+AU75+AU76+AU77</f>
        <v>1235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CR7+CR8</f>
        <v>27</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413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416</v>
      </c>
      <c r="AB109" s="896"/>
      <c r="AC109" s="896"/>
      <c r="AD109" s="896"/>
      <c r="AE109" s="897"/>
      <c r="AF109" s="898" t="s">
        <v>417</v>
      </c>
      <c r="AG109" s="896"/>
      <c r="AH109" s="896"/>
      <c r="AI109" s="896"/>
      <c r="AJ109" s="897"/>
      <c r="AK109" s="898" t="s">
        <v>295</v>
      </c>
      <c r="AL109" s="896"/>
      <c r="AM109" s="896"/>
      <c r="AN109" s="896"/>
      <c r="AO109" s="897"/>
      <c r="AP109" s="898" t="s">
        <v>418</v>
      </c>
      <c r="AQ109" s="896"/>
      <c r="AR109" s="896"/>
      <c r="AS109" s="896"/>
      <c r="AT109" s="929"/>
      <c r="AU109" s="895" t="s">
        <v>415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416</v>
      </c>
      <c r="BR109" s="896"/>
      <c r="BS109" s="896"/>
      <c r="BT109" s="896"/>
      <c r="BU109" s="897"/>
      <c r="BV109" s="898" t="s">
        <v>417</v>
      </c>
      <c r="BW109" s="896"/>
      <c r="BX109" s="896"/>
      <c r="BY109" s="896"/>
      <c r="BZ109" s="897"/>
      <c r="CA109" s="898" t="s">
        <v>295</v>
      </c>
      <c r="CB109" s="896"/>
      <c r="CC109" s="896"/>
      <c r="CD109" s="896"/>
      <c r="CE109" s="897"/>
      <c r="CF109" s="936" t="s">
        <v>418</v>
      </c>
      <c r="CG109" s="936"/>
      <c r="CH109" s="936"/>
      <c r="CI109" s="936"/>
      <c r="CJ109" s="936"/>
      <c r="CK109" s="898" t="s">
        <v>419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416</v>
      </c>
      <c r="DH109" s="896"/>
      <c r="DI109" s="896"/>
      <c r="DJ109" s="896"/>
      <c r="DK109" s="897"/>
      <c r="DL109" s="898" t="s">
        <v>417</v>
      </c>
      <c r="DM109" s="896"/>
      <c r="DN109" s="896"/>
      <c r="DO109" s="896"/>
      <c r="DP109" s="897"/>
      <c r="DQ109" s="898" t="s">
        <v>295</v>
      </c>
      <c r="DR109" s="896"/>
      <c r="DS109" s="896"/>
      <c r="DT109" s="896"/>
      <c r="DU109" s="897"/>
      <c r="DV109" s="898" t="s">
        <v>418</v>
      </c>
      <c r="DW109" s="896"/>
      <c r="DX109" s="896"/>
      <c r="DY109" s="896"/>
      <c r="DZ109" s="929"/>
    </row>
    <row r="110" spans="1:131" s="230" customFormat="1" ht="26.25" customHeight="1" x14ac:dyDescent="0.2">
      <c r="A110" s="807" t="s">
        <v>420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2462707</v>
      </c>
      <c r="AB110" s="889"/>
      <c r="AC110" s="889"/>
      <c r="AD110" s="889"/>
      <c r="AE110" s="890"/>
      <c r="AF110" s="891">
        <v>2482410</v>
      </c>
      <c r="AG110" s="889"/>
      <c r="AH110" s="889"/>
      <c r="AI110" s="889"/>
      <c r="AJ110" s="890"/>
      <c r="AK110" s="891">
        <v>2445035</v>
      </c>
      <c r="AL110" s="889"/>
      <c r="AM110" s="889"/>
      <c r="AN110" s="889"/>
      <c r="AO110" s="890"/>
      <c r="AP110" s="892">
        <v>28.2</v>
      </c>
      <c r="AQ110" s="893"/>
      <c r="AR110" s="893"/>
      <c r="AS110" s="893"/>
      <c r="AT110" s="894"/>
      <c r="AU110" s="930" t="s">
        <v>69</v>
      </c>
      <c r="AV110" s="931"/>
      <c r="AW110" s="931"/>
      <c r="AX110" s="931"/>
      <c r="AY110" s="931"/>
      <c r="AZ110" s="860" t="s">
        <v>421</v>
      </c>
      <c r="BA110" s="808"/>
      <c r="BB110" s="808"/>
      <c r="BC110" s="808"/>
      <c r="BD110" s="808"/>
      <c r="BE110" s="808"/>
      <c r="BF110" s="808"/>
      <c r="BG110" s="808"/>
      <c r="BH110" s="808"/>
      <c r="BI110" s="808"/>
      <c r="BJ110" s="808"/>
      <c r="BK110" s="808"/>
      <c r="BL110" s="808"/>
      <c r="BM110" s="808"/>
      <c r="BN110" s="808"/>
      <c r="BO110" s="808"/>
      <c r="BP110" s="809"/>
      <c r="BQ110" s="861">
        <v>23304462</v>
      </c>
      <c r="BR110" s="842"/>
      <c r="BS110" s="842"/>
      <c r="BT110" s="842"/>
      <c r="BU110" s="842"/>
      <c r="BV110" s="842">
        <v>21551562</v>
      </c>
      <c r="BW110" s="842"/>
      <c r="BX110" s="842"/>
      <c r="BY110" s="842"/>
      <c r="BZ110" s="842"/>
      <c r="CA110" s="842">
        <v>19891729</v>
      </c>
      <c r="CB110" s="842"/>
      <c r="CC110" s="842"/>
      <c r="CD110" s="842"/>
      <c r="CE110" s="842"/>
      <c r="CF110" s="866">
        <v>229.7</v>
      </c>
      <c r="CG110" s="867"/>
      <c r="CH110" s="867"/>
      <c r="CI110" s="867"/>
      <c r="CJ110" s="867"/>
      <c r="CK110" s="926" t="s">
        <v>422</v>
      </c>
      <c r="CL110" s="819"/>
      <c r="CM110" s="860" t="s">
        <v>423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424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425</v>
      </c>
      <c r="BA111" s="752"/>
      <c r="BB111" s="752"/>
      <c r="BC111" s="752"/>
      <c r="BD111" s="752"/>
      <c r="BE111" s="752"/>
      <c r="BF111" s="752"/>
      <c r="BG111" s="752"/>
      <c r="BH111" s="752"/>
      <c r="BI111" s="752"/>
      <c r="BJ111" s="752"/>
      <c r="BK111" s="752"/>
      <c r="BL111" s="752"/>
      <c r="BM111" s="752"/>
      <c r="BN111" s="752"/>
      <c r="BO111" s="752"/>
      <c r="BP111" s="753"/>
      <c r="BQ111" s="816">
        <v>169419</v>
      </c>
      <c r="BR111" s="817"/>
      <c r="BS111" s="817"/>
      <c r="BT111" s="817"/>
      <c r="BU111" s="817"/>
      <c r="BV111" s="817">
        <v>155105</v>
      </c>
      <c r="BW111" s="817"/>
      <c r="BX111" s="817"/>
      <c r="BY111" s="817"/>
      <c r="BZ111" s="817"/>
      <c r="CA111" s="817">
        <v>140739</v>
      </c>
      <c r="CB111" s="817"/>
      <c r="CC111" s="817"/>
      <c r="CD111" s="817"/>
      <c r="CE111" s="817"/>
      <c r="CF111" s="875">
        <v>1.6</v>
      </c>
      <c r="CG111" s="876"/>
      <c r="CH111" s="876"/>
      <c r="CI111" s="876"/>
      <c r="CJ111" s="876"/>
      <c r="CK111" s="927"/>
      <c r="CL111" s="821"/>
      <c r="CM111" s="815" t="s">
        <v>426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427</v>
      </c>
      <c r="B112" s="913"/>
      <c r="C112" s="752" t="s">
        <v>428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429</v>
      </c>
      <c r="BA112" s="752"/>
      <c r="BB112" s="752"/>
      <c r="BC112" s="752"/>
      <c r="BD112" s="752"/>
      <c r="BE112" s="752"/>
      <c r="BF112" s="752"/>
      <c r="BG112" s="752"/>
      <c r="BH112" s="752"/>
      <c r="BI112" s="752"/>
      <c r="BJ112" s="752"/>
      <c r="BK112" s="752"/>
      <c r="BL112" s="752"/>
      <c r="BM112" s="752"/>
      <c r="BN112" s="752"/>
      <c r="BO112" s="752"/>
      <c r="BP112" s="753"/>
      <c r="BQ112" s="816">
        <v>7720075</v>
      </c>
      <c r="BR112" s="817"/>
      <c r="BS112" s="817"/>
      <c r="BT112" s="817"/>
      <c r="BU112" s="817"/>
      <c r="BV112" s="817">
        <v>7286979</v>
      </c>
      <c r="BW112" s="817"/>
      <c r="BX112" s="817"/>
      <c r="BY112" s="817"/>
      <c r="BZ112" s="817"/>
      <c r="CA112" s="817">
        <v>7193040</v>
      </c>
      <c r="CB112" s="817"/>
      <c r="CC112" s="817"/>
      <c r="CD112" s="817"/>
      <c r="CE112" s="817"/>
      <c r="CF112" s="875">
        <v>83.1</v>
      </c>
      <c r="CG112" s="876"/>
      <c r="CH112" s="876"/>
      <c r="CI112" s="876"/>
      <c r="CJ112" s="876"/>
      <c r="CK112" s="927"/>
      <c r="CL112" s="821"/>
      <c r="CM112" s="815" t="s">
        <v>430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431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543505</v>
      </c>
      <c r="AB113" s="919"/>
      <c r="AC113" s="919"/>
      <c r="AD113" s="919"/>
      <c r="AE113" s="920"/>
      <c r="AF113" s="921">
        <v>583492</v>
      </c>
      <c r="AG113" s="919"/>
      <c r="AH113" s="919"/>
      <c r="AI113" s="919"/>
      <c r="AJ113" s="920"/>
      <c r="AK113" s="921">
        <v>601414</v>
      </c>
      <c r="AL113" s="919"/>
      <c r="AM113" s="919"/>
      <c r="AN113" s="919"/>
      <c r="AO113" s="920"/>
      <c r="AP113" s="922">
        <v>6.9</v>
      </c>
      <c r="AQ113" s="923"/>
      <c r="AR113" s="923"/>
      <c r="AS113" s="923"/>
      <c r="AT113" s="924"/>
      <c r="AU113" s="932"/>
      <c r="AV113" s="933"/>
      <c r="AW113" s="933"/>
      <c r="AX113" s="933"/>
      <c r="AY113" s="933"/>
      <c r="AZ113" s="815" t="s">
        <v>432</v>
      </c>
      <c r="BA113" s="752"/>
      <c r="BB113" s="752"/>
      <c r="BC113" s="752"/>
      <c r="BD113" s="752"/>
      <c r="BE113" s="752"/>
      <c r="BF113" s="752"/>
      <c r="BG113" s="752"/>
      <c r="BH113" s="752"/>
      <c r="BI113" s="752"/>
      <c r="BJ113" s="752"/>
      <c r="BK113" s="752"/>
      <c r="BL113" s="752"/>
      <c r="BM113" s="752"/>
      <c r="BN113" s="752"/>
      <c r="BO113" s="752"/>
      <c r="BP113" s="753"/>
      <c r="BQ113" s="816">
        <v>1600236</v>
      </c>
      <c r="BR113" s="817"/>
      <c r="BS113" s="817"/>
      <c r="BT113" s="817"/>
      <c r="BU113" s="817"/>
      <c r="BV113" s="817">
        <v>1411826</v>
      </c>
      <c r="BW113" s="817"/>
      <c r="BX113" s="817"/>
      <c r="BY113" s="817"/>
      <c r="BZ113" s="817"/>
      <c r="CA113" s="817">
        <v>1235264</v>
      </c>
      <c r="CB113" s="817"/>
      <c r="CC113" s="817"/>
      <c r="CD113" s="817"/>
      <c r="CE113" s="817"/>
      <c r="CF113" s="875">
        <v>14.3</v>
      </c>
      <c r="CG113" s="876"/>
      <c r="CH113" s="876"/>
      <c r="CI113" s="876"/>
      <c r="CJ113" s="876"/>
      <c r="CK113" s="927"/>
      <c r="CL113" s="821"/>
      <c r="CM113" s="815" t="s">
        <v>433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434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253748</v>
      </c>
      <c r="AB114" s="780"/>
      <c r="AC114" s="780"/>
      <c r="AD114" s="780"/>
      <c r="AE114" s="781"/>
      <c r="AF114" s="782">
        <v>209474</v>
      </c>
      <c r="AG114" s="780"/>
      <c r="AH114" s="780"/>
      <c r="AI114" s="780"/>
      <c r="AJ114" s="781"/>
      <c r="AK114" s="782">
        <v>197371</v>
      </c>
      <c r="AL114" s="780"/>
      <c r="AM114" s="780"/>
      <c r="AN114" s="780"/>
      <c r="AO114" s="781"/>
      <c r="AP114" s="824">
        <v>2.2999999999999998</v>
      </c>
      <c r="AQ114" s="825"/>
      <c r="AR114" s="825"/>
      <c r="AS114" s="825"/>
      <c r="AT114" s="826"/>
      <c r="AU114" s="932"/>
      <c r="AV114" s="933"/>
      <c r="AW114" s="933"/>
      <c r="AX114" s="933"/>
      <c r="AY114" s="933"/>
      <c r="AZ114" s="815" t="s">
        <v>435</v>
      </c>
      <c r="BA114" s="752"/>
      <c r="BB114" s="752"/>
      <c r="BC114" s="752"/>
      <c r="BD114" s="752"/>
      <c r="BE114" s="752"/>
      <c r="BF114" s="752"/>
      <c r="BG114" s="752"/>
      <c r="BH114" s="752"/>
      <c r="BI114" s="752"/>
      <c r="BJ114" s="752"/>
      <c r="BK114" s="752"/>
      <c r="BL114" s="752"/>
      <c r="BM114" s="752"/>
      <c r="BN114" s="752"/>
      <c r="BO114" s="752"/>
      <c r="BP114" s="753"/>
      <c r="BQ114" s="816">
        <v>2527762</v>
      </c>
      <c r="BR114" s="817"/>
      <c r="BS114" s="817"/>
      <c r="BT114" s="817"/>
      <c r="BU114" s="817"/>
      <c r="BV114" s="817">
        <v>2734841</v>
      </c>
      <c r="BW114" s="817"/>
      <c r="BX114" s="817"/>
      <c r="BY114" s="817"/>
      <c r="BZ114" s="817"/>
      <c r="CA114" s="817">
        <v>2549606</v>
      </c>
      <c r="CB114" s="817"/>
      <c r="CC114" s="817"/>
      <c r="CD114" s="817"/>
      <c r="CE114" s="817"/>
      <c r="CF114" s="875">
        <v>29.4</v>
      </c>
      <c r="CG114" s="876"/>
      <c r="CH114" s="876"/>
      <c r="CI114" s="876"/>
      <c r="CJ114" s="876"/>
      <c r="CK114" s="927"/>
      <c r="CL114" s="821"/>
      <c r="CM114" s="815" t="s">
        <v>436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16551</v>
      </c>
      <c r="AB115" s="919"/>
      <c r="AC115" s="919"/>
      <c r="AD115" s="919"/>
      <c r="AE115" s="920"/>
      <c r="AF115" s="921">
        <v>15204</v>
      </c>
      <c r="AG115" s="919"/>
      <c r="AH115" s="919"/>
      <c r="AI115" s="919"/>
      <c r="AJ115" s="920"/>
      <c r="AK115" s="921">
        <v>15031</v>
      </c>
      <c r="AL115" s="919"/>
      <c r="AM115" s="919"/>
      <c r="AN115" s="919"/>
      <c r="AO115" s="920"/>
      <c r="AP115" s="922">
        <v>0.2</v>
      </c>
      <c r="AQ115" s="923"/>
      <c r="AR115" s="923"/>
      <c r="AS115" s="923"/>
      <c r="AT115" s="924"/>
      <c r="AU115" s="932"/>
      <c r="AV115" s="933"/>
      <c r="AW115" s="933"/>
      <c r="AX115" s="933"/>
      <c r="AY115" s="933"/>
      <c r="AZ115" s="815" t="s">
        <v>438</v>
      </c>
      <c r="BA115" s="752"/>
      <c r="BB115" s="752"/>
      <c r="BC115" s="752"/>
      <c r="BD115" s="752"/>
      <c r="BE115" s="752"/>
      <c r="BF115" s="752"/>
      <c r="BG115" s="752"/>
      <c r="BH115" s="752"/>
      <c r="BI115" s="752"/>
      <c r="BJ115" s="752"/>
      <c r="BK115" s="752"/>
      <c r="BL115" s="752"/>
      <c r="BM115" s="752"/>
      <c r="BN115" s="752"/>
      <c r="BO115" s="752"/>
      <c r="BP115" s="753"/>
      <c r="BQ115" s="816">
        <v>149</v>
      </c>
      <c r="BR115" s="817"/>
      <c r="BS115" s="817"/>
      <c r="BT115" s="817"/>
      <c r="BU115" s="817"/>
      <c r="BV115" s="817">
        <v>96</v>
      </c>
      <c r="BW115" s="817"/>
      <c r="BX115" s="817"/>
      <c r="BY115" s="817"/>
      <c r="BZ115" s="817"/>
      <c r="CA115" s="817">
        <v>65</v>
      </c>
      <c r="CB115" s="817"/>
      <c r="CC115" s="817"/>
      <c r="CD115" s="817"/>
      <c r="CE115" s="817"/>
      <c r="CF115" s="875">
        <v>0</v>
      </c>
      <c r="CG115" s="876"/>
      <c r="CH115" s="876"/>
      <c r="CI115" s="876"/>
      <c r="CJ115" s="876"/>
      <c r="CK115" s="927"/>
      <c r="CL115" s="821"/>
      <c r="CM115" s="815" t="s">
        <v>439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440</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441</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443</v>
      </c>
      <c r="Z117" s="897"/>
      <c r="AA117" s="902">
        <v>3276511</v>
      </c>
      <c r="AB117" s="903"/>
      <c r="AC117" s="903"/>
      <c r="AD117" s="903"/>
      <c r="AE117" s="904"/>
      <c r="AF117" s="905">
        <v>3290580</v>
      </c>
      <c r="AG117" s="903"/>
      <c r="AH117" s="903"/>
      <c r="AI117" s="903"/>
      <c r="AJ117" s="904"/>
      <c r="AK117" s="905">
        <v>3258851</v>
      </c>
      <c r="AL117" s="903"/>
      <c r="AM117" s="903"/>
      <c r="AN117" s="903"/>
      <c r="AO117" s="904"/>
      <c r="AP117" s="906"/>
      <c r="AQ117" s="907"/>
      <c r="AR117" s="907"/>
      <c r="AS117" s="907"/>
      <c r="AT117" s="908"/>
      <c r="AU117" s="932"/>
      <c r="AV117" s="933"/>
      <c r="AW117" s="933"/>
      <c r="AX117" s="933"/>
      <c r="AY117" s="933"/>
      <c r="AZ117" s="863" t="s">
        <v>444</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416</v>
      </c>
      <c r="AB118" s="896"/>
      <c r="AC118" s="896"/>
      <c r="AD118" s="896"/>
      <c r="AE118" s="897"/>
      <c r="AF118" s="898" t="s">
        <v>417</v>
      </c>
      <c r="AG118" s="896"/>
      <c r="AH118" s="896"/>
      <c r="AI118" s="896"/>
      <c r="AJ118" s="897"/>
      <c r="AK118" s="898" t="s">
        <v>295</v>
      </c>
      <c r="AL118" s="896"/>
      <c r="AM118" s="896"/>
      <c r="AN118" s="896"/>
      <c r="AO118" s="897"/>
      <c r="AP118" s="899" t="s">
        <v>418</v>
      </c>
      <c r="AQ118" s="900"/>
      <c r="AR118" s="900"/>
      <c r="AS118" s="900"/>
      <c r="AT118" s="901"/>
      <c r="AU118" s="932"/>
      <c r="AV118" s="933"/>
      <c r="AW118" s="933"/>
      <c r="AX118" s="933"/>
      <c r="AY118" s="933"/>
      <c r="AZ118" s="838" t="s">
        <v>446</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422</v>
      </c>
      <c r="B119" s="819"/>
      <c r="C119" s="860" t="s">
        <v>423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448</v>
      </c>
      <c r="BP119" s="878"/>
      <c r="BQ119" s="879">
        <v>35322103</v>
      </c>
      <c r="BR119" s="845"/>
      <c r="BS119" s="845"/>
      <c r="BT119" s="845"/>
      <c r="BU119" s="845"/>
      <c r="BV119" s="845">
        <v>33140409</v>
      </c>
      <c r="BW119" s="845"/>
      <c r="BX119" s="845"/>
      <c r="BY119" s="845"/>
      <c r="BZ119" s="845"/>
      <c r="CA119" s="845">
        <v>31010443</v>
      </c>
      <c r="CB119" s="845"/>
      <c r="CC119" s="845"/>
      <c r="CD119" s="845"/>
      <c r="CE119" s="845"/>
      <c r="CF119" s="748"/>
      <c r="CG119" s="749"/>
      <c r="CH119" s="749"/>
      <c r="CI119" s="749"/>
      <c r="CJ119" s="834"/>
      <c r="CK119" s="928"/>
      <c r="CL119" s="823"/>
      <c r="CM119" s="838" t="s">
        <v>449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169419</v>
      </c>
      <c r="DH119" s="764"/>
      <c r="DI119" s="764"/>
      <c r="DJ119" s="764"/>
      <c r="DK119" s="765"/>
      <c r="DL119" s="766">
        <v>155105</v>
      </c>
      <c r="DM119" s="764"/>
      <c r="DN119" s="764"/>
      <c r="DO119" s="764"/>
      <c r="DP119" s="765"/>
      <c r="DQ119" s="766">
        <v>140739</v>
      </c>
      <c r="DR119" s="764"/>
      <c r="DS119" s="764"/>
      <c r="DT119" s="764"/>
      <c r="DU119" s="765"/>
      <c r="DV119" s="848">
        <v>1.6</v>
      </c>
      <c r="DW119" s="849"/>
      <c r="DX119" s="849"/>
      <c r="DY119" s="849"/>
      <c r="DZ119" s="850"/>
    </row>
    <row r="120" spans="1:130" s="230" customFormat="1" ht="26.25" customHeight="1" x14ac:dyDescent="0.2">
      <c r="A120" s="820"/>
      <c r="B120" s="821"/>
      <c r="C120" s="815" t="s">
        <v>426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450</v>
      </c>
      <c r="AV120" s="881"/>
      <c r="AW120" s="881"/>
      <c r="AX120" s="881"/>
      <c r="AY120" s="882"/>
      <c r="AZ120" s="860" t="s">
        <v>451</v>
      </c>
      <c r="BA120" s="808"/>
      <c r="BB120" s="808"/>
      <c r="BC120" s="808"/>
      <c r="BD120" s="808"/>
      <c r="BE120" s="808"/>
      <c r="BF120" s="808"/>
      <c r="BG120" s="808"/>
      <c r="BH120" s="808"/>
      <c r="BI120" s="808"/>
      <c r="BJ120" s="808"/>
      <c r="BK120" s="808"/>
      <c r="BL120" s="808"/>
      <c r="BM120" s="808"/>
      <c r="BN120" s="808"/>
      <c r="BO120" s="808"/>
      <c r="BP120" s="809"/>
      <c r="BQ120" s="861">
        <v>8207094</v>
      </c>
      <c r="BR120" s="842"/>
      <c r="BS120" s="842"/>
      <c r="BT120" s="842"/>
      <c r="BU120" s="842"/>
      <c r="BV120" s="842">
        <v>9321751</v>
      </c>
      <c r="BW120" s="842"/>
      <c r="BX120" s="842"/>
      <c r="BY120" s="842"/>
      <c r="BZ120" s="842"/>
      <c r="CA120" s="842">
        <v>9920205</v>
      </c>
      <c r="CB120" s="842"/>
      <c r="CC120" s="842"/>
      <c r="CD120" s="842"/>
      <c r="CE120" s="842"/>
      <c r="CF120" s="866">
        <v>114.6</v>
      </c>
      <c r="CG120" s="867"/>
      <c r="CH120" s="867"/>
      <c r="CI120" s="867"/>
      <c r="CJ120" s="867"/>
      <c r="CK120" s="868" t="s">
        <v>452</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5732892</v>
      </c>
      <c r="DH120" s="842"/>
      <c r="DI120" s="842"/>
      <c r="DJ120" s="842"/>
      <c r="DK120" s="842"/>
      <c r="DL120" s="842">
        <v>5573933</v>
      </c>
      <c r="DM120" s="842"/>
      <c r="DN120" s="842"/>
      <c r="DO120" s="842"/>
      <c r="DP120" s="842"/>
      <c r="DQ120" s="842">
        <v>5621565</v>
      </c>
      <c r="DR120" s="842"/>
      <c r="DS120" s="842"/>
      <c r="DT120" s="842"/>
      <c r="DU120" s="842"/>
      <c r="DV120" s="843">
        <v>64.900000000000006</v>
      </c>
      <c r="DW120" s="843"/>
      <c r="DX120" s="843"/>
      <c r="DY120" s="843"/>
      <c r="DZ120" s="844"/>
    </row>
    <row r="121" spans="1:130" s="230" customFormat="1" ht="26.25" customHeight="1" x14ac:dyDescent="0.2">
      <c r="A121" s="820"/>
      <c r="B121" s="821"/>
      <c r="C121" s="863" t="s">
        <v>453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454</v>
      </c>
      <c r="BA121" s="752"/>
      <c r="BB121" s="752"/>
      <c r="BC121" s="752"/>
      <c r="BD121" s="752"/>
      <c r="BE121" s="752"/>
      <c r="BF121" s="752"/>
      <c r="BG121" s="752"/>
      <c r="BH121" s="752"/>
      <c r="BI121" s="752"/>
      <c r="BJ121" s="752"/>
      <c r="BK121" s="752"/>
      <c r="BL121" s="752"/>
      <c r="BM121" s="752"/>
      <c r="BN121" s="752"/>
      <c r="BO121" s="752"/>
      <c r="BP121" s="753"/>
      <c r="BQ121" s="816">
        <v>2005903</v>
      </c>
      <c r="BR121" s="817"/>
      <c r="BS121" s="817"/>
      <c r="BT121" s="817"/>
      <c r="BU121" s="817"/>
      <c r="BV121" s="817">
        <v>2061593</v>
      </c>
      <c r="BW121" s="817"/>
      <c r="BX121" s="817"/>
      <c r="BY121" s="817"/>
      <c r="BZ121" s="817"/>
      <c r="CA121" s="817">
        <v>1993535</v>
      </c>
      <c r="CB121" s="817"/>
      <c r="CC121" s="817"/>
      <c r="CD121" s="817"/>
      <c r="CE121" s="817"/>
      <c r="CF121" s="875">
        <v>23</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1670798</v>
      </c>
      <c r="DH121" s="817"/>
      <c r="DI121" s="817"/>
      <c r="DJ121" s="817"/>
      <c r="DK121" s="817"/>
      <c r="DL121" s="817">
        <v>1439468</v>
      </c>
      <c r="DM121" s="817"/>
      <c r="DN121" s="817"/>
      <c r="DO121" s="817"/>
      <c r="DP121" s="817"/>
      <c r="DQ121" s="817">
        <v>1296458</v>
      </c>
      <c r="DR121" s="817"/>
      <c r="DS121" s="817"/>
      <c r="DT121" s="817"/>
      <c r="DU121" s="817"/>
      <c r="DV121" s="794">
        <v>15</v>
      </c>
      <c r="DW121" s="794"/>
      <c r="DX121" s="794"/>
      <c r="DY121" s="794"/>
      <c r="DZ121" s="795"/>
    </row>
    <row r="122" spans="1:130" s="230" customFormat="1" ht="26.25" customHeight="1" x14ac:dyDescent="0.2">
      <c r="A122" s="820"/>
      <c r="B122" s="821"/>
      <c r="C122" s="815" t="s">
        <v>436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455</v>
      </c>
      <c r="BA122" s="839"/>
      <c r="BB122" s="839"/>
      <c r="BC122" s="839"/>
      <c r="BD122" s="839"/>
      <c r="BE122" s="839"/>
      <c r="BF122" s="839"/>
      <c r="BG122" s="839"/>
      <c r="BH122" s="839"/>
      <c r="BI122" s="839"/>
      <c r="BJ122" s="839"/>
      <c r="BK122" s="839"/>
      <c r="BL122" s="839"/>
      <c r="BM122" s="839"/>
      <c r="BN122" s="839"/>
      <c r="BO122" s="839"/>
      <c r="BP122" s="840"/>
      <c r="BQ122" s="879">
        <v>19569277</v>
      </c>
      <c r="BR122" s="845"/>
      <c r="BS122" s="845"/>
      <c r="BT122" s="845"/>
      <c r="BU122" s="845"/>
      <c r="BV122" s="845">
        <v>18059972</v>
      </c>
      <c r="BW122" s="845"/>
      <c r="BX122" s="845"/>
      <c r="BY122" s="845"/>
      <c r="BZ122" s="845"/>
      <c r="CA122" s="845">
        <v>16730782</v>
      </c>
      <c r="CB122" s="845"/>
      <c r="CC122" s="845"/>
      <c r="CD122" s="845"/>
      <c r="CE122" s="845"/>
      <c r="CF122" s="846">
        <v>193.2</v>
      </c>
      <c r="CG122" s="847"/>
      <c r="CH122" s="847"/>
      <c r="CI122" s="847"/>
      <c r="CJ122" s="847"/>
      <c r="CK122" s="869"/>
      <c r="CL122" s="855"/>
      <c r="CM122" s="855"/>
      <c r="CN122" s="855"/>
      <c r="CO122" s="856"/>
      <c r="CP122" s="835" t="s">
        <v>399</v>
      </c>
      <c r="CQ122" s="836"/>
      <c r="CR122" s="836"/>
      <c r="CS122" s="836"/>
      <c r="CT122" s="836"/>
      <c r="CU122" s="836"/>
      <c r="CV122" s="836"/>
      <c r="CW122" s="836"/>
      <c r="CX122" s="836"/>
      <c r="CY122" s="836"/>
      <c r="CZ122" s="836"/>
      <c r="DA122" s="836"/>
      <c r="DB122" s="836"/>
      <c r="DC122" s="836"/>
      <c r="DD122" s="836"/>
      <c r="DE122" s="836"/>
      <c r="DF122" s="837"/>
      <c r="DG122" s="816">
        <v>214510</v>
      </c>
      <c r="DH122" s="817"/>
      <c r="DI122" s="817"/>
      <c r="DJ122" s="817"/>
      <c r="DK122" s="817"/>
      <c r="DL122" s="817">
        <v>197960</v>
      </c>
      <c r="DM122" s="817"/>
      <c r="DN122" s="817"/>
      <c r="DO122" s="817"/>
      <c r="DP122" s="817"/>
      <c r="DQ122" s="817">
        <v>180971</v>
      </c>
      <c r="DR122" s="817"/>
      <c r="DS122" s="817"/>
      <c r="DT122" s="817"/>
      <c r="DU122" s="817"/>
      <c r="DV122" s="794">
        <v>2.1</v>
      </c>
      <c r="DW122" s="794"/>
      <c r="DX122" s="794"/>
      <c r="DY122" s="794"/>
      <c r="DZ122" s="795"/>
    </row>
    <row r="123" spans="1:130" s="230" customFormat="1" ht="26.25" customHeight="1" x14ac:dyDescent="0.2">
      <c r="A123" s="820"/>
      <c r="B123" s="821"/>
      <c r="C123" s="815" t="s">
        <v>442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456</v>
      </c>
      <c r="BP123" s="878"/>
      <c r="BQ123" s="832">
        <v>29782274</v>
      </c>
      <c r="BR123" s="833"/>
      <c r="BS123" s="833"/>
      <c r="BT123" s="833"/>
      <c r="BU123" s="833"/>
      <c r="BV123" s="833">
        <v>29443316</v>
      </c>
      <c r="BW123" s="833"/>
      <c r="BX123" s="833"/>
      <c r="BY123" s="833"/>
      <c r="BZ123" s="833"/>
      <c r="CA123" s="833">
        <v>28644522</v>
      </c>
      <c r="CB123" s="833"/>
      <c r="CC123" s="833"/>
      <c r="CD123" s="833"/>
      <c r="CE123" s="833"/>
      <c r="CF123" s="748"/>
      <c r="CG123" s="749"/>
      <c r="CH123" s="749"/>
      <c r="CI123" s="749"/>
      <c r="CJ123" s="834"/>
      <c r="CK123" s="869"/>
      <c r="CL123" s="855"/>
      <c r="CM123" s="855"/>
      <c r="CN123" s="855"/>
      <c r="CO123" s="856"/>
      <c r="CP123" s="835" t="s">
        <v>394</v>
      </c>
      <c r="CQ123" s="836"/>
      <c r="CR123" s="836"/>
      <c r="CS123" s="836"/>
      <c r="CT123" s="836"/>
      <c r="CU123" s="836"/>
      <c r="CV123" s="836"/>
      <c r="CW123" s="836"/>
      <c r="CX123" s="836"/>
      <c r="CY123" s="836"/>
      <c r="CZ123" s="836"/>
      <c r="DA123" s="836"/>
      <c r="DB123" s="836"/>
      <c r="DC123" s="836"/>
      <c r="DD123" s="836"/>
      <c r="DE123" s="836"/>
      <c r="DF123" s="837"/>
      <c r="DG123" s="779">
        <v>101075</v>
      </c>
      <c r="DH123" s="780"/>
      <c r="DI123" s="780"/>
      <c r="DJ123" s="780"/>
      <c r="DK123" s="781"/>
      <c r="DL123" s="782">
        <v>74978</v>
      </c>
      <c r="DM123" s="780"/>
      <c r="DN123" s="780"/>
      <c r="DO123" s="780"/>
      <c r="DP123" s="781"/>
      <c r="DQ123" s="782">
        <v>93566</v>
      </c>
      <c r="DR123" s="780"/>
      <c r="DS123" s="780"/>
      <c r="DT123" s="780"/>
      <c r="DU123" s="781"/>
      <c r="DV123" s="824">
        <v>1.1000000000000001</v>
      </c>
      <c r="DW123" s="825"/>
      <c r="DX123" s="825"/>
      <c r="DY123" s="825"/>
      <c r="DZ123" s="826"/>
    </row>
    <row r="124" spans="1:130" s="230" customFormat="1" ht="26.25" customHeight="1" thickBot="1" x14ac:dyDescent="0.25">
      <c r="A124" s="820"/>
      <c r="B124" s="821"/>
      <c r="C124" s="815" t="s">
        <v>445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62</v>
      </c>
      <c r="BR124" s="831"/>
      <c r="BS124" s="831"/>
      <c r="BT124" s="831"/>
      <c r="BU124" s="831"/>
      <c r="BV124" s="831">
        <v>42.9</v>
      </c>
      <c r="BW124" s="831"/>
      <c r="BX124" s="831"/>
      <c r="BY124" s="831"/>
      <c r="BZ124" s="831"/>
      <c r="CA124" s="831">
        <v>27.3</v>
      </c>
      <c r="CB124" s="831"/>
      <c r="CC124" s="831"/>
      <c r="CD124" s="831"/>
      <c r="CE124" s="831"/>
      <c r="CF124" s="726"/>
      <c r="CG124" s="727"/>
      <c r="CH124" s="727"/>
      <c r="CI124" s="727"/>
      <c r="CJ124" s="862"/>
      <c r="CK124" s="870"/>
      <c r="CL124" s="870"/>
      <c r="CM124" s="870"/>
      <c r="CN124" s="870"/>
      <c r="CO124" s="871"/>
      <c r="CP124" s="835" t="s">
        <v>458</v>
      </c>
      <c r="CQ124" s="836"/>
      <c r="CR124" s="836"/>
      <c r="CS124" s="836"/>
      <c r="CT124" s="836"/>
      <c r="CU124" s="836"/>
      <c r="CV124" s="836"/>
      <c r="CW124" s="836"/>
      <c r="CX124" s="836"/>
      <c r="CY124" s="836"/>
      <c r="CZ124" s="836"/>
      <c r="DA124" s="836"/>
      <c r="DB124" s="836"/>
      <c r="DC124" s="836"/>
      <c r="DD124" s="836"/>
      <c r="DE124" s="836"/>
      <c r="DF124" s="837"/>
      <c r="DG124" s="763">
        <v>800</v>
      </c>
      <c r="DH124" s="764"/>
      <c r="DI124" s="764"/>
      <c r="DJ124" s="764"/>
      <c r="DK124" s="765"/>
      <c r="DL124" s="766">
        <v>640</v>
      </c>
      <c r="DM124" s="764"/>
      <c r="DN124" s="764"/>
      <c r="DO124" s="764"/>
      <c r="DP124" s="765"/>
      <c r="DQ124" s="766">
        <v>480</v>
      </c>
      <c r="DR124" s="764"/>
      <c r="DS124" s="764"/>
      <c r="DT124" s="764"/>
      <c r="DU124" s="765"/>
      <c r="DV124" s="848">
        <v>0</v>
      </c>
      <c r="DW124" s="849"/>
      <c r="DX124" s="849"/>
      <c r="DY124" s="849"/>
      <c r="DZ124" s="850"/>
    </row>
    <row r="125" spans="1:130" s="230" customFormat="1" ht="26.25" customHeight="1" x14ac:dyDescent="0.2">
      <c r="A125" s="820"/>
      <c r="B125" s="821"/>
      <c r="C125" s="815" t="s">
        <v>447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459</v>
      </c>
      <c r="CL125" s="852"/>
      <c r="CM125" s="852"/>
      <c r="CN125" s="852"/>
      <c r="CO125" s="853"/>
      <c r="CP125" s="860" t="s">
        <v>460</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16426</v>
      </c>
      <c r="AB126" s="780"/>
      <c r="AC126" s="780"/>
      <c r="AD126" s="780"/>
      <c r="AE126" s="781"/>
      <c r="AF126" s="782">
        <v>15060</v>
      </c>
      <c r="AG126" s="780"/>
      <c r="AH126" s="780"/>
      <c r="AI126" s="780"/>
      <c r="AJ126" s="781"/>
      <c r="AK126" s="782">
        <v>14923</v>
      </c>
      <c r="AL126" s="780"/>
      <c r="AM126" s="780"/>
      <c r="AN126" s="780"/>
      <c r="AO126" s="781"/>
      <c r="AP126" s="824">
        <v>0.2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461</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462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125</v>
      </c>
      <c r="AB127" s="780"/>
      <c r="AC127" s="780"/>
      <c r="AD127" s="780"/>
      <c r="AE127" s="781"/>
      <c r="AF127" s="782">
        <v>144</v>
      </c>
      <c r="AG127" s="780"/>
      <c r="AH127" s="780"/>
      <c r="AI127" s="780"/>
      <c r="AJ127" s="781"/>
      <c r="AK127" s="782">
        <v>108</v>
      </c>
      <c r="AL127" s="780"/>
      <c r="AM127" s="780"/>
      <c r="AN127" s="780"/>
      <c r="AO127" s="781"/>
      <c r="AP127" s="824">
        <v>0</v>
      </c>
      <c r="AQ127" s="825"/>
      <c r="AR127" s="825"/>
      <c r="AS127" s="825"/>
      <c r="AT127" s="826"/>
      <c r="AU127" s="232"/>
      <c r="AV127" s="232"/>
      <c r="AW127" s="232"/>
      <c r="AX127" s="841" t="s">
        <v>463</v>
      </c>
      <c r="AY127" s="812"/>
      <c r="AZ127" s="812"/>
      <c r="BA127" s="812"/>
      <c r="BB127" s="812"/>
      <c r="BC127" s="812"/>
      <c r="BD127" s="812"/>
      <c r="BE127" s="813"/>
      <c r="BF127" s="811" t="s">
        <v>464</v>
      </c>
      <c r="BG127" s="812"/>
      <c r="BH127" s="812"/>
      <c r="BI127" s="812"/>
      <c r="BJ127" s="812"/>
      <c r="BK127" s="812"/>
      <c r="BL127" s="813"/>
      <c r="BM127" s="811" t="s">
        <v>465</v>
      </c>
      <c r="BN127" s="812"/>
      <c r="BO127" s="812"/>
      <c r="BP127" s="812"/>
      <c r="BQ127" s="812"/>
      <c r="BR127" s="812"/>
      <c r="BS127" s="813"/>
      <c r="BT127" s="811" t="s">
        <v>466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467</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469</v>
      </c>
      <c r="X128" s="798"/>
      <c r="Y128" s="798"/>
      <c r="Z128" s="799"/>
      <c r="AA128" s="800">
        <v>148725</v>
      </c>
      <c r="AB128" s="801"/>
      <c r="AC128" s="801"/>
      <c r="AD128" s="801"/>
      <c r="AE128" s="802"/>
      <c r="AF128" s="803">
        <v>159590</v>
      </c>
      <c r="AG128" s="801"/>
      <c r="AH128" s="801"/>
      <c r="AI128" s="801"/>
      <c r="AJ128" s="802"/>
      <c r="AK128" s="803">
        <v>150684</v>
      </c>
      <c r="AL128" s="801"/>
      <c r="AM128" s="801"/>
      <c r="AN128" s="801"/>
      <c r="AO128" s="802"/>
      <c r="AP128" s="804"/>
      <c r="AQ128" s="805"/>
      <c r="AR128" s="805"/>
      <c r="AS128" s="805"/>
      <c r="AT128" s="806"/>
      <c r="AU128" s="232"/>
      <c r="AV128" s="232"/>
      <c r="AW128" s="232"/>
      <c r="AX128" s="807" t="s">
        <v>470</v>
      </c>
      <c r="AY128" s="808"/>
      <c r="AZ128" s="808"/>
      <c r="BA128" s="808"/>
      <c r="BB128" s="808"/>
      <c r="BC128" s="808"/>
      <c r="BD128" s="808"/>
      <c r="BE128" s="809"/>
      <c r="BF128" s="786" t="s">
        <v>122</v>
      </c>
      <c r="BG128" s="787"/>
      <c r="BH128" s="787"/>
      <c r="BI128" s="787"/>
      <c r="BJ128" s="787"/>
      <c r="BK128" s="787"/>
      <c r="BL128" s="810"/>
      <c r="BM128" s="786">
        <v>13.23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471</v>
      </c>
      <c r="CQ128" s="730"/>
      <c r="CR128" s="730"/>
      <c r="CS128" s="730"/>
      <c r="CT128" s="730"/>
      <c r="CU128" s="730"/>
      <c r="CV128" s="730"/>
      <c r="CW128" s="730"/>
      <c r="CX128" s="730"/>
      <c r="CY128" s="730"/>
      <c r="CZ128" s="730"/>
      <c r="DA128" s="730"/>
      <c r="DB128" s="730"/>
      <c r="DC128" s="730"/>
      <c r="DD128" s="730"/>
      <c r="DE128" s="730"/>
      <c r="DF128" s="731"/>
      <c r="DG128" s="790">
        <v>149</v>
      </c>
      <c r="DH128" s="791"/>
      <c r="DI128" s="791"/>
      <c r="DJ128" s="791"/>
      <c r="DK128" s="791"/>
      <c r="DL128" s="791">
        <v>96</v>
      </c>
      <c r="DM128" s="791"/>
      <c r="DN128" s="791"/>
      <c r="DO128" s="791"/>
      <c r="DP128" s="791"/>
      <c r="DQ128" s="791">
        <v>65</v>
      </c>
      <c r="DR128" s="791"/>
      <c r="DS128" s="791"/>
      <c r="DT128" s="791"/>
      <c r="DU128" s="791"/>
      <c r="DV128" s="792">
        <v>0</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472</v>
      </c>
      <c r="X129" s="777"/>
      <c r="Y129" s="777"/>
      <c r="Z129" s="778"/>
      <c r="AA129" s="779">
        <v>11036196</v>
      </c>
      <c r="AB129" s="780"/>
      <c r="AC129" s="780"/>
      <c r="AD129" s="780"/>
      <c r="AE129" s="781"/>
      <c r="AF129" s="782">
        <v>10651324</v>
      </c>
      <c r="AG129" s="780"/>
      <c r="AH129" s="780"/>
      <c r="AI129" s="780"/>
      <c r="AJ129" s="781"/>
      <c r="AK129" s="782">
        <v>10644420</v>
      </c>
      <c r="AL129" s="780"/>
      <c r="AM129" s="780"/>
      <c r="AN129" s="780"/>
      <c r="AO129" s="781"/>
      <c r="AP129" s="783"/>
      <c r="AQ129" s="784"/>
      <c r="AR129" s="784"/>
      <c r="AS129" s="784"/>
      <c r="AT129" s="785"/>
      <c r="AU129" s="233"/>
      <c r="AV129" s="233"/>
      <c r="AW129" s="233"/>
      <c r="AX129" s="751" t="s">
        <v>473</v>
      </c>
      <c r="AY129" s="752"/>
      <c r="AZ129" s="752"/>
      <c r="BA129" s="752"/>
      <c r="BB129" s="752"/>
      <c r="BC129" s="752"/>
      <c r="BD129" s="752"/>
      <c r="BE129" s="753"/>
      <c r="BF129" s="770" t="s">
        <v>122</v>
      </c>
      <c r="BG129" s="771"/>
      <c r="BH129" s="771"/>
      <c r="BI129" s="771"/>
      <c r="BJ129" s="771"/>
      <c r="BK129" s="771"/>
      <c r="BL129" s="772"/>
      <c r="BM129" s="770">
        <v>18.23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474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475</v>
      </c>
      <c r="X130" s="777"/>
      <c r="Y130" s="777"/>
      <c r="Z130" s="778"/>
      <c r="AA130" s="779">
        <v>2111275</v>
      </c>
      <c r="AB130" s="780"/>
      <c r="AC130" s="780"/>
      <c r="AD130" s="780"/>
      <c r="AE130" s="781"/>
      <c r="AF130" s="782">
        <v>2049535</v>
      </c>
      <c r="AG130" s="780"/>
      <c r="AH130" s="780"/>
      <c r="AI130" s="780"/>
      <c r="AJ130" s="781"/>
      <c r="AK130" s="782">
        <v>1986383</v>
      </c>
      <c r="AL130" s="780"/>
      <c r="AM130" s="780"/>
      <c r="AN130" s="780"/>
      <c r="AO130" s="781"/>
      <c r="AP130" s="783"/>
      <c r="AQ130" s="784"/>
      <c r="AR130" s="784"/>
      <c r="AS130" s="784"/>
      <c r="AT130" s="785"/>
      <c r="AU130" s="233"/>
      <c r="AV130" s="233"/>
      <c r="AW130" s="233"/>
      <c r="AX130" s="751" t="s">
        <v>476</v>
      </c>
      <c r="AY130" s="752"/>
      <c r="AZ130" s="752"/>
      <c r="BA130" s="752"/>
      <c r="BB130" s="752"/>
      <c r="BC130" s="752"/>
      <c r="BD130" s="752"/>
      <c r="BE130" s="753"/>
      <c r="BF130" s="754">
        <v>12.3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477</v>
      </c>
      <c r="X131" s="761"/>
      <c r="Y131" s="761"/>
      <c r="Z131" s="762"/>
      <c r="AA131" s="763">
        <v>8924921</v>
      </c>
      <c r="AB131" s="764"/>
      <c r="AC131" s="764"/>
      <c r="AD131" s="764"/>
      <c r="AE131" s="765"/>
      <c r="AF131" s="766">
        <v>8601789</v>
      </c>
      <c r="AG131" s="764"/>
      <c r="AH131" s="764"/>
      <c r="AI131" s="764"/>
      <c r="AJ131" s="765"/>
      <c r="AK131" s="766">
        <v>8658037</v>
      </c>
      <c r="AL131" s="764"/>
      <c r="AM131" s="764"/>
      <c r="AN131" s="764"/>
      <c r="AO131" s="765"/>
      <c r="AP131" s="767"/>
      <c r="AQ131" s="768"/>
      <c r="AR131" s="768"/>
      <c r="AS131" s="768"/>
      <c r="AT131" s="769"/>
      <c r="AU131" s="233"/>
      <c r="AV131" s="233"/>
      <c r="AW131" s="233"/>
      <c r="AX131" s="729" t="s">
        <v>478</v>
      </c>
      <c r="AY131" s="730"/>
      <c r="AZ131" s="730"/>
      <c r="BA131" s="730"/>
      <c r="BB131" s="730"/>
      <c r="BC131" s="730"/>
      <c r="BD131" s="730"/>
      <c r="BE131" s="731"/>
      <c r="BF131" s="732">
        <v>27.3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480</v>
      </c>
      <c r="W132" s="742"/>
      <c r="X132" s="742"/>
      <c r="Y132" s="742"/>
      <c r="Z132" s="743"/>
      <c r="AA132" s="744">
        <v>11.389579810000001</v>
      </c>
      <c r="AB132" s="745"/>
      <c r="AC132" s="745"/>
      <c r="AD132" s="745"/>
      <c r="AE132" s="746"/>
      <c r="AF132" s="747">
        <v>12.572442779999999</v>
      </c>
      <c r="AG132" s="745"/>
      <c r="AH132" s="745"/>
      <c r="AI132" s="745"/>
      <c r="AJ132" s="746"/>
      <c r="AK132" s="747">
        <v>12.95656279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481</v>
      </c>
      <c r="W133" s="721"/>
      <c r="X133" s="721"/>
      <c r="Y133" s="721"/>
      <c r="Z133" s="722"/>
      <c r="AA133" s="723">
        <v>11.5</v>
      </c>
      <c r="AB133" s="724"/>
      <c r="AC133" s="724"/>
      <c r="AD133" s="724"/>
      <c r="AE133" s="725"/>
      <c r="AF133" s="723">
        <v>11.8</v>
      </c>
      <c r="AG133" s="724"/>
      <c r="AH133" s="724"/>
      <c r="AI133" s="724"/>
      <c r="AJ133" s="725"/>
      <c r="AK133" s="723">
        <v>12.3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lM5ubzFF7iTeXpAX8eCQ1CW/uFIlb9bFFLS3h7bXfH2fTG5eIOBbhLlZM+rNRTwzmVVey7CispRDAP3UKoVbw==" saltValue="vntWHVl8S0tDxiVdQSsO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482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fB8+F7ruxjysIm2pLNhMiS6KMhGs/epnPZA0g57PpYTmkGJsCUWJmg9esio2S3S9d5bkk7e1z/76fTpITk1RHA==" saltValue="xxnZ+Cdj2L0AIDn1mKV5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8a1zPgLgAS282p35Imt4S8SkyZ59FfJdLUdbqFEVERqjw4OWhDiGJdeLGgy3qTsG8ngFIFbQ2ttJIFoPFpDNrA==" saltValue="Zd2Yal43vfwG3AOpaWr2k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483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485</v>
      </c>
      <c r="AP7" s="272"/>
      <c r="AQ7" s="273" t="s">
        <v>486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487</v>
      </c>
      <c r="AQ8" s="279" t="s">
        <v>488</v>
      </c>
      <c r="AR8" s="280" t="s">
        <v>489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490</v>
      </c>
      <c r="AL9" s="1131"/>
      <c r="AM9" s="1131"/>
      <c r="AN9" s="1132"/>
      <c r="AO9" s="281">
        <v>3182569</v>
      </c>
      <c r="AP9" s="281">
        <v>96109</v>
      </c>
      <c r="AQ9" s="282">
        <v>107616</v>
      </c>
      <c r="AR9" s="283">
        <v>-10.7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491</v>
      </c>
      <c r="AL10" s="1131"/>
      <c r="AM10" s="1131"/>
      <c r="AN10" s="1132"/>
      <c r="AO10" s="284">
        <v>456068</v>
      </c>
      <c r="AP10" s="284">
        <v>13773</v>
      </c>
      <c r="AQ10" s="285">
        <v>10095</v>
      </c>
      <c r="AR10" s="286">
        <v>36.4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492</v>
      </c>
      <c r="AL11" s="1131"/>
      <c r="AM11" s="1131"/>
      <c r="AN11" s="1132"/>
      <c r="AO11" s="284">
        <v>98314</v>
      </c>
      <c r="AP11" s="284">
        <v>2969</v>
      </c>
      <c r="AQ11" s="285">
        <v>1704</v>
      </c>
      <c r="AR11" s="286">
        <v>74.2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493</v>
      </c>
      <c r="AL12" s="1131"/>
      <c r="AM12" s="1131"/>
      <c r="AN12" s="1132"/>
      <c r="AO12" s="284" t="s">
        <v>494</v>
      </c>
      <c r="AP12" s="284" t="s">
        <v>494</v>
      </c>
      <c r="AQ12" s="285">
        <v>7</v>
      </c>
      <c r="AR12" s="286" t="s">
        <v>494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495</v>
      </c>
      <c r="AL13" s="1131"/>
      <c r="AM13" s="1131"/>
      <c r="AN13" s="1132"/>
      <c r="AO13" s="284">
        <v>181105</v>
      </c>
      <c r="AP13" s="284">
        <v>5469</v>
      </c>
      <c r="AQ13" s="285">
        <v>4110</v>
      </c>
      <c r="AR13" s="286">
        <v>33.1</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496</v>
      </c>
      <c r="AL14" s="1131"/>
      <c r="AM14" s="1131"/>
      <c r="AN14" s="1132"/>
      <c r="AO14" s="284">
        <v>39791</v>
      </c>
      <c r="AP14" s="284">
        <v>1202</v>
      </c>
      <c r="AQ14" s="285">
        <v>2451</v>
      </c>
      <c r="AR14" s="286">
        <v>-51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497</v>
      </c>
      <c r="AL15" s="1134"/>
      <c r="AM15" s="1134"/>
      <c r="AN15" s="1135"/>
      <c r="AO15" s="284">
        <v>-243106</v>
      </c>
      <c r="AP15" s="284">
        <v>-7341</v>
      </c>
      <c r="AQ15" s="285">
        <v>-6399</v>
      </c>
      <c r="AR15" s="286">
        <v>14.7</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3714741</v>
      </c>
      <c r="AP16" s="284">
        <v>112180</v>
      </c>
      <c r="AQ16" s="285">
        <v>119584</v>
      </c>
      <c r="AR16" s="286">
        <v>-6.2</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499</v>
      </c>
      <c r="AP20" s="293" t="s">
        <v>500</v>
      </c>
      <c r="AQ20" s="294" t="s">
        <v>501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502</v>
      </c>
      <c r="AL21" s="1137"/>
      <c r="AM21" s="1137"/>
      <c r="AN21" s="1138"/>
      <c r="AO21" s="297">
        <v>9.09</v>
      </c>
      <c r="AP21" s="298">
        <v>10.86</v>
      </c>
      <c r="AQ21" s="299">
        <v>-1.77</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503</v>
      </c>
      <c r="AL22" s="1137"/>
      <c r="AM22" s="1137"/>
      <c r="AN22" s="1138"/>
      <c r="AO22" s="302">
        <v>96.6</v>
      </c>
      <c r="AP22" s="303">
        <v>97.3</v>
      </c>
      <c r="AQ22" s="304">
        <v>-0.7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504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485</v>
      </c>
      <c r="AP30" s="272"/>
      <c r="AQ30" s="273" t="s">
        <v>486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487</v>
      </c>
      <c r="AQ31" s="279" t="s">
        <v>488</v>
      </c>
      <c r="AR31" s="280" t="s">
        <v>489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507</v>
      </c>
      <c r="AL32" s="1121"/>
      <c r="AM32" s="1121"/>
      <c r="AN32" s="1122"/>
      <c r="AO32" s="312">
        <v>2445035</v>
      </c>
      <c r="AP32" s="312">
        <v>73837</v>
      </c>
      <c r="AQ32" s="313">
        <v>75090</v>
      </c>
      <c r="AR32" s="314">
        <v>-1.7</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508</v>
      </c>
      <c r="AL33" s="1121"/>
      <c r="AM33" s="1121"/>
      <c r="AN33" s="1122"/>
      <c r="AO33" s="312" t="s">
        <v>494</v>
      </c>
      <c r="AP33" s="312" t="s">
        <v>494</v>
      </c>
      <c r="AQ33" s="313" t="s">
        <v>494</v>
      </c>
      <c r="AR33" s="314" t="s">
        <v>494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509</v>
      </c>
      <c r="AL34" s="1121"/>
      <c r="AM34" s="1121"/>
      <c r="AN34" s="1122"/>
      <c r="AO34" s="312" t="s">
        <v>494</v>
      </c>
      <c r="AP34" s="312" t="s">
        <v>494</v>
      </c>
      <c r="AQ34" s="313">
        <v>1</v>
      </c>
      <c r="AR34" s="314" t="s">
        <v>494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510</v>
      </c>
      <c r="AL35" s="1121"/>
      <c r="AM35" s="1121"/>
      <c r="AN35" s="1122"/>
      <c r="AO35" s="312">
        <v>601414</v>
      </c>
      <c r="AP35" s="312">
        <v>18162</v>
      </c>
      <c r="AQ35" s="313">
        <v>17211</v>
      </c>
      <c r="AR35" s="314">
        <v>5.5</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511</v>
      </c>
      <c r="AL36" s="1121"/>
      <c r="AM36" s="1121"/>
      <c r="AN36" s="1122"/>
      <c r="AO36" s="312">
        <v>197371</v>
      </c>
      <c r="AP36" s="312">
        <v>5960</v>
      </c>
      <c r="AQ36" s="313">
        <v>2478</v>
      </c>
      <c r="AR36" s="314">
        <v>140.5</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512</v>
      </c>
      <c r="AL37" s="1121"/>
      <c r="AM37" s="1121"/>
      <c r="AN37" s="1122"/>
      <c r="AO37" s="312">
        <v>15031</v>
      </c>
      <c r="AP37" s="312">
        <v>454</v>
      </c>
      <c r="AQ37" s="313">
        <v>654</v>
      </c>
      <c r="AR37" s="314">
        <v>-30.6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513</v>
      </c>
      <c r="AL38" s="1124"/>
      <c r="AM38" s="1124"/>
      <c r="AN38" s="1125"/>
      <c r="AO38" s="315" t="s">
        <v>494</v>
      </c>
      <c r="AP38" s="315" t="s">
        <v>494</v>
      </c>
      <c r="AQ38" s="316">
        <v>4</v>
      </c>
      <c r="AR38" s="304" t="s">
        <v>494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514</v>
      </c>
      <c r="AL39" s="1124"/>
      <c r="AM39" s="1124"/>
      <c r="AN39" s="1125"/>
      <c r="AO39" s="312">
        <v>-150684</v>
      </c>
      <c r="AP39" s="312">
        <v>-4550</v>
      </c>
      <c r="AQ39" s="313">
        <v>-3502</v>
      </c>
      <c r="AR39" s="314">
        <v>29.9</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515</v>
      </c>
      <c r="AL40" s="1121"/>
      <c r="AM40" s="1121"/>
      <c r="AN40" s="1122"/>
      <c r="AO40" s="312">
        <v>-1986383</v>
      </c>
      <c r="AP40" s="312">
        <v>-59986</v>
      </c>
      <c r="AQ40" s="313">
        <v>-63750</v>
      </c>
      <c r="AR40" s="314">
        <v>-5.9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1121784</v>
      </c>
      <c r="AP41" s="312">
        <v>33876</v>
      </c>
      <c r="AQ41" s="313">
        <v>28185</v>
      </c>
      <c r="AR41" s="314">
        <v>20.2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485</v>
      </c>
      <c r="AN49" s="1115" t="s">
        <v>518</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519</v>
      </c>
      <c r="AO50" s="329" t="s">
        <v>520</v>
      </c>
      <c r="AP50" s="330" t="s">
        <v>521</v>
      </c>
      <c r="AQ50" s="331" t="s">
        <v>522</v>
      </c>
      <c r="AR50" s="332" t="s">
        <v>523</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524</v>
      </c>
      <c r="AL51" s="325"/>
      <c r="AM51" s="333">
        <v>3734316</v>
      </c>
      <c r="AN51" s="334">
        <v>108066</v>
      </c>
      <c r="AO51" s="335">
        <v>-13.7</v>
      </c>
      <c r="AP51" s="336">
        <v>94081</v>
      </c>
      <c r="AQ51" s="337">
        <v>10.5</v>
      </c>
      <c r="AR51" s="338">
        <v>-24.2</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525</v>
      </c>
      <c r="AM52" s="341">
        <v>898751</v>
      </c>
      <c r="AN52" s="342">
        <v>26009</v>
      </c>
      <c r="AO52" s="343">
        <v>-40</v>
      </c>
      <c r="AP52" s="344">
        <v>48949</v>
      </c>
      <c r="AQ52" s="345">
        <v>11.5</v>
      </c>
      <c r="AR52" s="346">
        <v>-51.5</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526</v>
      </c>
      <c r="AL53" s="325"/>
      <c r="AM53" s="333">
        <v>1825566</v>
      </c>
      <c r="AN53" s="334">
        <v>53311</v>
      </c>
      <c r="AO53" s="335">
        <v>-50.7</v>
      </c>
      <c r="AP53" s="336">
        <v>92632</v>
      </c>
      <c r="AQ53" s="337">
        <v>-1.5</v>
      </c>
      <c r="AR53" s="338">
        <v>-49.2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525</v>
      </c>
      <c r="AM54" s="341">
        <v>492554</v>
      </c>
      <c r="AN54" s="342">
        <v>14384</v>
      </c>
      <c r="AO54" s="343">
        <v>-44.7</v>
      </c>
      <c r="AP54" s="344">
        <v>47978</v>
      </c>
      <c r="AQ54" s="345">
        <v>-2</v>
      </c>
      <c r="AR54" s="346">
        <v>-42.7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527</v>
      </c>
      <c r="AL55" s="325"/>
      <c r="AM55" s="333">
        <v>2272743</v>
      </c>
      <c r="AN55" s="334">
        <v>67157</v>
      </c>
      <c r="AO55" s="335">
        <v>26</v>
      </c>
      <c r="AP55" s="336">
        <v>96469</v>
      </c>
      <c r="AQ55" s="337">
        <v>4.0999999999999996</v>
      </c>
      <c r="AR55" s="338">
        <v>21.9</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525</v>
      </c>
      <c r="AM56" s="341">
        <v>454406</v>
      </c>
      <c r="AN56" s="342">
        <v>13427</v>
      </c>
      <c r="AO56" s="343">
        <v>-6.7</v>
      </c>
      <c r="AP56" s="344">
        <v>49775</v>
      </c>
      <c r="AQ56" s="345">
        <v>3.7</v>
      </c>
      <c r="AR56" s="346">
        <v>-10.4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528</v>
      </c>
      <c r="AL57" s="325"/>
      <c r="AM57" s="333">
        <v>1495153</v>
      </c>
      <c r="AN57" s="334">
        <v>44617</v>
      </c>
      <c r="AO57" s="335">
        <v>-33.6</v>
      </c>
      <c r="AP57" s="336">
        <v>85743</v>
      </c>
      <c r="AQ57" s="337">
        <v>-11.1</v>
      </c>
      <c r="AR57" s="338">
        <v>-22.5</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525</v>
      </c>
      <c r="AM58" s="341">
        <v>562418</v>
      </c>
      <c r="AN58" s="342">
        <v>16783</v>
      </c>
      <c r="AO58" s="343">
        <v>25</v>
      </c>
      <c r="AP58" s="344">
        <v>45231</v>
      </c>
      <c r="AQ58" s="345">
        <v>-9.1</v>
      </c>
      <c r="AR58" s="346">
        <v>34.1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529</v>
      </c>
      <c r="AL59" s="325"/>
      <c r="AM59" s="333">
        <v>1623240</v>
      </c>
      <c r="AN59" s="334">
        <v>49020</v>
      </c>
      <c r="AO59" s="335">
        <v>9.9</v>
      </c>
      <c r="AP59" s="336">
        <v>92509</v>
      </c>
      <c r="AQ59" s="337">
        <v>7.9</v>
      </c>
      <c r="AR59" s="338">
        <v>2</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525</v>
      </c>
      <c r="AM60" s="341">
        <v>717039</v>
      </c>
      <c r="AN60" s="342">
        <v>21654</v>
      </c>
      <c r="AO60" s="343">
        <v>29</v>
      </c>
      <c r="AP60" s="344">
        <v>52274</v>
      </c>
      <c r="AQ60" s="345">
        <v>15.6</v>
      </c>
      <c r="AR60" s="346">
        <v>13.4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530</v>
      </c>
      <c r="AL61" s="347"/>
      <c r="AM61" s="348">
        <v>2190204</v>
      </c>
      <c r="AN61" s="349">
        <v>64434</v>
      </c>
      <c r="AO61" s="350">
        <v>-12.4</v>
      </c>
      <c r="AP61" s="351">
        <v>92287</v>
      </c>
      <c r="AQ61" s="352">
        <v>2</v>
      </c>
      <c r="AR61" s="338">
        <v>-14.4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525</v>
      </c>
      <c r="AM62" s="341">
        <v>625034</v>
      </c>
      <c r="AN62" s="342">
        <v>18451</v>
      </c>
      <c r="AO62" s="343">
        <v>-7.5</v>
      </c>
      <c r="AP62" s="344">
        <v>48841</v>
      </c>
      <c r="AQ62" s="345">
        <v>3.9</v>
      </c>
      <c r="AR62" s="346">
        <v>-11.4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RzCoGetG6VL9QeWtRdkzGorBg64a4Qq8CjiU8CUVbZVeWjss1srW3LPIn65W9eGr5hneGvPVIqbj2nxvU89BA==" saltValue="Yo0JeNWUt0mxZ5bFjuMkn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482</v>
      </c>
    </row>
    <row r="121" spans="125:125" ht="13.5" hidden="1" customHeight="1" x14ac:dyDescent="0.2">
      <c r="DU121" s="259"/>
    </row>
  </sheetData>
  <sheetProtection algorithmName="SHA-512" hashValue="bhw7mTG4HnUQbOxc8+Cj1WegY+oIZBfN/hqr20R/O0kc939rwlGYHe1RvjFxgHAKOr1XJTGYmLJNG0BIBrpCvA==" saltValue="IzKC4auXSxmdPkxsXsh3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482</v>
      </c>
    </row>
  </sheetData>
  <sheetProtection algorithmName="SHA-512" hashValue="GLRM10tz8EaVqosU31deMWh/8vQSZpc7gbtmpx8fkdzfZaRZUn8xn9B81+BIHDdEuF9wrIdkNlx8jeEch8PSiA==" saltValue="44iMFglc+J/Rs1plthV0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2">
      <c r="B47" s="10"/>
      <c r="C47" s="1139" t="s">
        <v>3</v>
      </c>
      <c r="D47" s="1139"/>
      <c r="E47" s="1140"/>
      <c r="F47" s="11">
        <v>27.5</v>
      </c>
      <c r="G47" s="12">
        <v>26.14</v>
      </c>
      <c r="H47" s="12">
        <v>25.08</v>
      </c>
      <c r="I47" s="12">
        <v>25.99</v>
      </c>
      <c r="J47" s="13">
        <v>26.01</v>
      </c>
    </row>
    <row r="48" spans="2:10" ht="57.75" customHeight="1" x14ac:dyDescent="0.2">
      <c r="B48" s="14"/>
      <c r="C48" s="1141" t="s">
        <v>4</v>
      </c>
      <c r="D48" s="1141"/>
      <c r="E48" s="1142"/>
      <c r="F48" s="15">
        <v>7.05</v>
      </c>
      <c r="G48" s="16">
        <v>5.5</v>
      </c>
      <c r="H48" s="16">
        <v>15.33</v>
      </c>
      <c r="I48" s="16">
        <v>17.989999999999998</v>
      </c>
      <c r="J48" s="17">
        <v>19.940000000000001</v>
      </c>
    </row>
    <row r="49" spans="2:10" ht="57.75" customHeight="1" thickBot="1" x14ac:dyDescent="0.25">
      <c r="B49" s="18"/>
      <c r="C49" s="1143" t="s">
        <v>5</v>
      </c>
      <c r="D49" s="1143"/>
      <c r="E49" s="1144"/>
      <c r="F49" s="19" t="s">
        <v>537</v>
      </c>
      <c r="G49" s="20" t="s">
        <v>538</v>
      </c>
      <c r="H49" s="20">
        <v>10.050000000000001</v>
      </c>
      <c r="I49" s="20">
        <v>2.11</v>
      </c>
      <c r="J49" s="21">
        <v>1.94</v>
      </c>
    </row>
    <row r="50" spans="2:10" ht="13.2" x14ac:dyDescent="0.2"/>
  </sheetData>
  <sheetProtection algorithmName="SHA-512" hashValue="cOUWQ2OYYwjaelHG9gAWbt1xXfJ7wx1GmWulDLhUDZVGo/elFohqug86BAgO0teAqqCpQajD4BLuqu3RolDtng==" saltValue="7quVEVwLySdt80cqs4yk3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532</v>
      </c>
      <c r="G33" s="29" t="s">
        <v>533</v>
      </c>
      <c r="H33" s="29" t="s">
        <v>534</v>
      </c>
      <c r="I33" s="29" t="s">
        <v>535</v>
      </c>
      <c r="J33" s="30" t="s">
        <v>536</v>
      </c>
      <c r="K33" s="22"/>
      <c r="L33" s="22"/>
      <c r="M33" s="22"/>
      <c r="N33" s="22"/>
      <c r="O33" s="22"/>
      <c r="P33" s="22"/>
    </row>
    <row r="34" spans="1:16" ht="39" customHeight="1" x14ac:dyDescent="0.2">
      <c r="A34" s="22"/>
      <c r="B34" s="31"/>
      <c r="C34" s="1151" t="s">
        <v>539</v>
      </c>
      <c r="D34" s="1151"/>
      <c r="E34" s="1152"/>
      <c r="F34" s="32">
        <v>7.04</v>
      </c>
      <c r="G34" s="33">
        <v>5.49</v>
      </c>
      <c r="H34" s="33">
        <v>15.32</v>
      </c>
      <c r="I34" s="33">
        <v>17.989999999999998</v>
      </c>
      <c r="J34" s="34">
        <v>19.93</v>
      </c>
      <c r="K34" s="22"/>
      <c r="L34" s="22"/>
      <c r="M34" s="22"/>
      <c r="N34" s="22"/>
      <c r="O34" s="22"/>
      <c r="P34" s="22"/>
    </row>
    <row r="35" spans="1:16" ht="39" customHeight="1" x14ac:dyDescent="0.2">
      <c r="A35" s="22"/>
      <c r="B35" s="35"/>
      <c r="C35" s="1145" t="s">
        <v>540</v>
      </c>
      <c r="D35" s="1146"/>
      <c r="E35" s="1147"/>
      <c r="F35" s="36">
        <v>7.71</v>
      </c>
      <c r="G35" s="37">
        <v>7.47</v>
      </c>
      <c r="H35" s="37">
        <v>6.74</v>
      </c>
      <c r="I35" s="37">
        <v>6.69</v>
      </c>
      <c r="J35" s="38">
        <v>6.87</v>
      </c>
      <c r="K35" s="22"/>
      <c r="L35" s="22"/>
      <c r="M35" s="22"/>
      <c r="N35" s="22"/>
      <c r="O35" s="22"/>
      <c r="P35" s="22"/>
    </row>
    <row r="36" spans="1:16" ht="39" customHeight="1" x14ac:dyDescent="0.2">
      <c r="A36" s="22"/>
      <c r="B36" s="35"/>
      <c r="C36" s="1145" t="s">
        <v>541</v>
      </c>
      <c r="D36" s="1146"/>
      <c r="E36" s="1147"/>
      <c r="F36" s="36">
        <v>1.03</v>
      </c>
      <c r="G36" s="37">
        <v>1.1599999999999999</v>
      </c>
      <c r="H36" s="37">
        <v>1.33</v>
      </c>
      <c r="I36" s="37">
        <v>2.3199999999999998</v>
      </c>
      <c r="J36" s="38">
        <v>2.59</v>
      </c>
      <c r="K36" s="22"/>
      <c r="L36" s="22"/>
      <c r="M36" s="22"/>
      <c r="N36" s="22"/>
      <c r="O36" s="22"/>
      <c r="P36" s="22"/>
    </row>
    <row r="37" spans="1:16" ht="39" customHeight="1" x14ac:dyDescent="0.2">
      <c r="A37" s="22"/>
      <c r="B37" s="35"/>
      <c r="C37" s="1145" t="s">
        <v>542</v>
      </c>
      <c r="D37" s="1146"/>
      <c r="E37" s="1147"/>
      <c r="F37" s="36">
        <v>0.76</v>
      </c>
      <c r="G37" s="37">
        <v>0.96</v>
      </c>
      <c r="H37" s="37">
        <v>0.82</v>
      </c>
      <c r="I37" s="37">
        <v>1.25</v>
      </c>
      <c r="J37" s="38">
        <v>1.41</v>
      </c>
      <c r="K37" s="22"/>
      <c r="L37" s="22"/>
      <c r="M37" s="22"/>
      <c r="N37" s="22"/>
      <c r="O37" s="22"/>
      <c r="P37" s="22"/>
    </row>
    <row r="38" spans="1:16" ht="39" customHeight="1" x14ac:dyDescent="0.2">
      <c r="A38" s="22"/>
      <c r="B38" s="35"/>
      <c r="C38" s="1145" t="s">
        <v>543</v>
      </c>
      <c r="D38" s="1146"/>
      <c r="E38" s="1147"/>
      <c r="F38" s="36">
        <v>0.84</v>
      </c>
      <c r="G38" s="37">
        <v>0.73</v>
      </c>
      <c r="H38" s="37">
        <v>0.09</v>
      </c>
      <c r="I38" s="37">
        <v>1</v>
      </c>
      <c r="J38" s="38">
        <v>1</v>
      </c>
      <c r="K38" s="22"/>
      <c r="L38" s="22"/>
      <c r="M38" s="22"/>
      <c r="N38" s="22"/>
      <c r="O38" s="22"/>
      <c r="P38" s="22"/>
    </row>
    <row r="39" spans="1:16" ht="39" customHeight="1" x14ac:dyDescent="0.2">
      <c r="A39" s="22"/>
      <c r="B39" s="35"/>
      <c r="C39" s="1145" t="s">
        <v>544</v>
      </c>
      <c r="D39" s="1146"/>
      <c r="E39" s="1147"/>
      <c r="F39" s="36">
        <v>0.24</v>
      </c>
      <c r="G39" s="37">
        <v>0.26</v>
      </c>
      <c r="H39" s="37">
        <v>0.28999999999999998</v>
      </c>
      <c r="I39" s="37">
        <v>0.33</v>
      </c>
      <c r="J39" s="38">
        <v>0.37</v>
      </c>
      <c r="K39" s="22"/>
      <c r="L39" s="22"/>
      <c r="M39" s="22"/>
      <c r="N39" s="22"/>
      <c r="O39" s="22"/>
      <c r="P39" s="22"/>
    </row>
    <row r="40" spans="1:16" ht="39" customHeight="1" x14ac:dyDescent="0.2">
      <c r="A40" s="22"/>
      <c r="B40" s="35"/>
      <c r="C40" s="1145" t="s">
        <v>545</v>
      </c>
      <c r="D40" s="1146"/>
      <c r="E40" s="1147"/>
      <c r="F40" s="36" t="s">
        <v>494</v>
      </c>
      <c r="G40" s="37">
        <v>0.13</v>
      </c>
      <c r="H40" s="37">
        <v>0.12</v>
      </c>
      <c r="I40" s="37">
        <v>0.2</v>
      </c>
      <c r="J40" s="38">
        <v>0.14000000000000001</v>
      </c>
      <c r="K40" s="22"/>
      <c r="L40" s="22"/>
      <c r="M40" s="22"/>
      <c r="N40" s="22"/>
      <c r="O40" s="22"/>
      <c r="P40" s="22"/>
    </row>
    <row r="41" spans="1:16" ht="39" customHeight="1" x14ac:dyDescent="0.2">
      <c r="A41" s="22"/>
      <c r="B41" s="35"/>
      <c r="C41" s="1145" t="s">
        <v>546</v>
      </c>
      <c r="D41" s="1146"/>
      <c r="E41" s="1147"/>
      <c r="F41" s="36">
        <v>0.04</v>
      </c>
      <c r="G41" s="37">
        <v>0.05</v>
      </c>
      <c r="H41" s="37">
        <v>0.04</v>
      </c>
      <c r="I41" s="37">
        <v>0.03</v>
      </c>
      <c r="J41" s="38">
        <v>0.04</v>
      </c>
      <c r="K41" s="22"/>
      <c r="L41" s="22"/>
      <c r="M41" s="22"/>
      <c r="N41" s="22"/>
      <c r="O41" s="22"/>
      <c r="P41" s="22"/>
    </row>
    <row r="42" spans="1:16" ht="39" customHeight="1" x14ac:dyDescent="0.2">
      <c r="A42" s="22"/>
      <c r="B42" s="39"/>
      <c r="C42" s="1145" t="s">
        <v>547</v>
      </c>
      <c r="D42" s="1146"/>
      <c r="E42" s="1147"/>
      <c r="F42" s="36" t="s">
        <v>494</v>
      </c>
      <c r="G42" s="37" t="s">
        <v>494</v>
      </c>
      <c r="H42" s="37" t="s">
        <v>494</v>
      </c>
      <c r="I42" s="37" t="s">
        <v>494</v>
      </c>
      <c r="J42" s="38" t="s">
        <v>494</v>
      </c>
      <c r="K42" s="22"/>
      <c r="L42" s="22"/>
      <c r="M42" s="22"/>
      <c r="N42" s="22"/>
      <c r="O42" s="22"/>
      <c r="P42" s="22"/>
    </row>
    <row r="43" spans="1:16" ht="39" customHeight="1" thickBot="1" x14ac:dyDescent="0.25">
      <c r="A43" s="22"/>
      <c r="B43" s="40"/>
      <c r="C43" s="1148" t="s">
        <v>548</v>
      </c>
      <c r="D43" s="1149"/>
      <c r="E43" s="1150"/>
      <c r="F43" s="41">
        <v>0</v>
      </c>
      <c r="G43" s="42">
        <v>0</v>
      </c>
      <c r="H43" s="42">
        <v>0.01</v>
      </c>
      <c r="I43" s="42">
        <v>0.01</v>
      </c>
      <c r="J43" s="43">
        <v>0.02</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cM1Bda3N6EC1ByVu1k25wbdtC/f5Bbnc8sz97wUie/wB+bzfuWX6/I4uOZ/D7+8M9ftvv8V5viVLRD7qRXK1mg==" saltValue="HNsm+OFG7U4jJH61NG3X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2214</v>
      </c>
      <c r="L45" s="60">
        <v>2419</v>
      </c>
      <c r="M45" s="60">
        <v>2463</v>
      </c>
      <c r="N45" s="60">
        <v>2482</v>
      </c>
      <c r="O45" s="61">
        <v>2445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494</v>
      </c>
      <c r="L46" s="64" t="s">
        <v>494</v>
      </c>
      <c r="M46" s="64" t="s">
        <v>494</v>
      </c>
      <c r="N46" s="64" t="s">
        <v>494</v>
      </c>
      <c r="O46" s="65" t="s">
        <v>494</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494</v>
      </c>
      <c r="L47" s="64" t="s">
        <v>494</v>
      </c>
      <c r="M47" s="64" t="s">
        <v>494</v>
      </c>
      <c r="N47" s="64" t="s">
        <v>494</v>
      </c>
      <c r="O47" s="65" t="s">
        <v>494</v>
      </c>
      <c r="P47" s="48"/>
      <c r="Q47" s="48"/>
      <c r="R47" s="48"/>
      <c r="S47" s="48"/>
      <c r="T47" s="48"/>
      <c r="U47" s="48"/>
    </row>
    <row r="48" spans="1:21" ht="30.75" customHeight="1" x14ac:dyDescent="0.2">
      <c r="A48" s="48"/>
      <c r="B48" s="1178"/>
      <c r="C48" s="1179"/>
      <c r="D48" s="62"/>
      <c r="E48" s="1155" t="s">
        <v>13</v>
      </c>
      <c r="F48" s="1155"/>
      <c r="G48" s="1155"/>
      <c r="H48" s="1155"/>
      <c r="I48" s="1155"/>
      <c r="J48" s="1156"/>
      <c r="K48" s="63">
        <v>605</v>
      </c>
      <c r="L48" s="64">
        <v>586</v>
      </c>
      <c r="M48" s="64">
        <v>544</v>
      </c>
      <c r="N48" s="64">
        <v>583</v>
      </c>
      <c r="O48" s="65">
        <v>601</v>
      </c>
      <c r="P48" s="48"/>
      <c r="Q48" s="48"/>
      <c r="R48" s="48"/>
      <c r="S48" s="48"/>
      <c r="T48" s="48"/>
      <c r="U48" s="48"/>
    </row>
    <row r="49" spans="1:21" ht="30.75" customHeight="1" x14ac:dyDescent="0.2">
      <c r="A49" s="48"/>
      <c r="B49" s="1178"/>
      <c r="C49" s="1179"/>
      <c r="D49" s="62"/>
      <c r="E49" s="1155" t="s">
        <v>14</v>
      </c>
      <c r="F49" s="1155"/>
      <c r="G49" s="1155"/>
      <c r="H49" s="1155"/>
      <c r="I49" s="1155"/>
      <c r="J49" s="1156"/>
      <c r="K49" s="63">
        <v>197</v>
      </c>
      <c r="L49" s="64">
        <v>251</v>
      </c>
      <c r="M49" s="64">
        <v>254</v>
      </c>
      <c r="N49" s="64">
        <v>209</v>
      </c>
      <c r="O49" s="65">
        <v>197</v>
      </c>
      <c r="P49" s="48"/>
      <c r="Q49" s="48"/>
      <c r="R49" s="48"/>
      <c r="S49" s="48"/>
      <c r="T49" s="48"/>
      <c r="U49" s="48"/>
    </row>
    <row r="50" spans="1:21" ht="30.75" customHeight="1" x14ac:dyDescent="0.2">
      <c r="A50" s="48"/>
      <c r="B50" s="1178"/>
      <c r="C50" s="1179"/>
      <c r="D50" s="62"/>
      <c r="E50" s="1155" t="s">
        <v>15</v>
      </c>
      <c r="F50" s="1155"/>
      <c r="G50" s="1155"/>
      <c r="H50" s="1155"/>
      <c r="I50" s="1155"/>
      <c r="J50" s="1156"/>
      <c r="K50" s="63">
        <v>17</v>
      </c>
      <c r="L50" s="64">
        <v>17</v>
      </c>
      <c r="M50" s="64">
        <v>17</v>
      </c>
      <c r="N50" s="64">
        <v>15</v>
      </c>
      <c r="O50" s="65">
        <v>15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494</v>
      </c>
      <c r="L51" s="64" t="s">
        <v>494</v>
      </c>
      <c r="M51" s="64" t="s">
        <v>494</v>
      </c>
      <c r="N51" s="64" t="s">
        <v>494</v>
      </c>
      <c r="O51" s="65" t="s">
        <v>494</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2098</v>
      </c>
      <c r="L52" s="64">
        <v>2284</v>
      </c>
      <c r="M52" s="64">
        <v>2260</v>
      </c>
      <c r="N52" s="64">
        <v>2209</v>
      </c>
      <c r="O52" s="65">
        <v>2137</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935</v>
      </c>
      <c r="L53" s="69">
        <v>989</v>
      </c>
      <c r="M53" s="69">
        <v>1018</v>
      </c>
      <c r="N53" s="69">
        <v>1080</v>
      </c>
      <c r="O53" s="70">
        <v>1121</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549</v>
      </c>
      <c r="L57" s="81" t="s">
        <v>550</v>
      </c>
      <c r="M57" s="81" t="s">
        <v>551</v>
      </c>
      <c r="N57" s="81" t="s">
        <v>552</v>
      </c>
      <c r="O57" s="82" t="s">
        <v>553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cM+asXINhiVJdVRgygTLX4+FEeVIZ3DVegGKw+lv5HpnF+wrNxNwNRnM60Q6EgPYKFb3LhuHRYKYhvmi02hlw==" saltValue="3hm4WggmAuLGejFoTose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532</v>
      </c>
      <c r="J40" s="103" t="s">
        <v>533</v>
      </c>
      <c r="K40" s="103" t="s">
        <v>534</v>
      </c>
      <c r="L40" s="103" t="s">
        <v>535</v>
      </c>
      <c r="M40" s="104" t="s">
        <v>536</v>
      </c>
    </row>
    <row r="41" spans="2:13" ht="27.75" customHeight="1" x14ac:dyDescent="0.2">
      <c r="B41" s="1196" t="s">
        <v>30</v>
      </c>
      <c r="C41" s="1197"/>
      <c r="D41" s="105"/>
      <c r="E41" s="1198" t="s">
        <v>31</v>
      </c>
      <c r="F41" s="1198"/>
      <c r="G41" s="1198"/>
      <c r="H41" s="1199"/>
      <c r="I41" s="355">
        <v>25412</v>
      </c>
      <c r="J41" s="356">
        <v>24290</v>
      </c>
      <c r="K41" s="356">
        <v>23304</v>
      </c>
      <c r="L41" s="356">
        <v>21552</v>
      </c>
      <c r="M41" s="357">
        <v>19892</v>
      </c>
    </row>
    <row r="42" spans="2:13" ht="27.75" customHeight="1" x14ac:dyDescent="0.2">
      <c r="B42" s="1186"/>
      <c r="C42" s="1187"/>
      <c r="D42" s="106"/>
      <c r="E42" s="1190" t="s">
        <v>32</v>
      </c>
      <c r="F42" s="1190"/>
      <c r="G42" s="1190"/>
      <c r="H42" s="1191"/>
      <c r="I42" s="358">
        <v>200</v>
      </c>
      <c r="J42" s="359">
        <v>185</v>
      </c>
      <c r="K42" s="359">
        <v>169</v>
      </c>
      <c r="L42" s="359">
        <v>155</v>
      </c>
      <c r="M42" s="360">
        <v>141</v>
      </c>
    </row>
    <row r="43" spans="2:13" ht="27.75" customHeight="1" x14ac:dyDescent="0.2">
      <c r="B43" s="1186"/>
      <c r="C43" s="1187"/>
      <c r="D43" s="106"/>
      <c r="E43" s="1190" t="s">
        <v>33</v>
      </c>
      <c r="F43" s="1190"/>
      <c r="G43" s="1190"/>
      <c r="H43" s="1191"/>
      <c r="I43" s="358">
        <v>8671</v>
      </c>
      <c r="J43" s="359">
        <v>8120</v>
      </c>
      <c r="K43" s="359">
        <v>7720</v>
      </c>
      <c r="L43" s="359">
        <v>7287</v>
      </c>
      <c r="M43" s="360">
        <v>7193</v>
      </c>
    </row>
    <row r="44" spans="2:13" ht="27.75" customHeight="1" x14ac:dyDescent="0.2">
      <c r="B44" s="1186"/>
      <c r="C44" s="1187"/>
      <c r="D44" s="106"/>
      <c r="E44" s="1190" t="s">
        <v>34</v>
      </c>
      <c r="F44" s="1190"/>
      <c r="G44" s="1190"/>
      <c r="H44" s="1191"/>
      <c r="I44" s="358">
        <v>1938</v>
      </c>
      <c r="J44" s="359">
        <v>1758</v>
      </c>
      <c r="K44" s="359">
        <v>1600</v>
      </c>
      <c r="L44" s="359">
        <v>1412</v>
      </c>
      <c r="M44" s="360">
        <v>1235</v>
      </c>
    </row>
    <row r="45" spans="2:13" ht="27.75" customHeight="1" x14ac:dyDescent="0.2">
      <c r="B45" s="1186"/>
      <c r="C45" s="1187"/>
      <c r="D45" s="106"/>
      <c r="E45" s="1190" t="s">
        <v>35</v>
      </c>
      <c r="F45" s="1190"/>
      <c r="G45" s="1190"/>
      <c r="H45" s="1191"/>
      <c r="I45" s="358">
        <v>2796</v>
      </c>
      <c r="J45" s="359">
        <v>2562</v>
      </c>
      <c r="K45" s="359">
        <v>2528</v>
      </c>
      <c r="L45" s="359">
        <v>2735</v>
      </c>
      <c r="M45" s="360">
        <v>2550</v>
      </c>
    </row>
    <row r="46" spans="2:13" ht="27.75" customHeight="1" x14ac:dyDescent="0.2">
      <c r="B46" s="1186"/>
      <c r="C46" s="1187"/>
      <c r="D46" s="107"/>
      <c r="E46" s="1190" t="s">
        <v>36</v>
      </c>
      <c r="F46" s="1190"/>
      <c r="G46" s="1190"/>
      <c r="H46" s="1191"/>
      <c r="I46" s="358">
        <v>2</v>
      </c>
      <c r="J46" s="359">
        <v>1</v>
      </c>
      <c r="K46" s="359">
        <v>0</v>
      </c>
      <c r="L46" s="359">
        <v>0</v>
      </c>
      <c r="M46" s="360">
        <v>0</v>
      </c>
    </row>
    <row r="47" spans="2:13" ht="27.75" customHeight="1" x14ac:dyDescent="0.2">
      <c r="B47" s="1186"/>
      <c r="C47" s="1187"/>
      <c r="D47" s="108"/>
      <c r="E47" s="1200" t="s">
        <v>37</v>
      </c>
      <c r="F47" s="1201"/>
      <c r="G47" s="1201"/>
      <c r="H47" s="1202"/>
      <c r="I47" s="358" t="s">
        <v>494</v>
      </c>
      <c r="J47" s="359" t="s">
        <v>494</v>
      </c>
      <c r="K47" s="359" t="s">
        <v>494</v>
      </c>
      <c r="L47" s="359" t="s">
        <v>494</v>
      </c>
      <c r="M47" s="360" t="s">
        <v>494</v>
      </c>
    </row>
    <row r="48" spans="2:13" ht="27.75" customHeight="1" x14ac:dyDescent="0.2">
      <c r="B48" s="1186"/>
      <c r="C48" s="1187"/>
      <c r="D48" s="106"/>
      <c r="E48" s="1190" t="s">
        <v>38</v>
      </c>
      <c r="F48" s="1190"/>
      <c r="G48" s="1190"/>
      <c r="H48" s="1191"/>
      <c r="I48" s="358" t="s">
        <v>494</v>
      </c>
      <c r="J48" s="359" t="s">
        <v>494</v>
      </c>
      <c r="K48" s="359" t="s">
        <v>494</v>
      </c>
      <c r="L48" s="359" t="s">
        <v>494</v>
      </c>
      <c r="M48" s="360" t="s">
        <v>494</v>
      </c>
    </row>
    <row r="49" spans="2:13" ht="27.75" customHeight="1" x14ac:dyDescent="0.2">
      <c r="B49" s="1188"/>
      <c r="C49" s="1189"/>
      <c r="D49" s="106"/>
      <c r="E49" s="1190" t="s">
        <v>39</v>
      </c>
      <c r="F49" s="1190"/>
      <c r="G49" s="1190"/>
      <c r="H49" s="1191"/>
      <c r="I49" s="358" t="s">
        <v>494</v>
      </c>
      <c r="J49" s="359" t="s">
        <v>494</v>
      </c>
      <c r="K49" s="359" t="s">
        <v>494</v>
      </c>
      <c r="L49" s="359" t="s">
        <v>494</v>
      </c>
      <c r="M49" s="360" t="s">
        <v>494</v>
      </c>
    </row>
    <row r="50" spans="2:13" ht="27.75" customHeight="1" x14ac:dyDescent="0.2">
      <c r="B50" s="1184" t="s">
        <v>40</v>
      </c>
      <c r="C50" s="1185"/>
      <c r="D50" s="109"/>
      <c r="E50" s="1190" t="s">
        <v>41</v>
      </c>
      <c r="F50" s="1190"/>
      <c r="G50" s="1190"/>
      <c r="H50" s="1191"/>
      <c r="I50" s="358">
        <v>5599</v>
      </c>
      <c r="J50" s="359">
        <v>6665</v>
      </c>
      <c r="K50" s="359">
        <v>8207</v>
      </c>
      <c r="L50" s="359">
        <v>9322</v>
      </c>
      <c r="M50" s="360">
        <v>9920</v>
      </c>
    </row>
    <row r="51" spans="2:13" ht="27.75" customHeight="1" x14ac:dyDescent="0.2">
      <c r="B51" s="1186"/>
      <c r="C51" s="1187"/>
      <c r="D51" s="106"/>
      <c r="E51" s="1190" t="s">
        <v>42</v>
      </c>
      <c r="F51" s="1190"/>
      <c r="G51" s="1190"/>
      <c r="H51" s="1191"/>
      <c r="I51" s="358">
        <v>1944</v>
      </c>
      <c r="J51" s="359">
        <v>2007</v>
      </c>
      <c r="K51" s="359">
        <v>2006</v>
      </c>
      <c r="L51" s="359">
        <v>2062</v>
      </c>
      <c r="M51" s="360">
        <v>1994</v>
      </c>
    </row>
    <row r="52" spans="2:13" ht="27.75" customHeight="1" x14ac:dyDescent="0.2">
      <c r="B52" s="1188"/>
      <c r="C52" s="1189"/>
      <c r="D52" s="106"/>
      <c r="E52" s="1190" t="s">
        <v>43</v>
      </c>
      <c r="F52" s="1190"/>
      <c r="G52" s="1190"/>
      <c r="H52" s="1191"/>
      <c r="I52" s="358">
        <v>21942</v>
      </c>
      <c r="J52" s="359">
        <v>20855</v>
      </c>
      <c r="K52" s="359">
        <v>19569</v>
      </c>
      <c r="L52" s="359">
        <v>18060</v>
      </c>
      <c r="M52" s="360">
        <v>16731</v>
      </c>
    </row>
    <row r="53" spans="2:13" ht="27.75" customHeight="1" thickBot="1" x14ac:dyDescent="0.25">
      <c r="B53" s="1192" t="s">
        <v>19</v>
      </c>
      <c r="C53" s="1193"/>
      <c r="D53" s="110"/>
      <c r="E53" s="1194" t="s">
        <v>44</v>
      </c>
      <c r="F53" s="1194"/>
      <c r="G53" s="1194"/>
      <c r="H53" s="1195"/>
      <c r="I53" s="361">
        <v>9534</v>
      </c>
      <c r="J53" s="362">
        <v>7390</v>
      </c>
      <c r="K53" s="362">
        <v>5540</v>
      </c>
      <c r="L53" s="362">
        <v>3697</v>
      </c>
      <c r="M53" s="363">
        <v>2366</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c2YK+cvaz0H+HYhNkuFsPSx20fuTg0BeqYFCJCVyE7mV6+iON2VTW9QHAjwEANmITzTcpkOP8rr0eAwdNodGSA==" saltValue="/6ZKXwyUb9ESaqzhulJMq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0"/>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534</v>
      </c>
      <c r="G54" s="119" t="s">
        <v>535</v>
      </c>
      <c r="H54" s="120" t="s">
        <v>536</v>
      </c>
    </row>
    <row r="55" spans="2:8" ht="52.5" customHeight="1" x14ac:dyDescent="0.2">
      <c r="B55" s="121"/>
      <c r="C55" s="1211" t="s">
        <v>46</v>
      </c>
      <c r="D55" s="1211"/>
      <c r="E55" s="1212"/>
      <c r="F55" s="122">
        <v>2768</v>
      </c>
      <c r="G55" s="122">
        <v>2769</v>
      </c>
      <c r="H55" s="123">
        <v>2769</v>
      </c>
    </row>
    <row r="56" spans="2:8" ht="52.5" customHeight="1" x14ac:dyDescent="0.2">
      <c r="B56" s="124"/>
      <c r="C56" s="1213" t="s">
        <v>47</v>
      </c>
      <c r="D56" s="1213"/>
      <c r="E56" s="1214"/>
      <c r="F56" s="125">
        <v>954</v>
      </c>
      <c r="G56" s="125">
        <v>954</v>
      </c>
      <c r="H56" s="126">
        <v>954</v>
      </c>
    </row>
    <row r="57" spans="2:8" ht="53.25" customHeight="1" x14ac:dyDescent="0.2">
      <c r="B57" s="124"/>
      <c r="C57" s="1215" t="s">
        <v>48</v>
      </c>
      <c r="D57" s="1215"/>
      <c r="E57" s="1216"/>
      <c r="F57" s="127">
        <v>4720</v>
      </c>
      <c r="G57" s="127">
        <v>5128</v>
      </c>
      <c r="H57" s="128">
        <v>5570</v>
      </c>
    </row>
    <row r="58" spans="2:8" ht="45.75" customHeight="1" x14ac:dyDescent="0.2">
      <c r="B58" s="129"/>
      <c r="C58" s="1203" t="s">
        <v>554</v>
      </c>
      <c r="D58" s="1204"/>
      <c r="E58" s="1205"/>
      <c r="F58" s="130">
        <v>3001</v>
      </c>
      <c r="G58" s="130">
        <v>3399</v>
      </c>
      <c r="H58" s="131">
        <v>3610</v>
      </c>
    </row>
    <row r="59" spans="2:8" ht="45.75" customHeight="1" x14ac:dyDescent="0.2">
      <c r="B59" s="129"/>
      <c r="C59" s="1203" t="s">
        <v>555</v>
      </c>
      <c r="D59" s="1204"/>
      <c r="E59" s="1205"/>
      <c r="F59" s="130">
        <v>1157</v>
      </c>
      <c r="G59" s="130">
        <v>1157</v>
      </c>
      <c r="H59" s="131">
        <v>1107</v>
      </c>
    </row>
    <row r="60" spans="2:8" ht="45.75" customHeight="1" x14ac:dyDescent="0.2">
      <c r="B60" s="129"/>
      <c r="C60" s="1203" t="s">
        <v>556</v>
      </c>
      <c r="D60" s="1204"/>
      <c r="E60" s="1205"/>
      <c r="F60" s="130">
        <v>453</v>
      </c>
      <c r="G60" s="130">
        <v>453</v>
      </c>
      <c r="H60" s="131">
        <v>453</v>
      </c>
    </row>
    <row r="61" spans="2:8" ht="45.75" customHeight="1" x14ac:dyDescent="0.2">
      <c r="B61" s="129"/>
      <c r="C61" s="1203" t="s">
        <v>557</v>
      </c>
      <c r="D61" s="1204"/>
      <c r="E61" s="1205"/>
      <c r="F61" s="130">
        <v>0</v>
      </c>
      <c r="G61" s="130">
        <v>0</v>
      </c>
      <c r="H61" s="131">
        <v>164</v>
      </c>
    </row>
    <row r="62" spans="2:8" ht="45.75" customHeight="1" thickBot="1" x14ac:dyDescent="0.25">
      <c r="B62" s="132"/>
      <c r="C62" s="1206" t="s">
        <v>558</v>
      </c>
      <c r="D62" s="1207"/>
      <c r="E62" s="1208"/>
      <c r="F62" s="133">
        <v>0</v>
      </c>
      <c r="G62" s="133">
        <v>0</v>
      </c>
      <c r="H62" s="134">
        <v>100</v>
      </c>
    </row>
    <row r="63" spans="2:8" ht="52.5" customHeight="1" thickBot="1" x14ac:dyDescent="0.25">
      <c r="B63" s="135"/>
      <c r="C63" s="1209" t="s">
        <v>49</v>
      </c>
      <c r="D63" s="1209"/>
      <c r="E63" s="1210"/>
      <c r="F63" s="136">
        <v>8443</v>
      </c>
      <c r="G63" s="136">
        <v>8851</v>
      </c>
      <c r="H63" s="137">
        <v>9294</v>
      </c>
    </row>
    <row r="64" spans="2:8" ht="13.2"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sheetData>
  <sheetProtection algorithmName="SHA-512" hashValue="TZHWcibEB59Dz1GjFiEcgNGelS4HaD95ftbz743kgd5CaH2sjZPFWo1BFKLFgZAIWjhcRMDswz6Z8G6nk4S7wg==" saltValue="QIj6KCuOu01EPUYX5zoo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531</v>
      </c>
      <c r="G2" s="151"/>
      <c r="H2" s="152"/>
    </row>
    <row r="3" spans="1:8" x14ac:dyDescent="0.2">
      <c r="A3" s="148" t="s">
        <v>524</v>
      </c>
      <c r="B3" s="153"/>
      <c r="C3" s="154"/>
      <c r="D3" s="155">
        <v>108066</v>
      </c>
      <c r="E3" s="156"/>
      <c r="F3" s="157">
        <v>94081</v>
      </c>
      <c r="G3" s="158"/>
      <c r="H3" s="159"/>
    </row>
    <row r="4" spans="1:8" x14ac:dyDescent="0.2">
      <c r="A4" s="160"/>
      <c r="B4" s="161"/>
      <c r="C4" s="162"/>
      <c r="D4" s="163">
        <v>26009</v>
      </c>
      <c r="E4" s="164"/>
      <c r="F4" s="165">
        <v>48949</v>
      </c>
      <c r="G4" s="166"/>
      <c r="H4" s="167"/>
    </row>
    <row r="5" spans="1:8" x14ac:dyDescent="0.2">
      <c r="A5" s="148" t="s">
        <v>526</v>
      </c>
      <c r="B5" s="153"/>
      <c r="C5" s="154"/>
      <c r="D5" s="155">
        <v>53311</v>
      </c>
      <c r="E5" s="156"/>
      <c r="F5" s="157">
        <v>92632</v>
      </c>
      <c r="G5" s="158"/>
      <c r="H5" s="159"/>
    </row>
    <row r="6" spans="1:8" x14ac:dyDescent="0.2">
      <c r="A6" s="160"/>
      <c r="B6" s="161"/>
      <c r="C6" s="162"/>
      <c r="D6" s="163">
        <v>14384</v>
      </c>
      <c r="E6" s="164"/>
      <c r="F6" s="165">
        <v>47978</v>
      </c>
      <c r="G6" s="166"/>
      <c r="H6" s="167"/>
    </row>
    <row r="7" spans="1:8" x14ac:dyDescent="0.2">
      <c r="A7" s="148" t="s">
        <v>527</v>
      </c>
      <c r="B7" s="153"/>
      <c r="C7" s="154"/>
      <c r="D7" s="155">
        <v>67157</v>
      </c>
      <c r="E7" s="156"/>
      <c r="F7" s="157">
        <v>96469</v>
      </c>
      <c r="G7" s="158"/>
      <c r="H7" s="159"/>
    </row>
    <row r="8" spans="1:8" x14ac:dyDescent="0.2">
      <c r="A8" s="160"/>
      <c r="B8" s="161"/>
      <c r="C8" s="162"/>
      <c r="D8" s="163">
        <v>13427</v>
      </c>
      <c r="E8" s="164"/>
      <c r="F8" s="165">
        <v>49775</v>
      </c>
      <c r="G8" s="166"/>
      <c r="H8" s="167"/>
    </row>
    <row r="9" spans="1:8" x14ac:dyDescent="0.2">
      <c r="A9" s="148" t="s">
        <v>528</v>
      </c>
      <c r="B9" s="153"/>
      <c r="C9" s="154"/>
      <c r="D9" s="155">
        <v>44617</v>
      </c>
      <c r="E9" s="156"/>
      <c r="F9" s="157">
        <v>85743</v>
      </c>
      <c r="G9" s="158"/>
      <c r="H9" s="159"/>
    </row>
    <row r="10" spans="1:8" x14ac:dyDescent="0.2">
      <c r="A10" s="160"/>
      <c r="B10" s="161"/>
      <c r="C10" s="162"/>
      <c r="D10" s="163">
        <v>16783</v>
      </c>
      <c r="E10" s="164"/>
      <c r="F10" s="165">
        <v>45231</v>
      </c>
      <c r="G10" s="166"/>
      <c r="H10" s="167"/>
    </row>
    <row r="11" spans="1:8" x14ac:dyDescent="0.2">
      <c r="A11" s="148" t="s">
        <v>529</v>
      </c>
      <c r="B11" s="153"/>
      <c r="C11" s="154"/>
      <c r="D11" s="155">
        <v>49020</v>
      </c>
      <c r="E11" s="156"/>
      <c r="F11" s="157">
        <v>92509</v>
      </c>
      <c r="G11" s="158"/>
      <c r="H11" s="159"/>
    </row>
    <row r="12" spans="1:8" x14ac:dyDescent="0.2">
      <c r="A12" s="160"/>
      <c r="B12" s="161"/>
      <c r="C12" s="168"/>
      <c r="D12" s="163">
        <v>21654</v>
      </c>
      <c r="E12" s="164"/>
      <c r="F12" s="165">
        <v>52274</v>
      </c>
      <c r="G12" s="166"/>
      <c r="H12" s="167"/>
    </row>
    <row r="13" spans="1:8" x14ac:dyDescent="0.2">
      <c r="A13" s="148"/>
      <c r="B13" s="153"/>
      <c r="C13" s="169"/>
      <c r="D13" s="170">
        <v>64434</v>
      </c>
      <c r="E13" s="171"/>
      <c r="F13" s="172">
        <v>92287</v>
      </c>
      <c r="G13" s="173"/>
      <c r="H13" s="159"/>
    </row>
    <row r="14" spans="1:8" x14ac:dyDescent="0.2">
      <c r="A14" s="160"/>
      <c r="B14" s="161"/>
      <c r="C14" s="162"/>
      <c r="D14" s="163">
        <v>18451</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7.05</v>
      </c>
      <c r="C19" s="174">
        <f>ROUND(VALUE(SUBSTITUTE(実質収支比率等に係る経年分析!G$48,"▲","-")),2)</f>
        <v>5.5</v>
      </c>
      <c r="D19" s="174">
        <f>ROUND(VALUE(SUBSTITUTE(実質収支比率等に係る経年分析!H$48,"▲","-")),2)</f>
        <v>15.33</v>
      </c>
      <c r="E19" s="174">
        <f>ROUND(VALUE(SUBSTITUTE(実質収支比率等に係る経年分析!I$48,"▲","-")),2)</f>
        <v>17.989999999999998</v>
      </c>
      <c r="F19" s="174">
        <f>ROUND(VALUE(SUBSTITUTE(実質収支比率等に係る経年分析!J$48,"▲","-")),2)</f>
        <v>19.940000000000001</v>
      </c>
    </row>
    <row r="20" spans="1:11" x14ac:dyDescent="0.2">
      <c r="A20" s="174" t="s">
        <v>53</v>
      </c>
      <c r="B20" s="174">
        <f>ROUND(VALUE(SUBSTITUTE(実質収支比率等に係る経年分析!F$47,"▲","-")),2)</f>
        <v>27.5</v>
      </c>
      <c r="C20" s="174">
        <f>ROUND(VALUE(SUBSTITUTE(実質収支比率等に係る経年分析!G$47,"▲","-")),2)</f>
        <v>26.14</v>
      </c>
      <c r="D20" s="174">
        <f>ROUND(VALUE(SUBSTITUTE(実質収支比率等に係る経年分析!H$47,"▲","-")),2)</f>
        <v>25.08</v>
      </c>
      <c r="E20" s="174">
        <f>ROUND(VALUE(SUBSTITUTE(実質収支比率等に係る経年分析!I$47,"▲","-")),2)</f>
        <v>25.99</v>
      </c>
      <c r="F20" s="174">
        <f>ROUND(VALUE(SUBSTITUTE(実質収支比率等に係る経年分析!J$47,"▲","-")),2)</f>
        <v>26.01</v>
      </c>
    </row>
    <row r="21" spans="1:11" x14ac:dyDescent="0.2">
      <c r="A21" s="174" t="s">
        <v>54</v>
      </c>
      <c r="B21" s="174">
        <f>IF(ISNUMBER(VALUE(SUBSTITUTE(実質収支比率等に係る経年分析!F$49,"▲","-"))),ROUND(VALUE(SUBSTITUTE(実質収支比率等に係る経年分析!F$49,"▲","-")),2),NA())</f>
        <v>-1.54</v>
      </c>
      <c r="C21" s="174">
        <f>IF(ISNUMBER(VALUE(SUBSTITUTE(実質収支比率等に係る経年分析!G$49,"▲","-"))),ROUND(VALUE(SUBSTITUTE(実質収支比率等に係る経年分析!G$49,"▲","-")),2),NA())</f>
        <v>-1.2</v>
      </c>
      <c r="D21" s="174">
        <f>IF(ISNUMBER(VALUE(SUBSTITUTE(実質収支比率等に係る経年分析!H$49,"▲","-"))),ROUND(VALUE(SUBSTITUTE(実質収支比率等に係る経年分析!H$49,"▲","-")),2),NA())</f>
        <v>10.050000000000001</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1.94</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交通・火災災害共済事業特別会計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0.04</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0.03</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2">
      <c r="A30" s="175" t="str">
        <f>IF(連結実質赤字比率に係る赤字・黒字の構成分析!C$40="",NA(),連結実質赤字比率に係る赤字・黒字の構成分析!C$40)</f>
        <v>簡易水道事業会計</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0.14000000000000001</v>
      </c>
    </row>
    <row r="31" spans="1:11" x14ac:dyDescent="0.2">
      <c r="A31" s="175" t="str">
        <f>IF(連結実質赤字比率に係る赤字・黒字の構成分析!C$39="",NA(),連結実質赤字比率に係る赤字・黒字の構成分析!C$39)</f>
        <v>病院事業会計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0.28999999999999998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0.37</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1.1599999999999999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2.3199999999999998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2.59</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7.71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6.74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6.69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6.87</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7.04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5.49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17.989999999999998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19.93</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2098</v>
      </c>
      <c r="E42" s="176"/>
      <c r="F42" s="176"/>
      <c r="G42" s="176">
        <f>'実質公債費比率（分子）の構造'!L$52</f>
        <v>2284</v>
      </c>
      <c r="H42" s="176"/>
      <c r="I42" s="176"/>
      <c r="J42" s="176">
        <f>'実質公債費比率（分子）の構造'!M$52</f>
        <v>2260</v>
      </c>
      <c r="K42" s="176"/>
      <c r="L42" s="176"/>
      <c r="M42" s="176">
        <f>'実質公債費比率（分子）の構造'!N$52</f>
        <v>2209</v>
      </c>
      <c r="N42" s="176"/>
      <c r="O42" s="176"/>
      <c r="P42" s="176">
        <f>'実質公債費比率（分子）の構造'!O$52</f>
        <v>2137</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17</v>
      </c>
      <c r="C44" s="176"/>
      <c r="D44" s="176"/>
      <c r="E44" s="176">
        <f>'実質公債費比率（分子）の構造'!L$50</f>
        <v>17</v>
      </c>
      <c r="F44" s="176"/>
      <c r="G44" s="176"/>
      <c r="H44" s="176">
        <f>'実質公債費比率（分子）の構造'!M$50</f>
        <v>17</v>
      </c>
      <c r="I44" s="176"/>
      <c r="J44" s="176"/>
      <c r="K44" s="176">
        <f>'実質公債費比率（分子）の構造'!N$50</f>
        <v>15</v>
      </c>
      <c r="L44" s="176"/>
      <c r="M44" s="176"/>
      <c r="N44" s="176">
        <f>'実質公債費比率（分子）の構造'!O$50</f>
        <v>15</v>
      </c>
      <c r="O44" s="176"/>
      <c r="P44" s="176"/>
    </row>
    <row r="45" spans="1:16" x14ac:dyDescent="0.2">
      <c r="A45" s="176" t="s">
        <v>63</v>
      </c>
      <c r="B45" s="176">
        <f>'実質公債費比率（分子）の構造'!K$49</f>
        <v>197</v>
      </c>
      <c r="C45" s="176"/>
      <c r="D45" s="176"/>
      <c r="E45" s="176">
        <f>'実質公債費比率（分子）の構造'!L$49</f>
        <v>251</v>
      </c>
      <c r="F45" s="176"/>
      <c r="G45" s="176"/>
      <c r="H45" s="176">
        <f>'実質公債費比率（分子）の構造'!M$49</f>
        <v>254</v>
      </c>
      <c r="I45" s="176"/>
      <c r="J45" s="176"/>
      <c r="K45" s="176">
        <f>'実質公債費比率（分子）の構造'!N$49</f>
        <v>209</v>
      </c>
      <c r="L45" s="176"/>
      <c r="M45" s="176"/>
      <c r="N45" s="176">
        <f>'実質公債費比率（分子）の構造'!O$49</f>
        <v>197</v>
      </c>
      <c r="O45" s="176"/>
      <c r="P45" s="176"/>
    </row>
    <row r="46" spans="1:16" x14ac:dyDescent="0.2">
      <c r="A46" s="176" t="s">
        <v>64</v>
      </c>
      <c r="B46" s="176">
        <f>'実質公債費比率（分子）の構造'!K$48</f>
        <v>605</v>
      </c>
      <c r="C46" s="176"/>
      <c r="D46" s="176"/>
      <c r="E46" s="176">
        <f>'実質公債費比率（分子）の構造'!L$48</f>
        <v>586</v>
      </c>
      <c r="F46" s="176"/>
      <c r="G46" s="176"/>
      <c r="H46" s="176">
        <f>'実質公債費比率（分子）の構造'!M$48</f>
        <v>544</v>
      </c>
      <c r="I46" s="176"/>
      <c r="J46" s="176"/>
      <c r="K46" s="176">
        <f>'実質公債費比率（分子）の構造'!N$48</f>
        <v>583</v>
      </c>
      <c r="L46" s="176"/>
      <c r="M46" s="176"/>
      <c r="N46" s="176">
        <f>'実質公債費比率（分子）の構造'!O$48</f>
        <v>601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2214</v>
      </c>
      <c r="C49" s="176"/>
      <c r="D49" s="176"/>
      <c r="E49" s="176">
        <f>'実質公債費比率（分子）の構造'!L$45</f>
        <v>2419</v>
      </c>
      <c r="F49" s="176"/>
      <c r="G49" s="176"/>
      <c r="H49" s="176">
        <f>'実質公債費比率（分子）の構造'!M$45</f>
        <v>2463</v>
      </c>
      <c r="I49" s="176"/>
      <c r="J49" s="176"/>
      <c r="K49" s="176">
        <f>'実質公債費比率（分子）の構造'!N$45</f>
        <v>2482</v>
      </c>
      <c r="L49" s="176"/>
      <c r="M49" s="176"/>
      <c r="N49" s="176">
        <f>'実質公債費比率（分子）の構造'!O$45</f>
        <v>2445</v>
      </c>
      <c r="O49" s="176"/>
      <c r="P49" s="176"/>
    </row>
    <row r="50" spans="1:16" x14ac:dyDescent="0.2">
      <c r="A50" s="176" t="s">
        <v>67</v>
      </c>
      <c r="B50" s="176" t="e">
        <f>NA()</f>
        <v>#N/A</v>
      </c>
      <c r="C50" s="176">
        <f>IF(ISNUMBER('実質公債費比率（分子）の構造'!K$53),'実質公債費比率（分子）の構造'!K$53,NA())</f>
        <v>935</v>
      </c>
      <c r="D50" s="176" t="e">
        <f>NA()</f>
        <v>#N/A</v>
      </c>
      <c r="E50" s="176" t="e">
        <f>NA()</f>
        <v>#N/A</v>
      </c>
      <c r="F50" s="176">
        <f>IF(ISNUMBER('実質公債費比率（分子）の構造'!L$53),'実質公債費比率（分子）の構造'!L$53,NA())</f>
        <v>989</v>
      </c>
      <c r="G50" s="176" t="e">
        <f>NA()</f>
        <v>#N/A</v>
      </c>
      <c r="H50" s="176" t="e">
        <f>NA()</f>
        <v>#N/A</v>
      </c>
      <c r="I50" s="176">
        <f>IF(ISNUMBER('実質公債費比率（分子）の構造'!M$53),'実質公債費比率（分子）の構造'!M$53,NA())</f>
        <v>1018</v>
      </c>
      <c r="J50" s="176" t="e">
        <f>NA()</f>
        <v>#N/A</v>
      </c>
      <c r="K50" s="176" t="e">
        <f>NA()</f>
        <v>#N/A</v>
      </c>
      <c r="L50" s="176">
        <f>IF(ISNUMBER('実質公債費比率（分子）の構造'!N$53),'実質公債費比率（分子）の構造'!N$53,NA())</f>
        <v>1080</v>
      </c>
      <c r="M50" s="176" t="e">
        <f>NA()</f>
        <v>#N/A</v>
      </c>
      <c r="N50" s="176" t="e">
        <f>NA()</f>
        <v>#N/A</v>
      </c>
      <c r="O50" s="176">
        <f>IF(ISNUMBER('実質公債費比率（分子）の構造'!O$53),'実質公債費比率（分子）の構造'!O$53,NA())</f>
        <v>1121</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21942</v>
      </c>
      <c r="E56" s="175"/>
      <c r="F56" s="175"/>
      <c r="G56" s="175">
        <f>'将来負担比率（分子）の構造'!J$52</f>
        <v>20855</v>
      </c>
      <c r="H56" s="175"/>
      <c r="I56" s="175"/>
      <c r="J56" s="175">
        <f>'将来負担比率（分子）の構造'!K$52</f>
        <v>19569</v>
      </c>
      <c r="K56" s="175"/>
      <c r="L56" s="175"/>
      <c r="M56" s="175">
        <f>'将来負担比率（分子）の構造'!L$52</f>
        <v>18060</v>
      </c>
      <c r="N56" s="175"/>
      <c r="O56" s="175"/>
      <c r="P56" s="175">
        <f>'将来負担比率（分子）の構造'!M$52</f>
        <v>16731</v>
      </c>
    </row>
    <row r="57" spans="1:16" x14ac:dyDescent="0.2">
      <c r="A57" s="175" t="s">
        <v>42</v>
      </c>
      <c r="B57" s="175"/>
      <c r="C57" s="175"/>
      <c r="D57" s="175">
        <f>'将来負担比率（分子）の構造'!I$51</f>
        <v>1944</v>
      </c>
      <c r="E57" s="175"/>
      <c r="F57" s="175"/>
      <c r="G57" s="175">
        <f>'将来負担比率（分子）の構造'!J$51</f>
        <v>2007</v>
      </c>
      <c r="H57" s="175"/>
      <c r="I57" s="175"/>
      <c r="J57" s="175">
        <f>'将来負担比率（分子）の構造'!K$51</f>
        <v>2006</v>
      </c>
      <c r="K57" s="175"/>
      <c r="L57" s="175"/>
      <c r="M57" s="175">
        <f>'将来負担比率（分子）の構造'!L$51</f>
        <v>2062</v>
      </c>
      <c r="N57" s="175"/>
      <c r="O57" s="175"/>
      <c r="P57" s="175">
        <f>'将来負担比率（分子）の構造'!M$51</f>
        <v>1994</v>
      </c>
    </row>
    <row r="58" spans="1:16" x14ac:dyDescent="0.2">
      <c r="A58" s="175" t="s">
        <v>41</v>
      </c>
      <c r="B58" s="175"/>
      <c r="C58" s="175"/>
      <c r="D58" s="175">
        <f>'将来負担比率（分子）の構造'!I$50</f>
        <v>5599</v>
      </c>
      <c r="E58" s="175"/>
      <c r="F58" s="175"/>
      <c r="G58" s="175">
        <f>'将来負担比率（分子）の構造'!J$50</f>
        <v>6665</v>
      </c>
      <c r="H58" s="175"/>
      <c r="I58" s="175"/>
      <c r="J58" s="175">
        <f>'将来負担比率（分子）の構造'!K$50</f>
        <v>8207</v>
      </c>
      <c r="K58" s="175"/>
      <c r="L58" s="175"/>
      <c r="M58" s="175">
        <f>'将来負担比率（分子）の構造'!L$50</f>
        <v>9322</v>
      </c>
      <c r="N58" s="175"/>
      <c r="O58" s="175"/>
      <c r="P58" s="175">
        <f>'将来負担比率（分子）の構造'!M$50</f>
        <v>9920</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f>'将来負担比率（分子）の構造'!I$46</f>
        <v>2</v>
      </c>
      <c r="C61" s="175"/>
      <c r="D61" s="175"/>
      <c r="E61" s="175">
        <f>'将来負担比率（分子）の構造'!J$46</f>
        <v>1</v>
      </c>
      <c r="F61" s="175"/>
      <c r="G61" s="175"/>
      <c r="H61" s="175">
        <f>'将来負担比率（分子）の構造'!K$46</f>
        <v>0</v>
      </c>
      <c r="I61" s="175"/>
      <c r="J61" s="175"/>
      <c r="K61" s="175">
        <f>'将来負担比率（分子）の構造'!L$46</f>
        <v>0</v>
      </c>
      <c r="L61" s="175"/>
      <c r="M61" s="175"/>
      <c r="N61" s="175">
        <f>'将来負担比率（分子）の構造'!M$46</f>
        <v>0</v>
      </c>
      <c r="O61" s="175"/>
      <c r="P61" s="175"/>
    </row>
    <row r="62" spans="1:16" x14ac:dyDescent="0.2">
      <c r="A62" s="175" t="s">
        <v>35</v>
      </c>
      <c r="B62" s="175">
        <f>'将来負担比率（分子）の構造'!I$45</f>
        <v>2796</v>
      </c>
      <c r="C62" s="175"/>
      <c r="D62" s="175"/>
      <c r="E62" s="175">
        <f>'将来負担比率（分子）の構造'!J$45</f>
        <v>2562</v>
      </c>
      <c r="F62" s="175"/>
      <c r="G62" s="175"/>
      <c r="H62" s="175">
        <f>'将来負担比率（分子）の構造'!K$45</f>
        <v>2528</v>
      </c>
      <c r="I62" s="175"/>
      <c r="J62" s="175"/>
      <c r="K62" s="175">
        <f>'将来負担比率（分子）の構造'!L$45</f>
        <v>2735</v>
      </c>
      <c r="L62" s="175"/>
      <c r="M62" s="175"/>
      <c r="N62" s="175">
        <f>'将来負担比率（分子）の構造'!M$45</f>
        <v>2550</v>
      </c>
      <c r="O62" s="175"/>
      <c r="P62" s="175"/>
    </row>
    <row r="63" spans="1:16" x14ac:dyDescent="0.2">
      <c r="A63" s="175" t="s">
        <v>34</v>
      </c>
      <c r="B63" s="175">
        <f>'将来負担比率（分子）の構造'!I$44</f>
        <v>1938</v>
      </c>
      <c r="C63" s="175"/>
      <c r="D63" s="175"/>
      <c r="E63" s="175">
        <f>'将来負担比率（分子）の構造'!J$44</f>
        <v>1758</v>
      </c>
      <c r="F63" s="175"/>
      <c r="G63" s="175"/>
      <c r="H63" s="175">
        <f>'将来負担比率（分子）の構造'!K$44</f>
        <v>1600</v>
      </c>
      <c r="I63" s="175"/>
      <c r="J63" s="175"/>
      <c r="K63" s="175">
        <f>'将来負担比率（分子）の構造'!L$44</f>
        <v>1412</v>
      </c>
      <c r="L63" s="175"/>
      <c r="M63" s="175"/>
      <c r="N63" s="175">
        <f>'将来負担比率（分子）の構造'!M$44</f>
        <v>1235</v>
      </c>
      <c r="O63" s="175"/>
      <c r="P63" s="175"/>
    </row>
    <row r="64" spans="1:16" x14ac:dyDescent="0.2">
      <c r="A64" s="175" t="s">
        <v>33</v>
      </c>
      <c r="B64" s="175">
        <f>'将来負担比率（分子）の構造'!I$43</f>
        <v>8671</v>
      </c>
      <c r="C64" s="175"/>
      <c r="D64" s="175"/>
      <c r="E64" s="175">
        <f>'将来負担比率（分子）の構造'!J$43</f>
        <v>8120</v>
      </c>
      <c r="F64" s="175"/>
      <c r="G64" s="175"/>
      <c r="H64" s="175">
        <f>'将来負担比率（分子）の構造'!K$43</f>
        <v>7720</v>
      </c>
      <c r="I64" s="175"/>
      <c r="J64" s="175"/>
      <c r="K64" s="175">
        <f>'将来負担比率（分子）の構造'!L$43</f>
        <v>7287</v>
      </c>
      <c r="L64" s="175"/>
      <c r="M64" s="175"/>
      <c r="N64" s="175">
        <f>'将来負担比率（分子）の構造'!M$43</f>
        <v>7193</v>
      </c>
      <c r="O64" s="175"/>
      <c r="P64" s="175"/>
    </row>
    <row r="65" spans="1:16" x14ac:dyDescent="0.2">
      <c r="A65" s="175" t="s">
        <v>32</v>
      </c>
      <c r="B65" s="175">
        <f>'将来負担比率（分子）の構造'!I$42</f>
        <v>200</v>
      </c>
      <c r="C65" s="175"/>
      <c r="D65" s="175"/>
      <c r="E65" s="175">
        <f>'将来負担比率（分子）の構造'!J$42</f>
        <v>185</v>
      </c>
      <c r="F65" s="175"/>
      <c r="G65" s="175"/>
      <c r="H65" s="175">
        <f>'将来負担比率（分子）の構造'!K$42</f>
        <v>169</v>
      </c>
      <c r="I65" s="175"/>
      <c r="J65" s="175"/>
      <c r="K65" s="175">
        <f>'将来負担比率（分子）の構造'!L$42</f>
        <v>155</v>
      </c>
      <c r="L65" s="175"/>
      <c r="M65" s="175"/>
      <c r="N65" s="175">
        <f>'将来負担比率（分子）の構造'!M$42</f>
        <v>141</v>
      </c>
      <c r="O65" s="175"/>
      <c r="P65" s="175"/>
    </row>
    <row r="66" spans="1:16" x14ac:dyDescent="0.2">
      <c r="A66" s="175" t="s">
        <v>31</v>
      </c>
      <c r="B66" s="175">
        <f>'将来負担比率（分子）の構造'!I$41</f>
        <v>25412</v>
      </c>
      <c r="C66" s="175"/>
      <c r="D66" s="175"/>
      <c r="E66" s="175">
        <f>'将来負担比率（分子）の構造'!J$41</f>
        <v>24290</v>
      </c>
      <c r="F66" s="175"/>
      <c r="G66" s="175"/>
      <c r="H66" s="175">
        <f>'将来負担比率（分子）の構造'!K$41</f>
        <v>23304</v>
      </c>
      <c r="I66" s="175"/>
      <c r="J66" s="175"/>
      <c r="K66" s="175">
        <f>'将来負担比率（分子）の構造'!L$41</f>
        <v>21552</v>
      </c>
      <c r="L66" s="175"/>
      <c r="M66" s="175"/>
      <c r="N66" s="175">
        <f>'将来負担比率（分子）の構造'!M$41</f>
        <v>19892</v>
      </c>
      <c r="O66" s="175"/>
      <c r="P66" s="175"/>
    </row>
    <row r="67" spans="1:16" x14ac:dyDescent="0.2">
      <c r="A67" s="175" t="s">
        <v>71</v>
      </c>
      <c r="B67" s="175" t="e">
        <f>NA()</f>
        <v>#N/A</v>
      </c>
      <c r="C67" s="175">
        <f>IF(ISNUMBER('将来負担比率（分子）の構造'!I$53), IF('将来負担比率（分子）の構造'!I$53 &lt; 0, 0, '将来負担比率（分子）の構造'!I$53), NA())</f>
        <v>9534</v>
      </c>
      <c r="D67" s="175" t="e">
        <f>NA()</f>
        <v>#N/A</v>
      </c>
      <c r="E67" s="175" t="e">
        <f>NA()</f>
        <v>#N/A</v>
      </c>
      <c r="F67" s="175">
        <f>IF(ISNUMBER('将来負担比率（分子）の構造'!J$53), IF('将来負担比率（分子）の構造'!J$53 &lt; 0, 0, '将来負担比率（分子）の構造'!J$53), NA())</f>
        <v>7390</v>
      </c>
      <c r="G67" s="175" t="e">
        <f>NA()</f>
        <v>#N/A</v>
      </c>
      <c r="H67" s="175" t="e">
        <f>NA()</f>
        <v>#N/A</v>
      </c>
      <c r="I67" s="175">
        <f>IF(ISNUMBER('将来負担比率（分子）の構造'!K$53), IF('将来負担比率（分子）の構造'!K$53 &lt; 0, 0, '将来負担比率（分子）の構造'!K$53), NA())</f>
        <v>5540</v>
      </c>
      <c r="J67" s="175" t="e">
        <f>NA()</f>
        <v>#N/A</v>
      </c>
      <c r="K67" s="175" t="e">
        <f>NA()</f>
        <v>#N/A</v>
      </c>
      <c r="L67" s="175">
        <f>IF(ISNUMBER('将来負担比率（分子）の構造'!L$53), IF('将来負担比率（分子）の構造'!L$53 &lt; 0, 0, '将来負担比率（分子）の構造'!L$53), NA())</f>
        <v>3697</v>
      </c>
      <c r="M67" s="175" t="e">
        <f>NA()</f>
        <v>#N/A</v>
      </c>
      <c r="N67" s="175" t="e">
        <f>NA()</f>
        <v>#N/A</v>
      </c>
      <c r="O67" s="175">
        <f>IF(ISNUMBER('将来負担比率（分子）の構造'!M$53), IF('将来負担比率（分子）の構造'!M$53 &lt; 0, 0, '将来負担比率（分子）の構造'!M$53), NA())</f>
        <v>2366</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2768</v>
      </c>
      <c r="C72" s="179">
        <f>基金残高に係る経年分析!G55</f>
        <v>2769</v>
      </c>
      <c r="D72" s="179">
        <f>基金残高に係る経年分析!H55</f>
        <v>2769</v>
      </c>
    </row>
    <row r="73" spans="1:16" x14ac:dyDescent="0.2">
      <c r="A73" s="178" t="s">
        <v>74</v>
      </c>
      <c r="B73" s="179">
        <f>基金残高に係る経年分析!F56</f>
        <v>954</v>
      </c>
      <c r="C73" s="179">
        <f>基金残高に係る経年分析!G56</f>
        <v>954</v>
      </c>
      <c r="D73" s="179">
        <f>基金残高に係る経年分析!H56</f>
        <v>954</v>
      </c>
    </row>
    <row r="74" spans="1:16" x14ac:dyDescent="0.2">
      <c r="A74" s="178" t="s">
        <v>75</v>
      </c>
      <c r="B74" s="179">
        <f>基金残高に係る経年分析!F57</f>
        <v>4720</v>
      </c>
      <c r="C74" s="179">
        <f>基金残高に係る経年分析!G57</f>
        <v>5128</v>
      </c>
      <c r="D74" s="179">
        <f>基金残高に係る経年分析!H57</f>
        <v>5570</v>
      </c>
    </row>
  </sheetData>
  <sheetProtection algorithmName="SHA-512" hashValue="LjZgRmGBGR7BWH0zhQh8qiLyKAMCpN8GIw1hUF2P9I1BE9uYGvY/z33LUm/aKghj46yaCzybAUZPuNU9eIxywg==" saltValue="kRhB8VhekMa6ozRGMpXx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武井 康浩</cp:lastModifiedBy>
  <cp:lastPrinted>2025-03-18T11:18:52Z</cp:lastPrinted>
  <dcterms:created xsi:type="dcterms:W3CDTF">2025-02-19T02:21:01Z</dcterms:created>
  <dcterms:modified xsi:type="dcterms:W3CDTF">2025-03-18T11:19:44Z</dcterms:modified>
  <cp:category/>
</cp:coreProperties>
</file>