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v\共有フォルダ\05 経営管理局\B_経営企画部\90_市町村課\6_令和６年度\20250122【山梨県市町村課：0205〆】公営企業に係る経営比較分析表（令和５年度決算）の分析等について（依頼）\"/>
    </mc:Choice>
  </mc:AlternateContent>
  <xr:revisionPtr revIDLastSave="0" documentId="13_ncr:1_{801091B7-50D3-4B79-A9C4-4E30198FC709}" xr6:coauthVersionLast="47" xr6:coauthVersionMax="47" xr10:uidLastSave="{00000000-0000-0000-0000-000000000000}"/>
  <workbookProtection workbookAlgorithmName="SHA-512" workbookHashValue="6ceg3mbWx0eqU8+EoPMkFMhOpvF2pcNChHqI//8r3H5OhT4i+Y16yf1Ke9kjJ9nU09wUDOoXH9kVLQ4/2EyFrg==" workbookSaltValue="T3m9f0klD/hGr2wpOxMSRQ==" workbookSpinCount="100000" lockStructure="1"/>
  <bookViews>
    <workbookView xWindow="28680" yWindow="-120" windowWidth="19440" windowHeight="148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Y6" i="5"/>
  <c r="FZ12" i="4" s="1"/>
  <c r="X6" i="5"/>
  <c r="EG12" i="4" s="1"/>
  <c r="W6" i="5"/>
  <c r="CN12" i="4" s="1"/>
  <c r="V6" i="5"/>
  <c r="U6" i="5"/>
  <c r="T6" i="5"/>
  <c r="S6" i="5"/>
  <c r="EG10" i="4" s="1"/>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E90" i="4"/>
  <c r="C90" i="4"/>
  <c r="MO80" i="4"/>
  <c r="LZ80" i="4"/>
  <c r="LK80" i="4"/>
  <c r="KV80" i="4"/>
  <c r="KG80" i="4"/>
  <c r="JB80" i="4"/>
  <c r="HX80" i="4"/>
  <c r="HI80" i="4"/>
  <c r="GT80" i="4"/>
  <c r="FO80" i="4"/>
  <c r="EZ80" i="4"/>
  <c r="EK80" i="4"/>
  <c r="DV80" i="4"/>
  <c r="DG80" i="4"/>
  <c r="BX80" i="4"/>
  <c r="AT80" i="4"/>
  <c r="AE80" i="4"/>
  <c r="P80" i="4"/>
  <c r="MO79" i="4"/>
  <c r="LZ79" i="4"/>
  <c r="KV79" i="4"/>
  <c r="KG79" i="4"/>
  <c r="JB79" i="4"/>
  <c r="IM79" i="4"/>
  <c r="HX79" i="4"/>
  <c r="HI79" i="4"/>
  <c r="GT79" i="4"/>
  <c r="FO79" i="4"/>
  <c r="EZ79" i="4"/>
  <c r="DV79" i="4"/>
  <c r="DG79" i="4"/>
  <c r="BX79" i="4"/>
  <c r="BI79" i="4"/>
  <c r="AT79" i="4"/>
  <c r="AE79" i="4"/>
  <c r="P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JW12" i="4"/>
  <c r="ID12" i="4"/>
  <c r="AU12" i="4"/>
  <c r="B12" i="4"/>
  <c r="JW10" i="4"/>
  <c r="FZ10" i="4"/>
  <c r="CN10" i="4"/>
  <c r="B10" i="4"/>
  <c r="ID8" i="4"/>
  <c r="FZ8" i="4"/>
  <c r="EG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EW54" i="4"/>
  <c r="BI78" i="4"/>
  <c r="BI54" i="4"/>
  <c r="BI32" i="4"/>
  <c r="LZ78" i="4"/>
  <c r="LY54" i="4"/>
  <c r="LY32" i="4"/>
  <c r="IM78" i="4"/>
  <c r="IK54" i="4"/>
  <c r="IK32" i="4"/>
  <c r="EZ78"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<sst xmlns="http://schemas.openxmlformats.org/spreadsheetml/2006/main" count="344" uniqueCount="188">
  <si>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</si>
  <si>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</si>
  <si>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</si>
  <si>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</si>
  <si>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</si>
  <si>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</si>
  <si>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</si>
  <si>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</si>
  <si>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</si>
  <si>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</si>
  <si>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</si>
  <si>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</si>
  <si>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</si>
  <si>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</si>
  <si>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</si>
  <si>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</si>
  <si>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</si>
  <si>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</si>
  <si>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</si>
  <si>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</si>
  <si>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</si>
  <si>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</si>
  <si>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</si>
  <si>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</si>
  <si>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</si>
  <si>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</si>
  <si>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</si>
  <si>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</si>
  <si>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</si>
  <si>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</si>
  <si>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</si>
  <si>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</si>
  <si>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</si>
  <si>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</si>
  <si>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</si>
  <si>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</si>
  <si>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</si>
  <si>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</si>
  <si>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</si>
  <si>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</si>
  <si>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</si>
  <si>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</si>
  <si>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</si>
  <si>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</si>
  <si>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</si>
  <si>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</si>
  <si>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</si>
  <si>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</si>
  <si>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</si>
  <si>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</si>
  <si>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</si>
  <si>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</si>
  <si>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</si>
  <si>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</si>
  <si>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</si>
  <si>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</si>
  <si>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</si>
  <si>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</si>
  <si>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</si>
  <si>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</si>
  <si>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</si>
  <si>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</si>
  <si>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</si>
  <si>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</si>
  <si>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</si>
  <si>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</si>
  <si>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</si>
  <si>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</si>
  <si>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</si>
  <si>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</si>
  <si>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</si>
  <si>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</si>
  <si>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</si>
  <si>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</si>
  <si>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</si>
  <si>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</si>
  <si>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</si>
  <si>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</si>
  <si>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</si>
  <si>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</si>
  <si>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</si>
  <si>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</si>
  <si>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</si>
  <si>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</si>
  <si>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</si>
  <si>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</si>
  <si>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</si>
  <si>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</si>
  <si>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</si>
  <si>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</si>
  <si>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</si>
  <si>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</si>
  <si>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</si>
  <si>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</si>
  <si>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</si>
  <si>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</si>
  <si>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</si>
  <si>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</si>
  <si>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</si>
  <si>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</si>
  <si>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</si>
  <si>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</si>
  <si>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</si>
  <si>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</si>
  <si>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</si>
  <si>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</si>
  <si>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</si>
  <si>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</si>
  <si>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</si>
  <si>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</si>
  <si>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</si>
  <si>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</si>
  <si>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</si>
  <si>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</si>
  <si>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</si>
  <si>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</si>
  <si>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</si>
  <si>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</si>
  <si>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</si>
  <si>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</si>
  <si>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</si>
  <si>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</si>
  <si>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</si>
  <si>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</si>
  <si>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</si>
  <si>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</si>
  <si>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</si>
  <si>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</si>
  <si>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</si>
  <si>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</si>
  <si>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</si>
  <si>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</si>
  <si>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</si>
  <si>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</si>
  <si>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</si>
  <si>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</si>
  <si>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</si>
  <si>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</si>
  <si>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</si>
  <si>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</si>
  <si>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</si>
  <si>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</si>
  <si>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</si>
  <si>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</si>
  <si>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</si>
  <si>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</si>
  <si>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</si>
  <si>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</si>
  <si>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</si>
  <si>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</si>
  <si>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</si>
  <si>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</si>
  <si>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</si>
  <si>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</si>
  <si>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</si>
  <si>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</si>
  <si>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</si>
  <si>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</si>
  <si>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</si>
  <si>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</si>
  <si>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</si>
  <si>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</si>
  <si>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</si>
  <si>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</si>
  <si>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</si>
  <si>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</si>
  <si>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</si>
  <si>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</si>
  <si>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</si>
  <si>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</si>
  <si>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</si>
  <si>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</si>
  <si>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</si>
  <si>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</si>
  <si>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</si>
  <si>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ド 訓</t>
  </si>
  <si>
    <t>救 臨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</si>
  <si>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</si>
  <si>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</si>
  <si>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</si>
  <si>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</si>
  <si>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</si>
  <si>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</si>
  <si>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</si>
  <si>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峡南医療センター企業団は、公立病院として地域医療を守るため、急性期から回復期、在宅医療に至るまで地域全体で切れ目のない必要な医療を提供し、地域完結型医療を目指している。
　富士川病院においては、救急医療やがん診療等、高度かつ専門的な医療を提供している。
　また、新型コロナウイルス感染症患者の陽性者の受入れ、発熱外来の設置、ワクチン接種などを行っている他、災害拠点病院として当地域の中核的役割も果たしている。</t>
    <rPh sb="1" eb="3">
      <t>キョウナン</t>
    </rPh>
    <rPh sb="3" eb="5">
      <t>イリョウ</t>
    </rPh>
    <rPh sb="9" eb="12">
      <t>キギョウダン</t>
    </rPh>
    <rPh sb="14" eb="16">
      <t>コウリツ</t>
    </rPh>
    <rPh sb="16" eb="18">
      <t>ビョウイン</t>
    </rPh>
    <rPh sb="21" eb="23">
      <t>チイキ</t>
    </rPh>
    <rPh sb="23" eb="25">
      <t>イリョウ</t>
    </rPh>
    <rPh sb="26" eb="27">
      <t>マモ</t>
    </rPh>
    <rPh sb="31" eb="34">
      <t>キュウセイキ</t>
    </rPh>
    <rPh sb="36" eb="38">
      <t>カイフク</t>
    </rPh>
    <rPh sb="38" eb="39">
      <t>キ</t>
    </rPh>
    <rPh sb="40" eb="44">
      <t>ザイタクイリョウ</t>
    </rPh>
    <rPh sb="45" eb="46">
      <t>イタ</t>
    </rPh>
    <rPh sb="49" eb="53">
      <t>チイキゼンタイ</t>
    </rPh>
    <rPh sb="54" eb="55">
      <t>キ</t>
    </rPh>
    <rPh sb="56" eb="57">
      <t>メ</t>
    </rPh>
    <rPh sb="60" eb="62">
      <t>ヒツヨウ</t>
    </rPh>
    <rPh sb="63" eb="65">
      <t>イリョウ</t>
    </rPh>
    <rPh sb="66" eb="68">
      <t>テイキョウ</t>
    </rPh>
    <rPh sb="70" eb="72">
      <t>チイキ</t>
    </rPh>
    <rPh sb="72" eb="75">
      <t>カンケツガタ</t>
    </rPh>
    <rPh sb="75" eb="77">
      <t>イリョウ</t>
    </rPh>
    <rPh sb="78" eb="80">
      <t>メザ</t>
    </rPh>
    <rPh sb="87" eb="92">
      <t>フジカワビョウイン</t>
    </rPh>
    <rPh sb="98" eb="102">
      <t>キュウキュウイリョウ</t>
    </rPh>
    <rPh sb="105" eb="107">
      <t>シンリョウ</t>
    </rPh>
    <rPh sb="107" eb="108">
      <t>トウ</t>
    </rPh>
    <rPh sb="109" eb="111">
      <t>コウド</t>
    </rPh>
    <rPh sb="113" eb="116">
      <t>センモンテキ</t>
    </rPh>
    <rPh sb="117" eb="119">
      <t>イリョウ</t>
    </rPh>
    <rPh sb="120" eb="122">
      <t>テイキョウ</t>
    </rPh>
    <rPh sb="147" eb="150">
      <t>ヨウセイシャ</t>
    </rPh>
    <rPh sb="160" eb="162">
      <t>セッチ</t>
    </rPh>
    <rPh sb="167" eb="169">
      <t>セッシュ</t>
    </rPh>
    <rPh sb="188" eb="189">
      <t>トウ</t>
    </rPh>
    <rPh sb="189" eb="191">
      <t>チイキ</t>
    </rPh>
    <rPh sb="192" eb="195">
      <t>チュウカクテキ</t>
    </rPh>
    <phoneticPr fontId="5"/>
  </si>
  <si>
    <t>　経常収支比率が100%を割っており、患者の受診控え等で患者が戻らない状況で、経営は非常に厳しい状況である。
　今後は、現状の医療体制と感染症等の診療・検査等の医療体制を維持しながら、令和５年度に策定した経営強化プランに基づき、市川三郷病院との機能分化・連携を強化し、収益確保と費用削減を図り、健全な経営が維持できるよう経営改善に取り組んでいく。</t>
    <rPh sb="1" eb="5">
      <t>ケイジョウシュウシ</t>
    </rPh>
    <rPh sb="5" eb="7">
      <t>ヒリツ</t>
    </rPh>
    <rPh sb="13" eb="14">
      <t>ワ</t>
    </rPh>
    <rPh sb="19" eb="21">
      <t>カンジャ</t>
    </rPh>
    <rPh sb="22" eb="24">
      <t>ジュシン</t>
    </rPh>
    <rPh sb="24" eb="25">
      <t>ヒカ</t>
    </rPh>
    <rPh sb="26" eb="27">
      <t>トウ</t>
    </rPh>
    <rPh sb="28" eb="30">
      <t>カンジャ</t>
    </rPh>
    <rPh sb="31" eb="32">
      <t>モド</t>
    </rPh>
    <rPh sb="35" eb="37">
      <t>ジョウキョウ</t>
    </rPh>
    <rPh sb="48" eb="50">
      <t>ジョウキョウ</t>
    </rPh>
    <rPh sb="114" eb="120">
      <t>イチカワミサトビョウイン</t>
    </rPh>
    <rPh sb="122" eb="124">
      <t>キノウ</t>
    </rPh>
    <rPh sb="124" eb="126">
      <t>ブンカ</t>
    </rPh>
    <rPh sb="127" eb="129">
      <t>レンケイ</t>
    </rPh>
    <rPh sb="130" eb="132">
      <t>キョウカ</t>
    </rPh>
    <rPh sb="134" eb="136">
      <t>シュウエキ</t>
    </rPh>
    <rPh sb="136" eb="138">
      <t>カクホ</t>
    </rPh>
    <rPh sb="139" eb="141">
      <t>ヒヨウ</t>
    </rPh>
    <rPh sb="141" eb="143">
      <t>サクゲン</t>
    </rPh>
    <rPh sb="144" eb="145">
      <t>ハカ</t>
    </rPh>
    <rPh sb="160" eb="162">
      <t>ケイエイ</t>
    </rPh>
    <rPh sb="162" eb="164">
      <t>カイゼン</t>
    </rPh>
    <rPh sb="165" eb="166">
      <t>ト</t>
    </rPh>
    <rPh sb="167" eb="168">
      <t>ク</t>
    </rPh>
    <phoneticPr fontId="5"/>
  </si>
  <si>
    <r>
      <t>　新型コロナウイルス感染症に係る補助金収入が減額となったこともあり、経常収支比率は100％を割り赤字となったが、類似病院平均値を上回る結果となっている。修正医業収支比率は微減となってい</t>
    </r>
    <r>
      <rPr>
        <sz val="11"/>
        <rFont val="ＭＳ ゴシック"/>
        <family val="3"/>
        <charset val="128"/>
      </rPr>
      <t xml:space="preserve">る。
　入院患者１人１日当たり収益は類似病院平均値を上回る傾向が続いている。外来患者１人１日当たり収益は増加傾向にあるが、類似病院平均値を下回っている。新型コロナウイルス感染症が５類となったことから病床確保の影響が緩和され前年度から病床利用率は上昇しているが、類似病院平均値を下回り低水準となっている。
　職員給与費対医業収益比率は定期昇給及び新型コロナウイルス感染症関連手当の支給等の要因により増加傾向である。
</t>
    </r>
    <rPh sb="1" eb="3">
      <t>シンガタ</t>
    </rPh>
    <rPh sb="10" eb="13">
      <t>カンセンショウ</t>
    </rPh>
    <rPh sb="14" eb="15">
      <t>カカ</t>
    </rPh>
    <rPh sb="16" eb="19">
      <t>ホジョキン</t>
    </rPh>
    <rPh sb="19" eb="21">
      <t>シュウニュウ</t>
    </rPh>
    <rPh sb="22" eb="24">
      <t>ゲンガク</t>
    </rPh>
    <rPh sb="34" eb="38">
      <t>ケイジョウシュウシ</t>
    </rPh>
    <rPh sb="38" eb="40">
      <t>ヒリツ</t>
    </rPh>
    <rPh sb="46" eb="47">
      <t>ワ</t>
    </rPh>
    <rPh sb="48" eb="50">
      <t>アカジ</t>
    </rPh>
    <rPh sb="56" eb="58">
      <t>ルイジ</t>
    </rPh>
    <rPh sb="58" eb="60">
      <t>ビョウイン</t>
    </rPh>
    <rPh sb="60" eb="63">
      <t>ヘイキンチ</t>
    </rPh>
    <rPh sb="64" eb="66">
      <t>ウワマワ</t>
    </rPh>
    <rPh sb="67" eb="69">
      <t>ケッカ</t>
    </rPh>
    <rPh sb="85" eb="87">
      <t>ビゲン</t>
    </rPh>
    <rPh sb="98" eb="100">
      <t>カンジャ</t>
    </rPh>
    <rPh sb="114" eb="116">
      <t>ヘイキン</t>
    </rPh>
    <rPh sb="116" eb="117">
      <t>チ</t>
    </rPh>
    <rPh sb="130" eb="132">
      <t>ガイライ</t>
    </rPh>
    <rPh sb="132" eb="134">
      <t>カンジャ</t>
    </rPh>
    <rPh sb="135" eb="136">
      <t>ヒト</t>
    </rPh>
    <rPh sb="137" eb="138">
      <t>ニチ</t>
    </rPh>
    <rPh sb="138" eb="139">
      <t>アタ</t>
    </rPh>
    <rPh sb="141" eb="143">
      <t>シュウエキ</t>
    </rPh>
    <rPh sb="144" eb="146">
      <t>ゾウカ</t>
    </rPh>
    <rPh sb="146" eb="148">
      <t>ケイコウ</t>
    </rPh>
    <rPh sb="153" eb="155">
      <t>ルイジ</t>
    </rPh>
    <rPh sb="155" eb="157">
      <t>ビョウイン</t>
    </rPh>
    <rPh sb="157" eb="160">
      <t>ヘイキンチ</t>
    </rPh>
    <rPh sb="161" eb="163">
      <t>シタマワ</t>
    </rPh>
    <rPh sb="182" eb="183">
      <t>ルイ</t>
    </rPh>
    <rPh sb="191" eb="194">
      <t>テイスイジュン</t>
    </rPh>
    <rPh sb="199" eb="201">
      <t>カンワ</t>
    </rPh>
    <rPh sb="226" eb="229">
      <t>ヘイキンチ</t>
    </rPh>
    <rPh sb="251" eb="252">
      <t>トウ</t>
    </rPh>
    <rPh sb="253" eb="255">
      <t>ヨウイン</t>
    </rPh>
    <rPh sb="258" eb="262">
      <t>テイキショウキュウ</t>
    </rPh>
    <rPh sb="262" eb="263">
      <t>オヨ</t>
    </rPh>
    <rPh sb="264" eb="266">
      <t>ゾウカ</t>
    </rPh>
    <rPh sb="266" eb="268">
      <t>ケイコウ</t>
    </rPh>
    <rPh sb="272" eb="275">
      <t>ザイリョウヒ</t>
    </rPh>
    <rPh sb="275" eb="276">
      <t>タイ</t>
    </rPh>
    <rPh sb="276" eb="280">
      <t>イギョウシュウエキ</t>
    </rPh>
    <rPh sb="280" eb="282">
      <t>ヒリツ</t>
    </rPh>
    <phoneticPr fontId="5"/>
  </si>
  <si>
    <r>
      <t>　</t>
    </r>
    <r>
      <rPr>
        <sz val="11"/>
        <rFont val="ＭＳ ゴシック"/>
        <family val="3"/>
        <charset val="128"/>
      </rPr>
      <t>有形固定資産減価償却率は類似病院平均値を下回っているが、増加に転じており、建物の経過年数が24年となり、老朽化が進行していることが伺える。また　器械備品減価償却費率も類似病院平均値を下回っているが、増加に転じていることから高額医療機器の更新の必要性が高まっていることが伺える。
　法定耐用年数に達した医療機器も依然として多くあることから、計画的な医療機器の更新が今後の重要課題である。</t>
    </r>
    <rPh sb="19" eb="20">
      <t>チ</t>
    </rPh>
    <rPh sb="21" eb="23">
      <t>シタマワ</t>
    </rPh>
    <rPh sb="29" eb="31">
      <t>ゾウカ</t>
    </rPh>
    <rPh sb="32" eb="33">
      <t>テン</t>
    </rPh>
    <rPh sb="38" eb="40">
      <t>タテモノ</t>
    </rPh>
    <rPh sb="41" eb="43">
      <t>ケイカ</t>
    </rPh>
    <rPh sb="43" eb="45">
      <t>ネンスウ</t>
    </rPh>
    <rPh sb="48" eb="49">
      <t>ネン</t>
    </rPh>
    <rPh sb="53" eb="56">
      <t>ロウキュウカ</t>
    </rPh>
    <rPh sb="57" eb="59">
      <t>シンコウ</t>
    </rPh>
    <rPh sb="66" eb="67">
      <t>ウカガ</t>
    </rPh>
    <rPh sb="90" eb="91">
      <t>アタイ</t>
    </rPh>
    <rPh sb="100" eb="102">
      <t>ゾウカ</t>
    </rPh>
    <rPh sb="103" eb="104">
      <t>テン</t>
    </rPh>
    <rPh sb="112" eb="114">
      <t>コウガク</t>
    </rPh>
    <rPh sb="114" eb="116">
      <t>イリョウ</t>
    </rPh>
    <rPh sb="116" eb="118">
      <t>キキ</t>
    </rPh>
    <rPh sb="119" eb="121">
      <t>コウシン</t>
    </rPh>
    <rPh sb="122" eb="125">
      <t>ヒツヨウセイ</t>
    </rPh>
    <rPh sb="126" eb="127">
      <t>タカウカガ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</si>
</sst>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60.9</c:v>
                </c:pt>
                <c:pt idx="2">
                  <c:v>57.6</c:v>
                </c:pt>
                <c:pt idx="3">
                  <c:v>55.1</c:v>
                </c:pt>
                <c:pt idx="4">
                  <c:v>58.1</c:v>
                </c:pt>
              </c:numCache>
            </c:numRef>
          </c:val>
          <c:extLst>
            <c:ext xmlns:c16="http://schemas.microsoft.com/office/drawing/2014/chart" uri="{C3380CC4-5D6E-409C-BE32-E72D297353CC}">
              <c16:uniqueId val="{00000000-DC04-40E2-823D-252E283D43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C04-40E2-823D-252E283D43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9683</c:v>
                </c:pt>
                <c:pt idx="1">
                  <c:v>10678</c:v>
                </c:pt>
                <c:pt idx="2">
                  <c:v>10775</c:v>
                </c:pt>
                <c:pt idx="3">
                  <c:v>11049</c:v>
                </c:pt>
                <c:pt idx="4">
                  <c:v>11100</c:v>
                </c:pt>
              </c:numCache>
            </c:numRef>
          </c:val>
          <c:extLst>
            <c:ext xmlns:c16="http://schemas.microsoft.com/office/drawing/2014/chart" uri="{C3380CC4-5D6E-409C-BE32-E72D297353CC}">
              <c16:uniqueId val="{00000000-3814-4EB5-A2D8-46B7144147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814-4EB5-A2D8-46B71441476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36417</c:v>
                </c:pt>
                <c:pt idx="1">
                  <c:v>39351</c:v>
                </c:pt>
                <c:pt idx="2">
                  <c:v>41178</c:v>
                </c:pt>
                <c:pt idx="3">
                  <c:v>43614</c:v>
                </c:pt>
                <c:pt idx="4">
                  <c:v>42637</c:v>
                </c:pt>
              </c:numCache>
            </c:numRef>
          </c:val>
          <c:extLst>
            <c:ext xmlns:c16="http://schemas.microsoft.com/office/drawing/2014/chart" uri="{C3380CC4-5D6E-409C-BE32-E72D297353CC}">
              <c16:uniqueId val="{00000000-3F15-43D4-AF5A-59C9483CE6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F15-43D4-AF5A-59C9483CE6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96-4D2E-A9D9-E2092CF048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696-4D2E-A9D9-E2092CF048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100</c:v>
                </c:pt>
                <c:pt idx="1">
                  <c:v>91.1</c:v>
                </c:pt>
                <c:pt idx="2">
                  <c:v>91.6</c:v>
                </c:pt>
                <c:pt idx="3">
                  <c:v>88.8</c:v>
                </c:pt>
                <c:pt idx="4">
                  <c:v>86.2</c:v>
                </c:pt>
              </c:numCache>
            </c:numRef>
          </c:val>
          <c:extLst>
            <c:ext xmlns:c16="http://schemas.microsoft.com/office/drawing/2014/chart" uri="{C3380CC4-5D6E-409C-BE32-E72D297353CC}">
              <c16:uniqueId val="{00000000-2597-45AA-9EF7-7684B33C5A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597-45AA-9EF7-7684B33C5A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c:v>
                </c:pt>
                <c:pt idx="1">
                  <c:v>91.1</c:v>
                </c:pt>
                <c:pt idx="2">
                  <c:v>91.6</c:v>
                </c:pt>
                <c:pt idx="3">
                  <c:v>88.9</c:v>
                </c:pt>
                <c:pt idx="4">
                  <c:v>86.4</c:v>
                </c:pt>
              </c:numCache>
            </c:numRef>
          </c:val>
          <c:extLst>
            <c:ext xmlns:c16="http://schemas.microsoft.com/office/drawing/2014/chart" uri="{C3380CC4-5D6E-409C-BE32-E72D297353CC}">
              <c16:uniqueId val="{00000000-7D5B-4C9E-92C3-C6D8C7D0C7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7D5B-4C9E-92C3-C6D8C7D0C7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107.2</c:v>
                </c:pt>
                <c:pt idx="1">
                  <c:v>112.8</c:v>
                </c:pt>
                <c:pt idx="2">
                  <c:v>119.3</c:v>
                </c:pt>
                <c:pt idx="3">
                  <c:v>117.2</c:v>
                </c:pt>
                <c:pt idx="4">
                  <c:v>97.9</c:v>
                </c:pt>
              </c:numCache>
            </c:numRef>
          </c:val>
          <c:extLst>
            <c:ext xmlns:c16="http://schemas.microsoft.com/office/drawing/2014/chart" uri="{C3380CC4-5D6E-409C-BE32-E72D297353CC}">
              <c16:uniqueId val="{00000000-2082-4D48-97D0-80DBB2832D8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082-4D48-97D0-80DBB2832D8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60.5</c:v>
                </c:pt>
                <c:pt idx="1">
                  <c:v>58.2</c:v>
                </c:pt>
                <c:pt idx="2">
                  <c:v>53.5</c:v>
                </c:pt>
                <c:pt idx="3">
                  <c:v>50.4</c:v>
                </c:pt>
                <c:pt idx="4">
                  <c:v>56</c:v>
                </c:pt>
              </c:numCache>
            </c:numRef>
          </c:val>
          <c:extLst>
            <c:ext xmlns:c16="http://schemas.microsoft.com/office/drawing/2014/chart" uri="{C3380CC4-5D6E-409C-BE32-E72D297353CC}">
              <c16:uniqueId val="{00000000-2A95-4600-B459-2DF2C36169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A95-4600-B459-2DF2C36169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c:v>
                </c:pt>
                <c:pt idx="1">
                  <c:v>58.5</c:v>
                </c:pt>
                <c:pt idx="2">
                  <c:v>52.3</c:v>
                </c:pt>
                <c:pt idx="3">
                  <c:v>48.8</c:v>
                </c:pt>
                <c:pt idx="4">
                  <c:v>55.2</c:v>
                </c:pt>
              </c:numCache>
            </c:numRef>
          </c:val>
          <c:extLst>
            <c:ext xmlns:c16="http://schemas.microsoft.com/office/drawing/2014/chart" uri="{C3380CC4-5D6E-409C-BE32-E72D297353CC}">
              <c16:uniqueId val="{00000000-1B0D-49D6-9FFF-73DF01F447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B0D-49D6-9FFF-73DF01F447F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6014842</c:v>
                </c:pt>
                <c:pt idx="1">
                  <c:v>6856329</c:v>
                </c:pt>
                <c:pt idx="2">
                  <c:v>8227259</c:v>
                </c:pt>
                <c:pt idx="3">
                  <c:v>9602342</c:v>
                </c:pt>
                <c:pt idx="4">
                  <c:v>10134741</c:v>
                </c:pt>
              </c:numCache>
            </c:numRef>
          </c:val>
          <c:extLst>
            <c:ext xmlns:c16="http://schemas.microsoft.com/office/drawing/2014/chart" uri="{C3380CC4-5D6E-409C-BE32-E72D297353CC}">
              <c16:uniqueId val="{00000000-2F90-4A3D-AB80-BAF78AB296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2F90-4A3D-AB80-BAF78AB296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19.399999999999999</c:v>
                </c:pt>
                <c:pt idx="2">
                  <c:v>18.2</c:v>
                </c:pt>
                <c:pt idx="3">
                  <c:v>18.5</c:v>
                </c:pt>
                <c:pt idx="4">
                  <c:v>18.7</c:v>
                </c:pt>
              </c:numCache>
            </c:numRef>
          </c:val>
          <c:extLst>
            <c:ext xmlns:c16="http://schemas.microsoft.com/office/drawing/2014/chart" uri="{C3380CC4-5D6E-409C-BE32-E72D297353CC}">
              <c16:uniqueId val="{00000000-DDBC-43B7-B464-E7D6E92905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DBC-43B7-B464-E7D6E92905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47.1</c:v>
                </c:pt>
                <c:pt idx="1">
                  <c:v>62.7</c:v>
                </c:pt>
                <c:pt idx="2">
                  <c:v>63</c:v>
                </c:pt>
                <c:pt idx="3">
                  <c:v>63.4</c:v>
                </c:pt>
                <c:pt idx="4">
                  <c:v>64.099999999999994</c:v>
                </c:pt>
              </c:numCache>
            </c:numRef>
          </c:val>
          <c:extLst>
            <c:ext xmlns:c16="http://schemas.microsoft.com/office/drawing/2014/chart" uri="{C3380CC4-5D6E-409C-BE32-E72D297353CC}">
              <c16:uniqueId val="{00000000-149A-40C3-83AF-072AD2F2B3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49A-40C3-83AF-072AD2F2B3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U5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山梨県峡南医療センター企業団　富士川病院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154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12893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110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107.2</v>
      </c>
      <c r="Q33" s="129"/>
      <c r="R33" s="129"/>
      <c r="S33" s="129"/>
      <c r="T33" s="129"/>
      <c r="U33" s="129"/>
      <c r="V33" s="129"/>
      <c r="W33" s="129"/>
      <c r="X33" s="129"/>
      <c r="Y33" s="129"/>
      <c r="Z33" s="129"/>
      <c r="AA33" s="129"/>
      <c r="AB33" s="129"/>
      <c r="AC33" s="129"/>
      <c r="AD33" s="130"/>
      <c r="AE33" s="128">
        <f>データ!AJ7</f>
        <v>112.8</v>
      </c>
      <c r="AF33" s="129"/>
      <c r="AG33" s="129"/>
      <c r="AH33" s="129"/>
      <c r="AI33" s="129"/>
      <c r="AJ33" s="129"/>
      <c r="AK33" s="129"/>
      <c r="AL33" s="129"/>
      <c r="AM33" s="129"/>
      <c r="AN33" s="129"/>
      <c r="AO33" s="129"/>
      <c r="AP33" s="129"/>
      <c r="AQ33" s="129"/>
      <c r="AR33" s="129"/>
      <c r="AS33" s="130"/>
      <c r="AT33" s="128">
        <f>データ!AK7</f>
        <v>119.3</v>
      </c>
      <c r="AU33" s="129"/>
      <c r="AV33" s="129"/>
      <c r="AW33" s="129"/>
      <c r="AX33" s="129"/>
      <c r="AY33" s="129"/>
      <c r="AZ33" s="129"/>
      <c r="BA33" s="129"/>
      <c r="BB33" s="129"/>
      <c r="BC33" s="129"/>
      <c r="BD33" s="129"/>
      <c r="BE33" s="129"/>
      <c r="BF33" s="129"/>
      <c r="BG33" s="129"/>
      <c r="BH33" s="130"/>
      <c r="BI33" s="128">
        <f>データ!AL7</f>
        <v>117.2</v>
      </c>
      <c r="BJ33" s="129"/>
      <c r="BK33" s="129"/>
      <c r="BL33" s="129"/>
      <c r="BM33" s="129"/>
      <c r="BN33" s="129"/>
      <c r="BO33" s="129"/>
      <c r="BP33" s="129"/>
      <c r="BQ33" s="129"/>
      <c r="BR33" s="129"/>
      <c r="BS33" s="129"/>
      <c r="BT33" s="129"/>
      <c r="BU33" s="129"/>
      <c r="BV33" s="129"/>
      <c r="BW33" s="130"/>
      <c r="BX33" s="128">
        <f>データ!AM7</f>
        <v>97.9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v>
      </c>
      <c r="DE33" s="129"/>
      <c r="DF33" s="129"/>
      <c r="DG33" s="129"/>
      <c r="DH33" s="129"/>
      <c r="DI33" s="129"/>
      <c r="DJ33" s="129"/>
      <c r="DK33" s="129"/>
      <c r="DL33" s="129"/>
      <c r="DM33" s="129"/>
      <c r="DN33" s="129"/>
      <c r="DO33" s="129"/>
      <c r="DP33" s="129"/>
      <c r="DQ33" s="129"/>
      <c r="DR33" s="130"/>
      <c r="DS33" s="128">
        <f>データ!AU7</f>
        <v>91.1</v>
      </c>
      <c r="DT33" s="129"/>
      <c r="DU33" s="129"/>
      <c r="DV33" s="129"/>
      <c r="DW33" s="129"/>
      <c r="DX33" s="129"/>
      <c r="DY33" s="129"/>
      <c r="DZ33" s="129"/>
      <c r="EA33" s="129"/>
      <c r="EB33" s="129"/>
      <c r="EC33" s="129"/>
      <c r="ED33" s="129"/>
      <c r="EE33" s="129"/>
      <c r="EF33" s="129"/>
      <c r="EG33" s="130"/>
      <c r="EH33" s="128">
        <f>データ!AV7</f>
        <v>91.6</v>
      </c>
      <c r="EI33" s="129"/>
      <c r="EJ33" s="129"/>
      <c r="EK33" s="129"/>
      <c r="EL33" s="129"/>
      <c r="EM33" s="129"/>
      <c r="EN33" s="129"/>
      <c r="EO33" s="129"/>
      <c r="EP33" s="129"/>
      <c r="EQ33" s="129"/>
      <c r="ER33" s="129"/>
      <c r="ES33" s="129"/>
      <c r="ET33" s="129"/>
      <c r="EU33" s="129"/>
      <c r="EV33" s="130"/>
      <c r="EW33" s="128">
        <f>データ!AW7</f>
        <v>88.9</v>
      </c>
      <c r="EX33" s="129"/>
      <c r="EY33" s="129"/>
      <c r="EZ33" s="129"/>
      <c r="FA33" s="129"/>
      <c r="FB33" s="129"/>
      <c r="FC33" s="129"/>
      <c r="FD33" s="129"/>
      <c r="FE33" s="129"/>
      <c r="FF33" s="129"/>
      <c r="FG33" s="129"/>
      <c r="FH33" s="129"/>
      <c r="FI33" s="129"/>
      <c r="FJ33" s="129"/>
      <c r="FK33" s="130"/>
      <c r="FL33" s="128">
        <f>データ!AX7</f>
        <v>86.4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v>
      </c>
      <c r="GS33" s="129"/>
      <c r="GT33" s="129"/>
      <c r="GU33" s="129"/>
      <c r="GV33" s="129"/>
      <c r="GW33" s="129"/>
      <c r="GX33" s="129"/>
      <c r="GY33" s="129"/>
      <c r="GZ33" s="129"/>
      <c r="HA33" s="129"/>
      <c r="HB33" s="129"/>
      <c r="HC33" s="129"/>
      <c r="HD33" s="129"/>
      <c r="HE33" s="129"/>
      <c r="HF33" s="130"/>
      <c r="HG33" s="128">
        <f>データ!BF7</f>
        <v>91.1</v>
      </c>
      <c r="HH33" s="129"/>
      <c r="HI33" s="129"/>
      <c r="HJ33" s="129"/>
      <c r="HK33" s="129"/>
      <c r="HL33" s="129"/>
      <c r="HM33" s="129"/>
      <c r="HN33" s="129"/>
      <c r="HO33" s="129"/>
      <c r="HP33" s="129"/>
      <c r="HQ33" s="129"/>
      <c r="HR33" s="129"/>
      <c r="HS33" s="129"/>
      <c r="HT33" s="129"/>
      <c r="HU33" s="130"/>
      <c r="HV33" s="128">
        <f>データ!BG7</f>
        <v>91.6</v>
      </c>
      <c r="HW33" s="129"/>
      <c r="HX33" s="129"/>
      <c r="HY33" s="129"/>
      <c r="HZ33" s="129"/>
      <c r="IA33" s="129"/>
      <c r="IB33" s="129"/>
      <c r="IC33" s="129"/>
      <c r="ID33" s="129"/>
      <c r="IE33" s="129"/>
      <c r="IF33" s="129"/>
      <c r="IG33" s="129"/>
      <c r="IH33" s="129"/>
      <c r="II33" s="129"/>
      <c r="IJ33" s="130"/>
      <c r="IK33" s="128">
        <f>データ!BH7</f>
        <v>88.8</v>
      </c>
      <c r="IL33" s="129"/>
      <c r="IM33" s="129"/>
      <c r="IN33" s="129"/>
      <c r="IO33" s="129"/>
      <c r="IP33" s="129"/>
      <c r="IQ33" s="129"/>
      <c r="IR33" s="129"/>
      <c r="IS33" s="129"/>
      <c r="IT33" s="129"/>
      <c r="IU33" s="129"/>
      <c r="IV33" s="129"/>
      <c r="IW33" s="129"/>
      <c r="IX33" s="129"/>
      <c r="IY33" s="130"/>
      <c r="IZ33" s="128">
        <f>データ!BI7</f>
        <v>86.2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60.9</v>
      </c>
      <c r="KV33" s="129"/>
      <c r="KW33" s="129"/>
      <c r="KX33" s="129"/>
      <c r="KY33" s="129"/>
      <c r="KZ33" s="129"/>
      <c r="LA33" s="129"/>
      <c r="LB33" s="129"/>
      <c r="LC33" s="129"/>
      <c r="LD33" s="129"/>
      <c r="LE33" s="129"/>
      <c r="LF33" s="129"/>
      <c r="LG33" s="129"/>
      <c r="LH33" s="129"/>
      <c r="LI33" s="130"/>
      <c r="LJ33" s="128">
        <f>データ!BR7</f>
        <v>57.6</v>
      </c>
      <c r="LK33" s="129"/>
      <c r="LL33" s="129"/>
      <c r="LM33" s="129"/>
      <c r="LN33" s="129"/>
      <c r="LO33" s="129"/>
      <c r="LP33" s="129"/>
      <c r="LQ33" s="129"/>
      <c r="LR33" s="129"/>
      <c r="LS33" s="129"/>
      <c r="LT33" s="129"/>
      <c r="LU33" s="129"/>
      <c r="LV33" s="129"/>
      <c r="LW33" s="129"/>
      <c r="LX33" s="130"/>
      <c r="LY33" s="128">
        <f>データ!BS7</f>
        <v>55.1</v>
      </c>
      <c r="LZ33" s="129"/>
      <c r="MA33" s="129"/>
      <c r="MB33" s="129"/>
      <c r="MC33" s="129"/>
      <c r="MD33" s="129"/>
      <c r="ME33" s="129"/>
      <c r="MF33" s="129"/>
      <c r="MG33" s="129"/>
      <c r="MH33" s="129"/>
      <c r="MI33" s="129"/>
      <c r="MJ33" s="129"/>
      <c r="MK33" s="129"/>
      <c r="ML33" s="129"/>
      <c r="MM33" s="130"/>
      <c r="MN33" s="128">
        <f>データ!BT7</f>
        <v>58.1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187</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36417</v>
      </c>
      <c r="Q55" s="144"/>
      <c r="R55" s="144"/>
      <c r="S55" s="144"/>
      <c r="T55" s="144"/>
      <c r="U55" s="144"/>
      <c r="V55" s="144"/>
      <c r="W55" s="144"/>
      <c r="X55" s="144"/>
      <c r="Y55" s="144"/>
      <c r="Z55" s="144"/>
      <c r="AA55" s="144"/>
      <c r="AB55" s="144"/>
      <c r="AC55" s="144"/>
      <c r="AD55" s="145"/>
      <c r="AE55" s="143">
        <f>データ!CB7</f>
        <v>39351</v>
      </c>
      <c r="AF55" s="144"/>
      <c r="AG55" s="144"/>
      <c r="AH55" s="144"/>
      <c r="AI55" s="144"/>
      <c r="AJ55" s="144"/>
      <c r="AK55" s="144"/>
      <c r="AL55" s="144"/>
      <c r="AM55" s="144"/>
      <c r="AN55" s="144"/>
      <c r="AO55" s="144"/>
      <c r="AP55" s="144"/>
      <c r="AQ55" s="144"/>
      <c r="AR55" s="144"/>
      <c r="AS55" s="145"/>
      <c r="AT55" s="143">
        <f>データ!CC7</f>
        <v>41178</v>
      </c>
      <c r="AU55" s="144"/>
      <c r="AV55" s="144"/>
      <c r="AW55" s="144"/>
      <c r="AX55" s="144"/>
      <c r="AY55" s="144"/>
      <c r="AZ55" s="144"/>
      <c r="BA55" s="144"/>
      <c r="BB55" s="144"/>
      <c r="BC55" s="144"/>
      <c r="BD55" s="144"/>
      <c r="BE55" s="144"/>
      <c r="BF55" s="144"/>
      <c r="BG55" s="144"/>
      <c r="BH55" s="145"/>
      <c r="BI55" s="143">
        <f>データ!CD7</f>
        <v>43614</v>
      </c>
      <c r="BJ55" s="144"/>
      <c r="BK55" s="144"/>
      <c r="BL55" s="144"/>
      <c r="BM55" s="144"/>
      <c r="BN55" s="144"/>
      <c r="BO55" s="144"/>
      <c r="BP55" s="144"/>
      <c r="BQ55" s="144"/>
      <c r="BR55" s="144"/>
      <c r="BS55" s="144"/>
      <c r="BT55" s="144"/>
      <c r="BU55" s="144"/>
      <c r="BV55" s="144"/>
      <c r="BW55" s="145"/>
      <c r="BX55" s="143">
        <f>データ!CE7</f>
        <v>42637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9683</v>
      </c>
      <c r="DE55" s="144"/>
      <c r="DF55" s="144"/>
      <c r="DG55" s="144"/>
      <c r="DH55" s="144"/>
      <c r="DI55" s="144"/>
      <c r="DJ55" s="144"/>
      <c r="DK55" s="144"/>
      <c r="DL55" s="144"/>
      <c r="DM55" s="144"/>
      <c r="DN55" s="144"/>
      <c r="DO55" s="144"/>
      <c r="DP55" s="144"/>
      <c r="DQ55" s="144"/>
      <c r="DR55" s="145"/>
      <c r="DS55" s="143">
        <f>データ!CM7</f>
        <v>10678</v>
      </c>
      <c r="DT55" s="144"/>
      <c r="DU55" s="144"/>
      <c r="DV55" s="144"/>
      <c r="DW55" s="144"/>
      <c r="DX55" s="144"/>
      <c r="DY55" s="144"/>
      <c r="DZ55" s="144"/>
      <c r="EA55" s="144"/>
      <c r="EB55" s="144"/>
      <c r="EC55" s="144"/>
      <c r="ED55" s="144"/>
      <c r="EE55" s="144"/>
      <c r="EF55" s="144"/>
      <c r="EG55" s="145"/>
      <c r="EH55" s="143">
        <f>データ!CN7</f>
        <v>10775</v>
      </c>
      <c r="EI55" s="144"/>
      <c r="EJ55" s="144"/>
      <c r="EK55" s="144"/>
      <c r="EL55" s="144"/>
      <c r="EM55" s="144"/>
      <c r="EN55" s="144"/>
      <c r="EO55" s="144"/>
      <c r="EP55" s="144"/>
      <c r="EQ55" s="144"/>
      <c r="ER55" s="144"/>
      <c r="ES55" s="144"/>
      <c r="ET55" s="144"/>
      <c r="EU55" s="144"/>
      <c r="EV55" s="145"/>
      <c r="EW55" s="143">
        <f>データ!CO7</f>
        <v>11049</v>
      </c>
      <c r="EX55" s="144"/>
      <c r="EY55" s="144"/>
      <c r="EZ55" s="144"/>
      <c r="FA55" s="144"/>
      <c r="FB55" s="144"/>
      <c r="FC55" s="144"/>
      <c r="FD55" s="144"/>
      <c r="FE55" s="144"/>
      <c r="FF55" s="144"/>
      <c r="FG55" s="144"/>
      <c r="FH55" s="144"/>
      <c r="FI55" s="144"/>
      <c r="FJ55" s="144"/>
      <c r="FK55" s="145"/>
      <c r="FL55" s="143">
        <f>データ!CP7</f>
        <v>11100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62.7</v>
      </c>
      <c r="HH55" s="129"/>
      <c r="HI55" s="129"/>
      <c r="HJ55" s="129"/>
      <c r="HK55" s="129"/>
      <c r="HL55" s="129"/>
      <c r="HM55" s="129"/>
      <c r="HN55" s="129"/>
      <c r="HO55" s="129"/>
      <c r="HP55" s="129"/>
      <c r="HQ55" s="129"/>
      <c r="HR55" s="129"/>
      <c r="HS55" s="129"/>
      <c r="HT55" s="129"/>
      <c r="HU55" s="130"/>
      <c r="HV55" s="128">
        <f>データ!CY7</f>
        <v>63</v>
      </c>
      <c r="HW55" s="129"/>
      <c r="HX55" s="129"/>
      <c r="HY55" s="129"/>
      <c r="HZ55" s="129"/>
      <c r="IA55" s="129"/>
      <c r="IB55" s="129"/>
      <c r="IC55" s="129"/>
      <c r="ID55" s="129"/>
      <c r="IE55" s="129"/>
      <c r="IF55" s="129"/>
      <c r="IG55" s="129"/>
      <c r="IH55" s="129"/>
      <c r="II55" s="129"/>
      <c r="IJ55" s="130"/>
      <c r="IK55" s="128">
        <f>データ!CZ7</f>
        <v>63.4</v>
      </c>
      <c r="IL55" s="129"/>
      <c r="IM55" s="129"/>
      <c r="IN55" s="129"/>
      <c r="IO55" s="129"/>
      <c r="IP55" s="129"/>
      <c r="IQ55" s="129"/>
      <c r="IR55" s="129"/>
      <c r="IS55" s="129"/>
      <c r="IT55" s="129"/>
      <c r="IU55" s="129"/>
      <c r="IV55" s="129"/>
      <c r="IW55" s="129"/>
      <c r="IX55" s="129"/>
      <c r="IY55" s="130"/>
      <c r="IZ55" s="128">
        <f>データ!DA7</f>
        <v>64.099999999999994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19.399999999999999</v>
      </c>
      <c r="KV55" s="129"/>
      <c r="KW55" s="129"/>
      <c r="KX55" s="129"/>
      <c r="KY55" s="129"/>
      <c r="KZ55" s="129"/>
      <c r="LA55" s="129"/>
      <c r="LB55" s="129"/>
      <c r="LC55" s="129"/>
      <c r="LD55" s="129"/>
      <c r="LE55" s="129"/>
      <c r="LF55" s="129"/>
      <c r="LG55" s="129"/>
      <c r="LH55" s="129"/>
      <c r="LI55" s="130"/>
      <c r="LJ55" s="128">
        <f>データ!DJ7</f>
        <v>18.2</v>
      </c>
      <c r="LK55" s="129"/>
      <c r="LL55" s="129"/>
      <c r="LM55" s="129"/>
      <c r="LN55" s="129"/>
      <c r="LO55" s="129"/>
      <c r="LP55" s="129"/>
      <c r="LQ55" s="129"/>
      <c r="LR55" s="129"/>
      <c r="LS55" s="129"/>
      <c r="LT55" s="129"/>
      <c r="LU55" s="129"/>
      <c r="LV55" s="129"/>
      <c r="LW55" s="129"/>
      <c r="LX55" s="130"/>
      <c r="LY55" s="128">
        <f>データ!DK7</f>
        <v>18.5</v>
      </c>
      <c r="LZ55" s="129"/>
      <c r="MA55" s="129"/>
      <c r="MB55" s="129"/>
      <c r="MC55" s="129"/>
      <c r="MD55" s="129"/>
      <c r="ME55" s="129"/>
      <c r="MF55" s="129"/>
      <c r="MG55" s="129"/>
      <c r="MH55" s="129"/>
      <c r="MI55" s="129"/>
      <c r="MJ55" s="129"/>
      <c r="MK55" s="129"/>
      <c r="ML55" s="129"/>
      <c r="MM55" s="130"/>
      <c r="MN55" s="128">
        <f>データ!DL7</f>
        <v>18.7</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60.5</v>
      </c>
      <c r="DH79" s="129"/>
      <c r="DI79" s="129"/>
      <c r="DJ79" s="129"/>
      <c r="DK79" s="129"/>
      <c r="DL79" s="129"/>
      <c r="DM79" s="129"/>
      <c r="DN79" s="129"/>
      <c r="DO79" s="129"/>
      <c r="DP79" s="129"/>
      <c r="DQ79" s="129"/>
      <c r="DR79" s="129"/>
      <c r="DS79" s="129"/>
      <c r="DT79" s="129"/>
      <c r="DU79" s="130"/>
      <c r="DV79" s="128">
        <f>データ!EE7</f>
        <v>58.2</v>
      </c>
      <c r="DW79" s="129"/>
      <c r="DX79" s="129"/>
      <c r="DY79" s="129"/>
      <c r="DZ79" s="129"/>
      <c r="EA79" s="129"/>
      <c r="EB79" s="129"/>
      <c r="EC79" s="129"/>
      <c r="ED79" s="129"/>
      <c r="EE79" s="129"/>
      <c r="EF79" s="129"/>
      <c r="EG79" s="129"/>
      <c r="EH79" s="129"/>
      <c r="EI79" s="129"/>
      <c r="EJ79" s="130"/>
      <c r="EK79" s="128">
        <f>データ!EF7</f>
        <v>53.5</v>
      </c>
      <c r="EL79" s="129"/>
      <c r="EM79" s="129"/>
      <c r="EN79" s="129"/>
      <c r="EO79" s="129"/>
      <c r="EP79" s="129"/>
      <c r="EQ79" s="129"/>
      <c r="ER79" s="129"/>
      <c r="ES79" s="129"/>
      <c r="ET79" s="129"/>
      <c r="EU79" s="129"/>
      <c r="EV79" s="129"/>
      <c r="EW79" s="129"/>
      <c r="EX79" s="129"/>
      <c r="EY79" s="130"/>
      <c r="EZ79" s="128">
        <f>データ!EG7</f>
        <v>50.4</v>
      </c>
      <c r="FA79" s="129"/>
      <c r="FB79" s="129"/>
      <c r="FC79" s="129"/>
      <c r="FD79" s="129"/>
      <c r="FE79" s="129"/>
      <c r="FF79" s="129"/>
      <c r="FG79" s="129"/>
      <c r="FH79" s="129"/>
      <c r="FI79" s="129"/>
      <c r="FJ79" s="129"/>
      <c r="FK79" s="129"/>
      <c r="FL79" s="129"/>
      <c r="FM79" s="129"/>
      <c r="FN79" s="130"/>
      <c r="FO79" s="128">
        <f>データ!EH7</f>
        <v>56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62</v>
      </c>
      <c r="GU79" s="129"/>
      <c r="GV79" s="129"/>
      <c r="GW79" s="129"/>
      <c r="GX79" s="129"/>
      <c r="GY79" s="129"/>
      <c r="GZ79" s="129"/>
      <c r="HA79" s="129"/>
      <c r="HB79" s="129"/>
      <c r="HC79" s="129"/>
      <c r="HD79" s="129"/>
      <c r="HE79" s="129"/>
      <c r="HF79" s="129"/>
      <c r="HG79" s="129"/>
      <c r="HH79" s="130"/>
      <c r="HI79" s="128">
        <f>データ!EP7</f>
        <v>58.5</v>
      </c>
      <c r="HJ79" s="129"/>
      <c r="HK79" s="129"/>
      <c r="HL79" s="129"/>
      <c r="HM79" s="129"/>
      <c r="HN79" s="129"/>
      <c r="HO79" s="129"/>
      <c r="HP79" s="129"/>
      <c r="HQ79" s="129"/>
      <c r="HR79" s="129"/>
      <c r="HS79" s="129"/>
      <c r="HT79" s="129"/>
      <c r="HU79" s="129"/>
      <c r="HV79" s="129"/>
      <c r="HW79" s="130"/>
      <c r="HX79" s="128">
        <f>データ!EQ7</f>
        <v>52.3</v>
      </c>
      <c r="HY79" s="129"/>
      <c r="HZ79" s="129"/>
      <c r="IA79" s="129"/>
      <c r="IB79" s="129"/>
      <c r="IC79" s="129"/>
      <c r="ID79" s="129"/>
      <c r="IE79" s="129"/>
      <c r="IF79" s="129"/>
      <c r="IG79" s="129"/>
      <c r="IH79" s="129"/>
      <c r="II79" s="129"/>
      <c r="IJ79" s="129"/>
      <c r="IK79" s="129"/>
      <c r="IL79" s="130"/>
      <c r="IM79" s="128">
        <f>データ!ER7</f>
        <v>48.8</v>
      </c>
      <c r="IN79" s="129"/>
      <c r="IO79" s="129"/>
      <c r="IP79" s="129"/>
      <c r="IQ79" s="129"/>
      <c r="IR79" s="129"/>
      <c r="IS79" s="129"/>
      <c r="IT79" s="129"/>
      <c r="IU79" s="129"/>
      <c r="IV79" s="129"/>
      <c r="IW79" s="129"/>
      <c r="IX79" s="129"/>
      <c r="IY79" s="129"/>
      <c r="IZ79" s="129"/>
      <c r="JA79" s="130"/>
      <c r="JB79" s="128">
        <f>データ!ES7</f>
        <v>55.2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6014842</v>
      </c>
      <c r="KH79" s="144"/>
      <c r="KI79" s="144"/>
      <c r="KJ79" s="144"/>
      <c r="KK79" s="144"/>
      <c r="KL79" s="144"/>
      <c r="KM79" s="144"/>
      <c r="KN79" s="144"/>
      <c r="KO79" s="144"/>
      <c r="KP79" s="144"/>
      <c r="KQ79" s="144"/>
      <c r="KR79" s="144"/>
      <c r="KS79" s="144"/>
      <c r="KT79" s="144"/>
      <c r="KU79" s="145"/>
      <c r="KV79" s="143">
        <f>データ!FA7</f>
        <v>6856329</v>
      </c>
      <c r="KW79" s="144"/>
      <c r="KX79" s="144"/>
      <c r="KY79" s="144"/>
      <c r="KZ79" s="144"/>
      <c r="LA79" s="144"/>
      <c r="LB79" s="144"/>
      <c r="LC79" s="144"/>
      <c r="LD79" s="144"/>
      <c r="LE79" s="144"/>
      <c r="LF79" s="144"/>
      <c r="LG79" s="144"/>
      <c r="LH79" s="144"/>
      <c r="LI79" s="144"/>
      <c r="LJ79" s="145"/>
      <c r="LK79" s="143">
        <f>データ!FB7</f>
        <v>8227259</v>
      </c>
      <c r="LL79" s="144"/>
      <c r="LM79" s="144"/>
      <c r="LN79" s="144"/>
      <c r="LO79" s="144"/>
      <c r="LP79" s="144"/>
      <c r="LQ79" s="144"/>
      <c r="LR79" s="144"/>
      <c r="LS79" s="144"/>
      <c r="LT79" s="144"/>
      <c r="LU79" s="144"/>
      <c r="LV79" s="144"/>
      <c r="LW79" s="144"/>
      <c r="LX79" s="144"/>
      <c r="LY79" s="145"/>
      <c r="LZ79" s="143">
        <f>データ!FC7</f>
        <v>9602342</v>
      </c>
      <c r="MA79" s="144"/>
      <c r="MB79" s="144"/>
      <c r="MC79" s="144"/>
      <c r="MD79" s="144"/>
      <c r="ME79" s="144"/>
      <c r="MF79" s="144"/>
      <c r="MG79" s="144"/>
      <c r="MH79" s="144"/>
      <c r="MI79" s="144"/>
      <c r="MJ79" s="144"/>
      <c r="MK79" s="144"/>
      <c r="ML79" s="144"/>
      <c r="MM79" s="144"/>
      <c r="MN79" s="145"/>
      <c r="MO79" s="143">
        <f>データ!FD7</f>
        <v>10134741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NU1uMsXpB4YAHXHEb6CHLw1/u4FLwCT1NulLRmjyfm2r0Ihrx/3HMopyBFdxhKhsgrib2RurtzoPvCWsjEreQ==" saltValue="hxqo5stKkl55bSVaeLIuI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157</v>
      </c>
      <c r="CB5" s="49" t="s">
        <v>158</v>
      </c>
      <c r="CC5" s="49" t="s">
        <v>148</v>
      </c>
      <c r="CD5" s="49" t="s">
        <v>149</v>
      </c>
      <c r="CE5" s="49" t="s">
        <v>159</v>
      </c>
      <c r="CF5" s="49" t="s">
        <v>151</v>
      </c>
      <c r="CG5" s="49" t="s">
        <v>152</v>
      </c>
      <c r="CH5" s="49" t="s">
        <v>153</v>
      </c>
      <c r="CI5" s="49" t="s">
        <v>154</v>
      </c>
      <c r="CJ5" s="49" t="s">
        <v>155</v>
      </c>
      <c r="CK5" s="49" t="s">
        <v>156</v>
      </c>
      <c r="CL5" s="49" t="s">
        <v>157</v>
      </c>
      <c r="CM5" s="49" t="s">
        <v>147</v>
      </c>
      <c r="CN5" s="49" t="s">
        <v>160</v>
      </c>
      <c r="CO5" s="49" t="s">
        <v>149</v>
      </c>
      <c r="CP5" s="49" t="s">
        <v>159</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161</v>
      </c>
      <c r="EP5" s="49" t="s">
        <v>147</v>
      </c>
      <c r="EQ5" s="49" t="s">
        <v>148</v>
      </c>
      <c r="ER5" s="49" t="s">
        <v>162</v>
      </c>
      <c r="ES5" s="49" t="s">
        <v>150</v>
      </c>
      <c r="ET5" s="49" t="s">
        <v>151</v>
      </c>
      <c r="EU5" s="49" t="s">
        <v>152</v>
      </c>
      <c r="EV5" s="49" t="s">
        <v>153</v>
      </c>
      <c r="EW5" s="49" t="s">
        <v>154</v>
      </c>
      <c r="EX5" s="49" t="s">
        <v>155</v>
      </c>
      <c r="EY5" s="49" t="s">
        <v>163</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c r="A6" s="35" t="s">
        <v>164</v>
      </c>
      <c r="B6" s="50">
        <f>B8</f>
        <v>2023</v>
      </c>
      <c r="C6" s="50">
        <f t="shared" ref="C6:M6" si="2">C8</f>
        <v>199435</v>
      </c>
      <c r="D6" s="50">
        <f t="shared" si="2"/>
        <v>46</v>
      </c>
      <c r="E6" s="50">
        <f t="shared" si="2"/>
        <v>6</v>
      </c>
      <c r="F6" s="50">
        <f t="shared" si="2"/>
        <v>0</v>
      </c>
      <c r="G6" s="50">
        <f t="shared" si="2"/>
        <v>2</v>
      </c>
      <c r="H6" s="158" t="str">
        <f>IF(H8&lt;&gt;I8,H8,"")&amp;IF(I8&lt;&gt;J8,I8,"")&amp;"　"&amp;J8</f>
        <v>山梨県峡南医療センター企業団　富士川病院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訓</v>
      </c>
      <c r="T6" s="50" t="str">
        <f t="shared" si="3"/>
        <v>救 臨 感 災 輪</v>
      </c>
      <c r="U6" s="51" t="str">
        <f>U8</f>
        <v>-</v>
      </c>
      <c r="V6" s="51">
        <f>V8</f>
        <v>12893</v>
      </c>
      <c r="W6" s="50" t="str">
        <f>W8</f>
        <v>-</v>
      </c>
      <c r="X6" s="50" t="str">
        <f t="shared" ref="X6" si="4">X8</f>
        <v>第２種該当</v>
      </c>
      <c r="Y6" s="50" t="str">
        <f t="shared" si="3"/>
        <v>１０：１</v>
      </c>
      <c r="Z6" s="51">
        <f t="shared" si="3"/>
        <v>154</v>
      </c>
      <c r="AA6" s="51" t="str">
        <f t="shared" si="3"/>
        <v>-</v>
      </c>
      <c r="AB6" s="51" t="str">
        <f t="shared" si="3"/>
        <v>-</v>
      </c>
      <c r="AC6" s="51" t="str">
        <f t="shared" si="3"/>
        <v>-</v>
      </c>
      <c r="AD6" s="51">
        <f t="shared" si="3"/>
        <v>4</v>
      </c>
      <c r="AE6" s="51">
        <f t="shared" si="3"/>
        <v>158</v>
      </c>
      <c r="AF6" s="51">
        <f t="shared" si="3"/>
        <v>110</v>
      </c>
      <c r="AG6" s="51" t="str">
        <f t="shared" si="3"/>
        <v>-</v>
      </c>
      <c r="AH6" s="51">
        <f t="shared" si="3"/>
        <v>110</v>
      </c>
      <c r="AI6" s="52">
        <f>IF(AI8="-",NA(),AI8)</f>
        <v>107.2</v>
      </c>
      <c r="AJ6" s="52">
        <f t="shared" ref="AJ6:AR6" si="5">IF(AJ8="-",NA(),AJ8)</f>
        <v>112.8</v>
      </c>
      <c r="AK6" s="52">
        <f t="shared" si="5"/>
        <v>119.3</v>
      </c>
      <c r="AL6" s="52">
        <f t="shared" si="5"/>
        <v>117.2</v>
      </c>
      <c r="AM6" s="52">
        <f t="shared" si="5"/>
        <v>97.9</v>
      </c>
      <c r="AN6" s="52">
        <f t="shared" si="5"/>
        <v>96.9</v>
      </c>
      <c r="AO6" s="52">
        <f t="shared" si="5"/>
        <v>100.6</v>
      </c>
      <c r="AP6" s="52">
        <f t="shared" si="5"/>
        <v>105.9</v>
      </c>
      <c r="AQ6" s="52">
        <f t="shared" si="5"/>
        <v>104.3</v>
      </c>
      <c r="AR6" s="52">
        <f t="shared" si="5"/>
        <v>96.3</v>
      </c>
      <c r="AS6" s="52" t="str">
        <f>IF(AS8="-","【-】","【"&amp;SUBSTITUTE(TEXT(AS8,"#,##0.0"),"-","△")&amp;"】")</f>
        <v>【96.6】</v>
      </c>
      <c r="AT6" s="52">
        <f>IF(AT8="-",NA(),AT8)</f>
        <v>100</v>
      </c>
      <c r="AU6" s="52">
        <f t="shared" ref="AU6:BC6" si="6">IF(AU8="-",NA(),AU8)</f>
        <v>91.1</v>
      </c>
      <c r="AV6" s="52">
        <f t="shared" si="6"/>
        <v>91.6</v>
      </c>
      <c r="AW6" s="52">
        <f t="shared" si="6"/>
        <v>88.9</v>
      </c>
      <c r="AX6" s="52">
        <f t="shared" si="6"/>
        <v>86.4</v>
      </c>
      <c r="AY6" s="52">
        <f t="shared" si="6"/>
        <v>84.3</v>
      </c>
      <c r="AZ6" s="52">
        <f t="shared" si="6"/>
        <v>80.7</v>
      </c>
      <c r="BA6" s="52">
        <f t="shared" si="6"/>
        <v>82.2</v>
      </c>
      <c r="BB6" s="52">
        <f t="shared" si="6"/>
        <v>81.7</v>
      </c>
      <c r="BC6" s="52">
        <f t="shared" si="6"/>
        <v>81</v>
      </c>
      <c r="BD6" s="52" t="str">
        <f>IF(BD8="-","【-】","【"&amp;SUBSTITUTE(TEXT(BD8,"#,##0.0"),"-","△")&amp;"】")</f>
        <v>【86.6】</v>
      </c>
      <c r="BE6" s="52">
        <f>IF(BE8="-",NA(),BE8)</f>
        <v>100</v>
      </c>
      <c r="BF6" s="52">
        <f t="shared" ref="BF6:BN6" si="7">IF(BF8="-",NA(),BF8)</f>
        <v>91.1</v>
      </c>
      <c r="BG6" s="52">
        <f t="shared" si="7"/>
        <v>91.6</v>
      </c>
      <c r="BH6" s="52">
        <f t="shared" si="7"/>
        <v>88.8</v>
      </c>
      <c r="BI6" s="52">
        <f t="shared" si="7"/>
        <v>86.2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71.099999999999994</v>
      </c>
      <c r="BQ6" s="52">
        <f t="shared" ref="BQ6:BY6" si="8">IF(BQ8="-",NA(),BQ8)</f>
        <v>60.9</v>
      </c>
      <c r="BR6" s="52">
        <f t="shared" si="8"/>
        <v>57.6</v>
      </c>
      <c r="BS6" s="52">
        <f t="shared" si="8"/>
        <v>55.1</v>
      </c>
      <c r="BT6" s="52">
        <f t="shared" si="8"/>
        <v>58.1</v>
      </c>
      <c r="BU6" s="52">
        <f t="shared" si="8"/>
        <v>70.400000000000006</v>
      </c>
      <c r="BV6" s="52">
        <f t="shared" si="8"/>
        <v>65.8</v>
      </c>
      <c r="BW6" s="52">
        <f t="shared" si="8"/>
        <v>65</v>
      </c>
      <c r="BX6" s="52">
        <f t="shared" si="8"/>
        <v>63.3</v>
      </c>
      <c r="BY6" s="52">
        <f t="shared" si="8"/>
        <v>64.7</v>
      </c>
      <c r="BZ6" s="52" t="str">
        <f>IF(BZ8="-","【-】","【"&amp;SUBSTITUTE(TEXT(BZ8,"#,##0.0"),"-","△")&amp;"】")</f>
        <v>【68.7】</v>
      </c>
      <c r="CA6" s="53">
        <f>IF(CA8="-",NA(),CA8)</f>
        <v>36417</v>
      </c>
      <c r="CB6" s="53">
        <f t="shared" ref="CB6:CJ6" si="9">IF(CB8="-",NA(),CB8)</f>
        <v>39351</v>
      </c>
      <c r="CC6" s="53">
        <f t="shared" si="9"/>
        <v>41178</v>
      </c>
      <c r="CD6" s="53">
        <f t="shared" si="9"/>
        <v>43614</v>
      </c>
      <c r="CE6" s="53">
        <f t="shared" si="9"/>
        <v>42637</v>
      </c>
      <c r="CF6" s="53">
        <f t="shared" si="9"/>
        <v>35788</v>
      </c>
      <c r="CG6" s="53">
        <f t="shared" si="9"/>
        <v>37855</v>
      </c>
      <c r="CH6" s="53">
        <f t="shared" si="9"/>
        <v>39289</v>
      </c>
      <c r="CI6" s="53">
        <f t="shared" si="9"/>
        <v>40846</v>
      </c>
      <c r="CJ6" s="53">
        <f t="shared" si="9"/>
        <v>41075</v>
      </c>
      <c r="CK6" s="52" t="str">
        <f>IF(CK8="-","【-】","【"&amp;SUBSTITUTE(TEXT(CK8,"#,##0"),"-","△")&amp;"】")</f>
        <v>【62,428】</v>
      </c>
      <c r="CL6" s="53">
        <f>IF(CL8="-",NA(),CL8)</f>
        <v>9683</v>
      </c>
      <c r="CM6" s="53">
        <f t="shared" ref="CM6:CU6" si="10">IF(CM8="-",NA(),CM8)</f>
        <v>10678</v>
      </c>
      <c r="CN6" s="53">
        <f t="shared" si="10"/>
        <v>10775</v>
      </c>
      <c r="CO6" s="53">
        <f t="shared" si="10"/>
        <v>11049</v>
      </c>
      <c r="CP6" s="53">
        <f t="shared" si="10"/>
        <v>11100</v>
      </c>
      <c r="CQ6" s="53">
        <f t="shared" si="10"/>
        <v>10602</v>
      </c>
      <c r="CR6" s="53">
        <f t="shared" si="10"/>
        <v>11234</v>
      </c>
      <c r="CS6" s="53">
        <f t="shared" si="10"/>
        <v>11512</v>
      </c>
      <c r="CT6" s="53">
        <f t="shared" si="10"/>
        <v>11831</v>
      </c>
      <c r="CU6" s="53">
        <f t="shared" si="10"/>
        <v>11652</v>
      </c>
      <c r="CV6" s="52" t="str">
        <f>IF(CV8="-","【-】","【"&amp;SUBSTITUTE(TEXT(CV8,"#,##0"),"-","△")&amp;"】")</f>
        <v>【18,236】</v>
      </c>
      <c r="CW6" s="52">
        <f>IF(CW8="-",NA(),CW8)</f>
        <v>47.1</v>
      </c>
      <c r="CX6" s="52">
        <f t="shared" ref="CX6:DF6" si="11">IF(CX8="-",NA(),CX8)</f>
        <v>62.7</v>
      </c>
      <c r="CY6" s="52">
        <f t="shared" si="11"/>
        <v>63</v>
      </c>
      <c r="CZ6" s="52">
        <f t="shared" si="11"/>
        <v>63.4</v>
      </c>
      <c r="DA6" s="52">
        <f t="shared" si="11"/>
        <v>64.099999999999994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18.399999999999999</v>
      </c>
      <c r="DI6" s="52">
        <f t="shared" ref="DI6:DQ6" si="12">IF(DI8="-",NA(),DI8)</f>
        <v>19.399999999999999</v>
      </c>
      <c r="DJ6" s="52">
        <f t="shared" si="12"/>
        <v>18.2</v>
      </c>
      <c r="DK6" s="52">
        <f t="shared" si="12"/>
        <v>18.5</v>
      </c>
      <c r="DL6" s="52">
        <f t="shared" si="12"/>
        <v>18.7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60.5</v>
      </c>
      <c r="EE6" s="52">
        <f t="shared" ref="EE6:EM6" si="14">IF(EE8="-",NA(),EE8)</f>
        <v>58.2</v>
      </c>
      <c r="EF6" s="52">
        <f t="shared" si="14"/>
        <v>53.5</v>
      </c>
      <c r="EG6" s="52">
        <f t="shared" si="14"/>
        <v>50.4</v>
      </c>
      <c r="EH6" s="52">
        <f t="shared" si="14"/>
        <v>56</v>
      </c>
      <c r="EI6" s="52">
        <f t="shared" si="14"/>
        <v>54.6</v>
      </c>
      <c r="EJ6" s="52">
        <f t="shared" si="14"/>
        <v>56.9</v>
      </c>
      <c r="EK6" s="52">
        <f t="shared" si="14"/>
        <v>58.1</v>
      </c>
      <c r="EL6" s="52">
        <f t="shared" si="14"/>
        <v>59.4</v>
      </c>
      <c r="EM6" s="52">
        <f t="shared" si="14"/>
        <v>59.1</v>
      </c>
      <c r="EN6" s="52" t="str">
        <f>IF(EN8="-","【-】","【"&amp;SUBSTITUTE(TEXT(EN8,"#,##0.0"),"-","△")&amp;"】")</f>
        <v>【57.0】</v>
      </c>
      <c r="EO6" s="52">
        <f>IF(EO8="-",NA(),EO8)</f>
        <v>62</v>
      </c>
      <c r="EP6" s="52">
        <f t="shared" ref="EP6:EX6" si="15">IF(EP8="-",NA(),EP8)</f>
        <v>58.5</v>
      </c>
      <c r="EQ6" s="52">
        <f t="shared" si="15"/>
        <v>52.3</v>
      </c>
      <c r="ER6" s="52">
        <f t="shared" si="15"/>
        <v>48.8</v>
      </c>
      <c r="ES6" s="52">
        <f t="shared" si="15"/>
        <v>55.2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6014842</v>
      </c>
      <c r="FA6" s="53">
        <f t="shared" ref="FA6:FI6" si="16">IF(FA8="-",NA(),FA8)</f>
        <v>6856329</v>
      </c>
      <c r="FB6" s="53">
        <f t="shared" si="16"/>
        <v>8227259</v>
      </c>
      <c r="FC6" s="53">
        <f t="shared" si="16"/>
        <v>9602342</v>
      </c>
      <c r="FD6" s="53">
        <f t="shared" si="16"/>
        <v>10134741</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165</v>
      </c>
      <c r="B7" s="50">
        <f t="shared" ref="B7:AH7" si="17">B8</f>
        <v>2023</v>
      </c>
      <c r="C7" s="50">
        <f t="shared" si="17"/>
        <v>199435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訓</v>
      </c>
      <c r="T7" s="50" t="str">
        <f t="shared" si="17"/>
        <v>救 臨 感 災 輪</v>
      </c>
      <c r="U7" s="51" t="str">
        <f>U8</f>
        <v>-</v>
      </c>
      <c r="V7" s="51">
        <f>V8</f>
        <v>12893</v>
      </c>
      <c r="W7" s="50" t="str">
        <f>W8</f>
        <v>-</v>
      </c>
      <c r="X7" s="50" t="str">
        <f t="shared" si="17"/>
        <v>第２種該当</v>
      </c>
      <c r="Y7" s="50" t="str">
        <f t="shared" si="17"/>
        <v>１０：１</v>
      </c>
      <c r="Z7" s="51">
        <f t="shared" si="17"/>
        <v>154</v>
      </c>
      <c r="AA7" s="51" t="str">
        <f t="shared" si="17"/>
        <v>-</v>
      </c>
      <c r="AB7" s="51" t="str">
        <f t="shared" si="17"/>
        <v>-</v>
      </c>
      <c r="AC7" s="51" t="str">
        <f t="shared" si="17"/>
        <v>-</v>
      </c>
      <c r="AD7" s="51">
        <f t="shared" si="17"/>
        <v>4</v>
      </c>
      <c r="AE7" s="51">
        <f t="shared" si="17"/>
        <v>158</v>
      </c>
      <c r="AF7" s="51">
        <f t="shared" si="17"/>
        <v>110</v>
      </c>
      <c r="AG7" s="51" t="str">
        <f t="shared" si="17"/>
        <v>-</v>
      </c>
      <c r="AH7" s="51">
        <f t="shared" si="17"/>
        <v>110</v>
      </c>
      <c r="AI7" s="52">
        <f>AI8</f>
        <v>107.2</v>
      </c>
      <c r="AJ7" s="52">
        <f t="shared" ref="AJ7:AR7" si="18">AJ8</f>
        <v>112.8</v>
      </c>
      <c r="AK7" s="52">
        <f t="shared" si="18"/>
        <v>119.3</v>
      </c>
      <c r="AL7" s="52">
        <f t="shared" si="18"/>
        <v>117.2</v>
      </c>
      <c r="AM7" s="52">
        <f t="shared" si="18"/>
        <v>97.9</v>
      </c>
      <c r="AN7" s="52">
        <f t="shared" si="18"/>
        <v>96.9</v>
      </c>
      <c r="AO7" s="52">
        <f t="shared" si="18"/>
        <v>100.6</v>
      </c>
      <c r="AP7" s="52">
        <f t="shared" si="18"/>
        <v>105.9</v>
      </c>
      <c r="AQ7" s="52">
        <f t="shared" si="18"/>
        <v>104.3</v>
      </c>
      <c r="AR7" s="52">
        <f t="shared" si="18"/>
        <v>96.3</v>
      </c>
      <c r="AS7" s="52"/>
      <c r="AT7" s="52">
        <f>AT8</f>
        <v>100</v>
      </c>
      <c r="AU7" s="52">
        <f t="shared" ref="AU7:BC7" si="19">AU8</f>
        <v>91.1</v>
      </c>
      <c r="AV7" s="52">
        <f t="shared" si="19"/>
        <v>91.6</v>
      </c>
      <c r="AW7" s="52">
        <f t="shared" si="19"/>
        <v>88.9</v>
      </c>
      <c r="AX7" s="52">
        <f t="shared" si="19"/>
        <v>86.4</v>
      </c>
      <c r="AY7" s="52">
        <f t="shared" si="19"/>
        <v>84.3</v>
      </c>
      <c r="AZ7" s="52">
        <f t="shared" si="19"/>
        <v>80.7</v>
      </c>
      <c r="BA7" s="52">
        <f t="shared" si="19"/>
        <v>82.2</v>
      </c>
      <c r="BB7" s="52">
        <f t="shared" si="19"/>
        <v>81.7</v>
      </c>
      <c r="BC7" s="52">
        <f t="shared" si="19"/>
        <v>81</v>
      </c>
      <c r="BD7" s="52"/>
      <c r="BE7" s="52">
        <f>BE8</f>
        <v>100</v>
      </c>
      <c r="BF7" s="52">
        <f t="shared" ref="BF7:BN7" si="20">BF8</f>
        <v>91.1</v>
      </c>
      <c r="BG7" s="52">
        <f t="shared" si="20"/>
        <v>91.6</v>
      </c>
      <c r="BH7" s="52">
        <f t="shared" si="20"/>
        <v>88.8</v>
      </c>
      <c r="BI7" s="52">
        <f t="shared" si="20"/>
        <v>86.2</v>
      </c>
      <c r="BJ7" s="52">
        <f t="shared" si="20"/>
        <v>80.599999999999994</v>
      </c>
      <c r="BK7" s="52">
        <f t="shared" si="20"/>
        <v>77.099999999999994</v>
      </c>
      <c r="BL7" s="52">
        <f t="shared" si="20"/>
        <v>78.599999999999994</v>
      </c>
      <c r="BM7" s="52">
        <f t="shared" si="20"/>
        <v>78.099999999999994</v>
      </c>
      <c r="BN7" s="52">
        <f t="shared" si="20"/>
        <v>77.5</v>
      </c>
      <c r="BO7" s="52"/>
      <c r="BP7" s="52">
        <f>BP8</f>
        <v>71.099999999999994</v>
      </c>
      <c r="BQ7" s="52">
        <f t="shared" ref="BQ7:BY7" si="21">BQ8</f>
        <v>60.9</v>
      </c>
      <c r="BR7" s="52">
        <f t="shared" si="21"/>
        <v>57.6</v>
      </c>
      <c r="BS7" s="52">
        <f t="shared" si="21"/>
        <v>55.1</v>
      </c>
      <c r="BT7" s="52">
        <f t="shared" si="21"/>
        <v>58.1</v>
      </c>
      <c r="BU7" s="52">
        <f t="shared" si="21"/>
        <v>70.400000000000006</v>
      </c>
      <c r="BV7" s="52">
        <f t="shared" si="21"/>
        <v>65.8</v>
      </c>
      <c r="BW7" s="52">
        <f t="shared" si="21"/>
        <v>65</v>
      </c>
      <c r="BX7" s="52">
        <f t="shared" si="21"/>
        <v>63.3</v>
      </c>
      <c r="BY7" s="52">
        <f t="shared" si="21"/>
        <v>64.7</v>
      </c>
      <c r="BZ7" s="52"/>
      <c r="CA7" s="53">
        <f>CA8</f>
        <v>36417</v>
      </c>
      <c r="CB7" s="53">
        <f t="shared" ref="CB7:CJ7" si="22">CB8</f>
        <v>39351</v>
      </c>
      <c r="CC7" s="53">
        <f t="shared" si="22"/>
        <v>41178</v>
      </c>
      <c r="CD7" s="53">
        <f t="shared" si="22"/>
        <v>43614</v>
      </c>
      <c r="CE7" s="53">
        <f t="shared" si="22"/>
        <v>42637</v>
      </c>
      <c r="CF7" s="53">
        <f t="shared" si="22"/>
        <v>35788</v>
      </c>
      <c r="CG7" s="53">
        <f t="shared" si="22"/>
        <v>37855</v>
      </c>
      <c r="CH7" s="53">
        <f t="shared" si="22"/>
        <v>39289</v>
      </c>
      <c r="CI7" s="53">
        <f t="shared" si="22"/>
        <v>40846</v>
      </c>
      <c r="CJ7" s="53">
        <f t="shared" si="22"/>
        <v>41075</v>
      </c>
      <c r="CK7" s="52"/>
      <c r="CL7" s="53">
        <f>CL8</f>
        <v>9683</v>
      </c>
      <c r="CM7" s="53">
        <f t="shared" ref="CM7:CU7" si="23">CM8</f>
        <v>10678</v>
      </c>
      <c r="CN7" s="53">
        <f t="shared" si="23"/>
        <v>10775</v>
      </c>
      <c r="CO7" s="53">
        <f t="shared" si="23"/>
        <v>11049</v>
      </c>
      <c r="CP7" s="53">
        <f t="shared" si="23"/>
        <v>11100</v>
      </c>
      <c r="CQ7" s="53">
        <f t="shared" si="23"/>
        <v>10602</v>
      </c>
      <c r="CR7" s="53">
        <f t="shared" si="23"/>
        <v>11234</v>
      </c>
      <c r="CS7" s="53">
        <f t="shared" si="23"/>
        <v>11512</v>
      </c>
      <c r="CT7" s="53">
        <f t="shared" si="23"/>
        <v>11831</v>
      </c>
      <c r="CU7" s="53">
        <f t="shared" si="23"/>
        <v>11652</v>
      </c>
      <c r="CV7" s="52"/>
      <c r="CW7" s="52">
        <f>CW8</f>
        <v>47.1</v>
      </c>
      <c r="CX7" s="52">
        <f t="shared" ref="CX7:DF7" si="24">CX8</f>
        <v>62.7</v>
      </c>
      <c r="CY7" s="52">
        <f t="shared" si="24"/>
        <v>63</v>
      </c>
      <c r="CZ7" s="52">
        <f t="shared" si="24"/>
        <v>63.4</v>
      </c>
      <c r="DA7" s="52">
        <f t="shared" si="24"/>
        <v>64.099999999999994</v>
      </c>
      <c r="DB7" s="52">
        <f t="shared" si="24"/>
        <v>63.3</v>
      </c>
      <c r="DC7" s="52">
        <f t="shared" si="24"/>
        <v>68.5</v>
      </c>
      <c r="DD7" s="52">
        <f t="shared" si="24"/>
        <v>67.099999999999994</v>
      </c>
      <c r="DE7" s="52">
        <f t="shared" si="24"/>
        <v>66.900000000000006</v>
      </c>
      <c r="DF7" s="52">
        <f t="shared" si="24"/>
        <v>68.099999999999994</v>
      </c>
      <c r="DG7" s="52"/>
      <c r="DH7" s="52">
        <f>DH8</f>
        <v>18.399999999999999</v>
      </c>
      <c r="DI7" s="52">
        <f t="shared" ref="DI7:DQ7" si="25">DI8</f>
        <v>19.399999999999999</v>
      </c>
      <c r="DJ7" s="52">
        <f t="shared" si="25"/>
        <v>18.2</v>
      </c>
      <c r="DK7" s="52">
        <f t="shared" si="25"/>
        <v>18.5</v>
      </c>
      <c r="DL7" s="52">
        <f t="shared" si="25"/>
        <v>18.7</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60.5</v>
      </c>
      <c r="EE7" s="52">
        <f t="shared" ref="EE7:EM7" si="27">EE8</f>
        <v>58.2</v>
      </c>
      <c r="EF7" s="52">
        <f t="shared" si="27"/>
        <v>53.5</v>
      </c>
      <c r="EG7" s="52">
        <f t="shared" si="27"/>
        <v>50.4</v>
      </c>
      <c r="EH7" s="52">
        <f t="shared" si="27"/>
        <v>56</v>
      </c>
      <c r="EI7" s="52">
        <f t="shared" si="27"/>
        <v>54.6</v>
      </c>
      <c r="EJ7" s="52">
        <f t="shared" si="27"/>
        <v>56.9</v>
      </c>
      <c r="EK7" s="52">
        <f t="shared" si="27"/>
        <v>58.1</v>
      </c>
      <c r="EL7" s="52">
        <f t="shared" si="27"/>
        <v>59.4</v>
      </c>
      <c r="EM7" s="52">
        <f t="shared" si="27"/>
        <v>59.1</v>
      </c>
      <c r="EN7" s="52"/>
      <c r="EO7" s="52">
        <f>EO8</f>
        <v>62</v>
      </c>
      <c r="EP7" s="52">
        <f t="shared" ref="EP7:EX7" si="28">EP8</f>
        <v>58.5</v>
      </c>
      <c r="EQ7" s="52">
        <f t="shared" si="28"/>
        <v>52.3</v>
      </c>
      <c r="ER7" s="52">
        <f t="shared" si="28"/>
        <v>48.8</v>
      </c>
      <c r="ES7" s="52">
        <f t="shared" si="28"/>
        <v>55.2</v>
      </c>
      <c r="ET7" s="52">
        <f t="shared" si="28"/>
        <v>71.7</v>
      </c>
      <c r="EU7" s="52">
        <f t="shared" si="28"/>
        <v>72.900000000000006</v>
      </c>
      <c r="EV7" s="52">
        <f t="shared" si="28"/>
        <v>73.900000000000006</v>
      </c>
      <c r="EW7" s="52">
        <f t="shared" si="28"/>
        <v>74.3</v>
      </c>
      <c r="EX7" s="52">
        <f t="shared" si="28"/>
        <v>72.2</v>
      </c>
      <c r="EY7" s="52"/>
      <c r="EZ7" s="53">
        <f>EZ8</f>
        <v>6014842</v>
      </c>
      <c r="FA7" s="53">
        <f t="shared" ref="FA7:FI7" si="29">FA8</f>
        <v>6856329</v>
      </c>
      <c r="FB7" s="53">
        <f t="shared" si="29"/>
        <v>8227259</v>
      </c>
      <c r="FC7" s="53">
        <f t="shared" si="29"/>
        <v>9602342</v>
      </c>
      <c r="FD7" s="53">
        <f t="shared" si="29"/>
        <v>10134741</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199435</v>
      </c>
      <c r="D8" s="55">
        <v>46</v>
      </c>
      <c r="E8" s="55">
        <v>6</v>
      </c>
      <c r="F8" s="55">
        <v>0</v>
      </c>
      <c r="G8" s="55">
        <v>2</v>
      </c>
      <c r="H8" s="55" t="s">
        <v>166</v>
      </c>
      <c r="I8" s="55" t="s">
        <v>167</v>
      </c>
      <c r="J8" s="55" t="s">
        <v>168</v>
      </c>
      <c r="K8" s="55" t="s">
        <v>169</v>
      </c>
      <c r="L8" s="55" t="s">
        <v>170</v>
      </c>
      <c r="M8" s="55" t="s">
        <v>171</v>
      </c>
      <c r="N8" s="55" t="s">
        <v>172</v>
      </c>
      <c r="O8" s="55" t="s">
        <v>173</v>
      </c>
      <c r="P8" s="55" t="s">
        <v>174</v>
      </c>
      <c r="Q8" s="56">
        <v>12</v>
      </c>
      <c r="R8" s="55" t="s">
        <v>40</v>
      </c>
      <c r="S8" s="55" t="s">
        <v>175</v>
      </c>
      <c r="T8" s="55" t="s">
        <v>176</v>
      </c>
      <c r="U8" s="56" t="s">
        <v>40</v>
      </c>
      <c r="V8" s="56">
        <v>12893</v>
      </c>
      <c r="W8" s="55" t="s">
        <v>40</v>
      </c>
      <c r="X8" s="55" t="s">
        <v>177</v>
      </c>
      <c r="Y8" s="57" t="s">
        <v>178</v>
      </c>
      <c r="Z8" s="56">
        <v>154</v>
      </c>
      <c r="AA8" s="56" t="s">
        <v>40</v>
      </c>
      <c r="AB8" s="56" t="s">
        <v>40</v>
      </c>
      <c r="AC8" s="56" t="s">
        <v>40</v>
      </c>
      <c r="AD8" s="56">
        <v>4</v>
      </c>
      <c r="AE8" s="56">
        <v>158</v>
      </c>
      <c r="AF8" s="56">
        <v>110</v>
      </c>
      <c r="AG8" s="56" t="s">
        <v>40</v>
      </c>
      <c r="AH8" s="56">
        <v>110</v>
      </c>
      <c r="AI8" s="58">
        <v>107.2</v>
      </c>
      <c r="AJ8" s="58">
        <v>112.8</v>
      </c>
      <c r="AK8" s="58">
        <v>119.3</v>
      </c>
      <c r="AL8" s="58">
        <v>117.2</v>
      </c>
      <c r="AM8" s="58">
        <v>97.9</v>
      </c>
      <c r="AN8" s="58">
        <v>96.9</v>
      </c>
      <c r="AO8" s="58">
        <v>100.6</v>
      </c>
      <c r="AP8" s="58">
        <v>105.9</v>
      </c>
      <c r="AQ8" s="58">
        <v>104.3</v>
      </c>
      <c r="AR8" s="58">
        <v>96.3</v>
      </c>
      <c r="AS8" s="58">
        <v>96.6</v>
      </c>
      <c r="AT8" s="58">
        <v>100</v>
      </c>
      <c r="AU8" s="58">
        <v>91.1</v>
      </c>
      <c r="AV8" s="58">
        <v>91.6</v>
      </c>
      <c r="AW8" s="58">
        <v>88.9</v>
      </c>
      <c r="AX8" s="58">
        <v>86.4</v>
      </c>
      <c r="AY8" s="58">
        <v>84.3</v>
      </c>
      <c r="AZ8" s="58">
        <v>80.7</v>
      </c>
      <c r="BA8" s="58">
        <v>82.2</v>
      </c>
      <c r="BB8" s="58">
        <v>81.7</v>
      </c>
      <c r="BC8" s="58">
        <v>81</v>
      </c>
      <c r="BD8" s="58">
        <v>86.6</v>
      </c>
      <c r="BE8" s="59">
        <v>100</v>
      </c>
      <c r="BF8" s="59">
        <v>91.1</v>
      </c>
      <c r="BG8" s="59">
        <v>91.6</v>
      </c>
      <c r="BH8" s="59">
        <v>88.8</v>
      </c>
      <c r="BI8" s="59">
        <v>86.2</v>
      </c>
      <c r="BJ8" s="59">
        <v>80.599999999999994</v>
      </c>
      <c r="BK8" s="59">
        <v>77.099999999999994</v>
      </c>
      <c r="BL8" s="59">
        <v>78.599999999999994</v>
      </c>
      <c r="BM8" s="59">
        <v>78.099999999999994</v>
      </c>
      <c r="BN8" s="59">
        <v>77.5</v>
      </c>
      <c r="BO8" s="59">
        <v>83.9</v>
      </c>
      <c r="BP8" s="58">
        <v>71.099999999999994</v>
      </c>
      <c r="BQ8" s="58">
        <v>60.9</v>
      </c>
      <c r="BR8" s="58">
        <v>57.6</v>
      </c>
      <c r="BS8" s="58">
        <v>55.1</v>
      </c>
      <c r="BT8" s="58">
        <v>58.1</v>
      </c>
      <c r="BU8" s="58">
        <v>70.400000000000006</v>
      </c>
      <c r="BV8" s="58">
        <v>65.8</v>
      </c>
      <c r="BW8" s="58">
        <v>65</v>
      </c>
      <c r="BX8" s="58">
        <v>63.3</v>
      </c>
      <c r="BY8" s="58">
        <v>64.7</v>
      </c>
      <c r="BZ8" s="58">
        <v>68.7</v>
      </c>
      <c r="CA8" s="59">
        <v>36417</v>
      </c>
      <c r="CB8" s="59">
        <v>39351</v>
      </c>
      <c r="CC8" s="59">
        <v>41178</v>
      </c>
      <c r="CD8" s="59">
        <v>43614</v>
      </c>
      <c r="CE8" s="59">
        <v>42637</v>
      </c>
      <c r="CF8" s="59">
        <v>35788</v>
      </c>
      <c r="CG8" s="59">
        <v>37855</v>
      </c>
      <c r="CH8" s="59">
        <v>39289</v>
      </c>
      <c r="CI8" s="59">
        <v>40846</v>
      </c>
      <c r="CJ8" s="59">
        <v>41075</v>
      </c>
      <c r="CK8" s="58">
        <v>62428</v>
      </c>
      <c r="CL8" s="59">
        <v>9683</v>
      </c>
      <c r="CM8" s="59">
        <v>10678</v>
      </c>
      <c r="CN8" s="59">
        <v>10775</v>
      </c>
      <c r="CO8" s="59">
        <v>11049</v>
      </c>
      <c r="CP8" s="59">
        <v>11100</v>
      </c>
      <c r="CQ8" s="59">
        <v>10602</v>
      </c>
      <c r="CR8" s="59">
        <v>11234</v>
      </c>
      <c r="CS8" s="59">
        <v>11512</v>
      </c>
      <c r="CT8" s="59">
        <v>11831</v>
      </c>
      <c r="CU8" s="59">
        <v>11652</v>
      </c>
      <c r="CV8" s="58">
        <v>18236</v>
      </c>
      <c r="CW8" s="59">
        <v>47.1</v>
      </c>
      <c r="CX8" s="59">
        <v>62.7</v>
      </c>
      <c r="CY8" s="59">
        <v>63</v>
      </c>
      <c r="CZ8" s="59">
        <v>63.4</v>
      </c>
      <c r="DA8" s="59">
        <v>64.099999999999994</v>
      </c>
      <c r="DB8" s="59">
        <v>63.3</v>
      </c>
      <c r="DC8" s="59">
        <v>68.5</v>
      </c>
      <c r="DD8" s="59">
        <v>67.099999999999994</v>
      </c>
      <c r="DE8" s="59">
        <v>66.900000000000006</v>
      </c>
      <c r="DF8" s="59">
        <v>68.099999999999994</v>
      </c>
      <c r="DG8" s="59">
        <v>56.1</v>
      </c>
      <c r="DH8" s="59">
        <v>18.399999999999999</v>
      </c>
      <c r="DI8" s="59">
        <v>19.399999999999999</v>
      </c>
      <c r="DJ8" s="59">
        <v>18.2</v>
      </c>
      <c r="DK8" s="59">
        <v>18.5</v>
      </c>
      <c r="DL8" s="59">
        <v>18.7</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60.5</v>
      </c>
      <c r="EE8" s="58">
        <v>58.2</v>
      </c>
      <c r="EF8" s="58">
        <v>53.5</v>
      </c>
      <c r="EG8" s="58">
        <v>50.4</v>
      </c>
      <c r="EH8" s="58">
        <v>56</v>
      </c>
      <c r="EI8" s="58">
        <v>54.6</v>
      </c>
      <c r="EJ8" s="58">
        <v>56.9</v>
      </c>
      <c r="EK8" s="58">
        <v>58.1</v>
      </c>
      <c r="EL8" s="58">
        <v>59.4</v>
      </c>
      <c r="EM8" s="58">
        <v>59.1</v>
      </c>
      <c r="EN8" s="58">
        <v>57</v>
      </c>
      <c r="EO8" s="58">
        <v>62</v>
      </c>
      <c r="EP8" s="58">
        <v>58.5</v>
      </c>
      <c r="EQ8" s="58">
        <v>52.3</v>
      </c>
      <c r="ER8" s="58">
        <v>48.8</v>
      </c>
      <c r="ES8" s="58">
        <v>55.2</v>
      </c>
      <c r="ET8" s="58">
        <v>71.7</v>
      </c>
      <c r="EU8" s="58">
        <v>72.900000000000006</v>
      </c>
      <c r="EV8" s="58">
        <v>73.900000000000006</v>
      </c>
      <c r="EW8" s="58">
        <v>74.3</v>
      </c>
      <c r="EX8" s="58">
        <v>72.2</v>
      </c>
      <c r="EY8" s="58">
        <v>70.400000000000006</v>
      </c>
      <c r="EZ8" s="59">
        <v>6014842</v>
      </c>
      <c r="FA8" s="59">
        <v>6856329</v>
      </c>
      <c r="FB8" s="59">
        <v>8227259</v>
      </c>
      <c r="FC8" s="59">
        <v>9602342</v>
      </c>
      <c r="FD8" s="59">
        <v>10134741</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JM-PC1909-040</cp:lastModifiedBy>
  <cp:lastPrinted>2025-01-31T07:59:31Z</cp:lastPrinted>
  <dcterms:created xsi:type="dcterms:W3CDTF">2025-01-16T06:41:54Z</dcterms:created>
  <dcterms:modified xsi:type="dcterms:W3CDTF">2025-01-31T07:59:34Z</dcterms:modified>
  <cp:category/>
</cp:coreProperties>
</file>