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0229_市町村課\02\決算統計（公営企業）\R6\16★経営比較分析表★\05★HP公表R7.3.7\確定データ\179 小規模\02法非適用\27丹波山村\"/>
    </mc:Choice>
  </mc:AlternateContent>
  <xr:revisionPtr revIDLastSave="0" documentId="13_ncr:1_{AB46B764-6BC7-4C9C-BA5F-087780170014}" xr6:coauthVersionLast="47" xr6:coauthVersionMax="47" xr10:uidLastSave="{00000000-0000-0000-0000-000000000000}"/>
  <workbookProtection workbookAlgorithmName="SHA-512" workbookHashValue="JwCP7U64rIl3aXyLaudSdD4Bp2b4v3bXmHGgziCC5zNPpCTvkRQIa8ueX3QEDuH74AfL2Y2fwaPFb1ftE9f+HA==" workbookSaltValue="la/0+e9/5lP/4wf7mrUKjg==" workbookSpinCount="100000" lockStructure="1"/>
  <bookViews>
    <workbookView xWindow="-108" yWindow="-108" windowWidth="30936" windowHeight="167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H86" i="4"/>
  <c r="AT10" i="4"/>
  <c r="AL10" i="4"/>
  <c r="I10"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<sst xmlns="http://schemas.openxmlformats.org/spreadsheetml/2006/main" count="236" uniqueCount="120">
  <si>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</si>
  <si>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</si>
  <si>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</si>
  <si>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</si>
  <si>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</si>
  <si>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</si>
  <si>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</si>
  <si>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</si>
  <si>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</si>
  <si>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</si>
  <si>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</si>
  <si>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</si>
  <si>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</si>
  <si>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</si>
  <si>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</si>
  <si>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</si>
  <si>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</si>
  <si>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</si>
  <si>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</si>
  <si>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</si>
  <si>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</si>
  <si>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</si>
  <si>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</si>
  <si>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</si>
  <si>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</si>
  <si>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</si>
  <si>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</si>
  <si>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</si>
  <si>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</si>
  <si>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</si>
  <si>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</si>
  <si>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</si>
  <si>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</si>
  <si>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</si>
  <si>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</si>
  <si>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</si>
  <si>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</si>
  <si>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</si>
  <si>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</si>
  <si>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</si>
  <si>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</si>
  <si>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</si>
  <si>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</si>
  <si>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</si>
  <si>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</si>
  <si>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</si>
  <si>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</si>
  <si>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</si>
  <si>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</si>
  <si>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</si>
  <si>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</si>
  <si>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</si>
  <si>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</si>
  <si>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</si>
  <si>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</si>
  <si>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</si>
  <si>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</si>
  <si>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</si>
  <si>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</si>
  <si>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</si>
  <si>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</si>
  <si>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</si>
  <si>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</si>
  <si>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</si>
  <si>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</si>
  <si>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</si>
  <si>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</si>
  <si>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</si>
  <si>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</si>
  <si>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</si>
  <si>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</si>
  <si>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</si>
  <si>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</si>
  <si>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</si>
  <si>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</si>
  <si>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</si>
  <si>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</si>
  <si>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</si>
  <si>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</si>
  <si>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</si>
  <si>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</si>
  <si>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</si>
  <si>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</si>
  <si>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</si>
  <si>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</si>
  <si>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</si>
  <si>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</si>
  <si>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</si>
  <si>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</si>
  <si>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</si>
  <si>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</si>
  <si>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</si>
  <si>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</si>
  <si>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</si>
  <si>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</si>
  <si>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</si>
  <si>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</si>
  <si>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</si>
  <si>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</si>
  <si>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丹波山村</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</si>
  <si>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</si>
  <si>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</si>
  <si>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</si>
  <si>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</si>
  <si>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</si>
  <si>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</si>
  <si>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</si>
  <si>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</si>
  <si>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</si>
  <si>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</si>
  <si>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</si>
  <si>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</si>
  <si>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</si>
  <si>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</si>
  <si>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</si>
  <si>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</si>
  <si>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</si>
  <si>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施設・管渠等は老朽化が進行しており、予防保全や計画的かつ効果的な維持修繕・改善更新に取り組んでいく。</t>
    <phoneticPr fontId="4"/>
  </si>
  <si>
    <t>　①収益的収支比率は改善傾向にあるが、➄経費回収率は低調であるため、今後段階的に使用料を上げていくことを検討する。
　また、施設や管渠の更新も計画的に取り組むため経営状況の健全化を図りたい。
　現在は、事業費の大半が東京都からの交付金で賄われているが、依存度を改善するための経営努力を行いたい。</t>
    <phoneticPr fontId="4"/>
  </si>
  <si>
    <t>　①収益的収支比率については、78.65 ％となっており、5年間の推移では、上昇している。
　⑤経費回収率については、4.44％となっており、類似団体平均と比べ非常に低い状況となっている。更なる費用削減と使用料の段階的な引き上げを検討していきたい。
　⑥汚水処理原価については2,000円付近で推移しているが類似団体平均に比べ大幅に高いため維持管理費の削減等の経営改善を図りたい。
　⑦施設利用率については、団体平均を超えているが、将来の汚水処理人口の減少等を踏まえ適切な施設規模を維持していく。
　⑧水洗化率については、100％となっており、全世帯が水洗化しているため今後もこの数字をキープしていく。</t>
    <rPh sb="30" eb="32">
      <t>ネンカン</t>
    </rPh>
    <rPh sb="33" eb="35">
      <t>スイイ</t>
    </rPh>
    <rPh sb="38" eb="40">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</si>
</sst>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71-4BD0-8B2D-37E59368F6D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171-4BD0-8B2D-37E59368F6D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70</c:v>
                </c:pt>
                <c:pt idx="1">
                  <c:v>70</c:v>
                </c:pt>
                <c:pt idx="2">
                  <c:v>70</c:v>
                </c:pt>
                <c:pt idx="3">
                  <c:v>70</c:v>
                </c:pt>
                <c:pt idx="4">
                  <c:v>70</c:v>
                </c:pt>
              </c:numCache>
            </c:numRef>
          </c:val>
          <c:extLst>
            <c:ext xmlns:c16="http://schemas.microsoft.com/office/drawing/2014/chart" uri="{C3380CC4-5D6E-409C-BE32-E72D297353CC}">
              <c16:uniqueId val="{00000000-6098-4A36-BFA2-4CDF9250694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34.68</c:v>
                </c:pt>
                <c:pt idx="1">
                  <c:v>34.700000000000003</c:v>
                </c:pt>
                <c:pt idx="2">
                  <c:v>46.83</c:v>
                </c:pt>
                <c:pt idx="3">
                  <c:v>33.74</c:v>
                </c:pt>
                <c:pt idx="4">
                  <c:v>32.979999999999997</c:v>
                </c:pt>
              </c:numCache>
            </c:numRef>
          </c:val>
          <c:smooth val="0"/>
          <c:extLst>
            <c:ext xmlns:c16="http://schemas.microsoft.com/office/drawing/2014/chart" uri="{C3380CC4-5D6E-409C-BE32-E72D297353CC}">
              <c16:uniqueId val="{00000001-6098-4A36-BFA2-4CDF9250694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AC4-45C0-97F0-6953F2E3E3F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90.33</c:v>
                </c:pt>
                <c:pt idx="1">
                  <c:v>90.04</c:v>
                </c:pt>
                <c:pt idx="2">
                  <c:v>90.58</c:v>
                </c:pt>
                <c:pt idx="3">
                  <c:v>90.11</c:v>
                </c:pt>
                <c:pt idx="4">
                  <c:v>89.95</c:v>
                </c:pt>
              </c:numCache>
            </c:numRef>
          </c:val>
          <c:smooth val="0"/>
          <c:extLst>
            <c:ext xmlns:c16="http://schemas.microsoft.com/office/drawing/2014/chart" uri="{C3380CC4-5D6E-409C-BE32-E72D297353CC}">
              <c16:uniqueId val="{00000001-AAC4-45C0-97F0-6953F2E3E3F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77.400000000000006</c:v>
                </c:pt>
                <c:pt idx="1">
                  <c:v>77.94</c:v>
                </c:pt>
                <c:pt idx="2">
                  <c:v>80.08</c:v>
                </c:pt>
                <c:pt idx="3">
                  <c:v>78.540000000000006</c:v>
                </c:pt>
                <c:pt idx="4">
                  <c:v>78.650000000000006</c:v>
                </c:pt>
              </c:numCache>
            </c:numRef>
          </c:val>
          <c:extLst>
            <c:ext xmlns:c16="http://schemas.microsoft.com/office/drawing/2014/chart" uri="{C3380CC4-5D6E-409C-BE32-E72D297353CC}">
              <c16:uniqueId val="{00000000-4D59-4F55-ACA4-1CC7C7C590F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59-4F55-ACA4-1CC7C7C590F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01-4F79-80DF-849C9E6CB99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01-4F79-80DF-849C9E6CB99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63-44A6-8FAC-896C2E026A6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63-44A6-8FAC-896C2E026A6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5C-408E-B4ED-911F70B9A51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5C-408E-B4ED-911F70B9A51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7C-4765-B45F-A39B4E89206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7C-4765-B45F-A39B4E89206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19675.830000000002</c:v>
                </c:pt>
                <c:pt idx="1">
                  <c:v>0</c:v>
                </c:pt>
                <c:pt idx="2">
                  <c:v>0</c:v>
                </c:pt>
                <c:pt idx="3">
                  <c:v>0</c:v>
                </c:pt>
                <c:pt idx="4">
                  <c:v>0</c:v>
                </c:pt>
              </c:numCache>
            </c:numRef>
          </c:val>
          <c:extLst>
            <c:ext xmlns:c16="http://schemas.microsoft.com/office/drawing/2014/chart" uri="{C3380CC4-5D6E-409C-BE32-E72D297353CC}">
              <c16:uniqueId val="{00000000-DE20-4AFE-9874-0ADECFCFAD3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1748.51</c:v>
                </c:pt>
                <c:pt idx="1">
                  <c:v>1640.16</c:v>
                </c:pt>
                <c:pt idx="2">
                  <c:v>1521.05</c:v>
                </c:pt>
                <c:pt idx="3">
                  <c:v>1490.65</c:v>
                </c:pt>
                <c:pt idx="4">
                  <c:v>1312.67</c:v>
                </c:pt>
              </c:numCache>
            </c:numRef>
          </c:val>
          <c:smooth val="0"/>
          <c:extLst>
            <c:ext xmlns:c16="http://schemas.microsoft.com/office/drawing/2014/chart" uri="{C3380CC4-5D6E-409C-BE32-E72D297353CC}">
              <c16:uniqueId val="{00000001-DE20-4AFE-9874-0ADECFCFAD3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6.53</c:v>
                </c:pt>
                <c:pt idx="1">
                  <c:v>7.22</c:v>
                </c:pt>
                <c:pt idx="2">
                  <c:v>6.44</c:v>
                </c:pt>
                <c:pt idx="3">
                  <c:v>4.1900000000000004</c:v>
                </c:pt>
                <c:pt idx="4">
                  <c:v>4.4400000000000004</c:v>
                </c:pt>
              </c:numCache>
            </c:numRef>
          </c:val>
          <c:extLst>
            <c:ext xmlns:c16="http://schemas.microsoft.com/office/drawing/2014/chart" uri="{C3380CC4-5D6E-409C-BE32-E72D297353CC}">
              <c16:uniqueId val="{00000000-0012-464C-B4C8-AA85DD98D75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34.99</c:v>
                </c:pt>
                <c:pt idx="1">
                  <c:v>38.270000000000003</c:v>
                </c:pt>
                <c:pt idx="2">
                  <c:v>37.520000000000003</c:v>
                </c:pt>
                <c:pt idx="3">
                  <c:v>34.96</c:v>
                </c:pt>
                <c:pt idx="4">
                  <c:v>34.44</c:v>
                </c:pt>
              </c:numCache>
            </c:numRef>
          </c:val>
          <c:smooth val="0"/>
          <c:extLst>
            <c:ext xmlns:c16="http://schemas.microsoft.com/office/drawing/2014/chart" uri="{C3380CC4-5D6E-409C-BE32-E72D297353CC}">
              <c16:uniqueId val="{00000001-0012-464C-B4C8-AA85DD98D75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2273.1799999999998</c:v>
                </c:pt>
                <c:pt idx="1">
                  <c:v>2038.32</c:v>
                </c:pt>
                <c:pt idx="2">
                  <c:v>1997.53</c:v>
                </c:pt>
                <c:pt idx="3">
                  <c:v>1948.08</c:v>
                </c:pt>
                <c:pt idx="4">
                  <c:v>2060.5700000000002</c:v>
                </c:pt>
              </c:numCache>
            </c:numRef>
          </c:val>
          <c:extLst>
            <c:ext xmlns:c16="http://schemas.microsoft.com/office/drawing/2014/chart" uri="{C3380CC4-5D6E-409C-BE32-E72D297353CC}">
              <c16:uniqueId val="{00000000-C01D-491A-AB07-0817050DF34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520.91999999999996</c:v>
                </c:pt>
                <c:pt idx="1">
                  <c:v>486.77</c:v>
                </c:pt>
                <c:pt idx="2">
                  <c:v>502.1</c:v>
                </c:pt>
                <c:pt idx="3">
                  <c:v>539.07000000000005</c:v>
                </c:pt>
                <c:pt idx="4">
                  <c:v>541.80999999999995</c:v>
                </c:pt>
              </c:numCache>
            </c:numRef>
          </c:val>
          <c:smooth val="0"/>
          <c:extLst>
            <c:ext xmlns:c16="http://schemas.microsoft.com/office/drawing/2014/chart" uri="{C3380CC4-5D6E-409C-BE32-E72D297353CC}">
              <c16:uniqueId val="{00000001-C01D-491A-AB07-0817050DF34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【1,321.62】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【538.24】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山梨県　丹波山村</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小規模集合排水処理</v>
      </c>
      <c r="Q8" s="34"/>
      <c r="R8" s="34"/>
      <c r="S8" s="34"/>
      <c r="T8" s="34"/>
      <c r="U8" s="34"/>
      <c r="V8" s="34"/>
      <c r="W8" s="34" t="str">
        <f>データ!L6</f>
        <v>I2</v>
      </c>
      <c r="X8" s="34"/>
      <c r="Y8" s="34"/>
      <c r="Z8" s="34"/>
      <c r="AA8" s="34"/>
      <c r="AB8" s="34"/>
      <c r="AC8" s="34"/>
      <c r="AD8" s="35" t="str">
        <f>データ!$M$6</f>
        <v>非設置</v>
      </c>
      <c r="AE8" s="35"/>
      <c r="AF8" s="35"/>
      <c r="AG8" s="35"/>
      <c r="AH8" s="35"/>
      <c r="AI8" s="35"/>
      <c r="AJ8" s="35"/>
      <c r="AK8" s="3"/>
      <c r="AL8" s="36">
        <f>データ!S6</f>
        <v>514</v>
      </c>
      <c r="AM8" s="36"/>
      <c r="AN8" s="36"/>
      <c r="AO8" s="36"/>
      <c r="AP8" s="36"/>
      <c r="AQ8" s="36"/>
      <c r="AR8" s="36"/>
      <c r="AS8" s="36"/>
      <c r="AT8" s="37">
        <f>データ!T6</f>
        <v>101.3</v>
      </c>
      <c r="AU8" s="37"/>
      <c r="AV8" s="37"/>
      <c r="AW8" s="37"/>
      <c r="AX8" s="37"/>
      <c r="AY8" s="37"/>
      <c r="AZ8" s="37"/>
      <c r="BA8" s="37"/>
      <c r="BB8" s="37">
        <f>データ!U6</f>
        <v>5.07</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1.38</v>
      </c>
      <c r="Q10" s="37"/>
      <c r="R10" s="37"/>
      <c r="S10" s="37"/>
      <c r="T10" s="37"/>
      <c r="U10" s="37"/>
      <c r="V10" s="37"/>
      <c r="W10" s="37">
        <f>データ!Q6</f>
        <v>100</v>
      </c>
      <c r="X10" s="37"/>
      <c r="Y10" s="37"/>
      <c r="Z10" s="37"/>
      <c r="AA10" s="37"/>
      <c r="AB10" s="37"/>
      <c r="AC10" s="37"/>
      <c r="AD10" s="36">
        <f>データ!R6</f>
        <v>1200</v>
      </c>
      <c r="AE10" s="36"/>
      <c r="AF10" s="36"/>
      <c r="AG10" s="36"/>
      <c r="AH10" s="36"/>
      <c r="AI10" s="36"/>
      <c r="AJ10" s="36"/>
      <c r="AK10" s="2"/>
      <c r="AL10" s="36">
        <f>データ!V6</f>
        <v>7</v>
      </c>
      <c r="AM10" s="36"/>
      <c r="AN10" s="36"/>
      <c r="AO10" s="36"/>
      <c r="AP10" s="36"/>
      <c r="AQ10" s="36"/>
      <c r="AR10" s="36"/>
      <c r="AS10" s="36"/>
      <c r="AT10" s="37">
        <f>データ!W6</f>
        <v>0.01</v>
      </c>
      <c r="AU10" s="37"/>
      <c r="AV10" s="37"/>
      <c r="AW10" s="37"/>
      <c r="AX10" s="37"/>
      <c r="AY10" s="37"/>
      <c r="AZ10" s="37"/>
      <c r="BA10" s="37"/>
      <c r="BB10" s="37">
        <f>データ!X6</f>
        <v>700</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119</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117</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118</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【1,321.62】</v>
      </c>
      <c r="I86" s="12" t="str">
        <f>データ!CA6</f>
        <v>【34.61】</v>
      </c>
      <c r="J86" s="12" t="str">
        <f>データ!CL6</f>
        <v>【538.24】</v>
      </c>
      <c r="K86" s="12" t="str">
        <f>データ!CW6</f>
        <v>【33.03】</v>
      </c>
      <c r="L86" s="12" t="str">
        <f>データ!DH6</f>
        <v>【89.81】</v>
      </c>
      <c r="M86" s="12" t="s">
        <v>44</v>
      </c>
      <c r="N86" s="12" t="s">
        <v>45</v>
      </c>
      <c r="O86" s="12" t="str">
        <f>データ!EO6</f>
        <v>【0.00】</v>
      </c>
    </row>
  </sheetData>
  <sheetProtection algorithmName="SHA-512" hashValue="WmhFlLJPbJbzNxLRpAhQoli+i6osqPPf9YhmQnzINXyV/SxqlDgEiztWKLmtI4T5fwmPxt+eJiZdiLWCuclUfA==" saltValue="P6uhq8XBebR3Ee8gM2qD0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57</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58</v>
      </c>
      <c r="B4" s="16"/>
      <c r="C4" s="16"/>
      <c r="D4" s="16"/>
      <c r="E4" s="16"/>
      <c r="F4" s="16"/>
      <c r="G4" s="16"/>
      <c r="H4" s="75"/>
      <c r="I4" s="76"/>
      <c r="J4" s="76"/>
      <c r="K4" s="76"/>
      <c r="L4" s="76"/>
      <c r="M4" s="76"/>
      <c r="N4" s="76"/>
      <c r="O4" s="76"/>
      <c r="P4" s="76"/>
      <c r="Q4" s="76"/>
      <c r="R4" s="76"/>
      <c r="S4" s="76"/>
      <c r="T4" s="76"/>
      <c r="U4" s="76"/>
      <c r="V4" s="76"/>
      <c r="W4" s="76"/>
      <c r="X4" s="77"/>
      <c r="Y4" s="71" t="s">
        <v>59</v>
      </c>
      <c r="Z4" s="71"/>
      <c r="AA4" s="71"/>
      <c r="AB4" s="71"/>
      <c r="AC4" s="71"/>
      <c r="AD4" s="71"/>
      <c r="AE4" s="71"/>
      <c r="AF4" s="71"/>
      <c r="AG4" s="71"/>
      <c r="AH4" s="71"/>
      <c r="AI4" s="71"/>
      <c r="AJ4" s="71" t="s">
        <v>60</v>
      </c>
      <c r="AK4" s="71"/>
      <c r="AL4" s="71"/>
      <c r="AM4" s="71"/>
      <c r="AN4" s="71"/>
      <c r="AO4" s="71"/>
      <c r="AP4" s="71"/>
      <c r="AQ4" s="71"/>
      <c r="AR4" s="71"/>
      <c r="AS4" s="71"/>
      <c r="AT4" s="71"/>
      <c r="AU4" s="71" t="s">
        <v>61</v>
      </c>
      <c r="AV4" s="71"/>
      <c r="AW4" s="71"/>
      <c r="AX4" s="71"/>
      <c r="AY4" s="71"/>
      <c r="AZ4" s="71"/>
      <c r="BA4" s="71"/>
      <c r="BB4" s="71"/>
      <c r="BC4" s="71"/>
      <c r="BD4" s="71"/>
      <c r="BE4" s="71"/>
      <c r="BF4" s="71" t="s">
        <v>62</v>
      </c>
      <c r="BG4" s="71"/>
      <c r="BH4" s="71"/>
      <c r="BI4" s="71"/>
      <c r="BJ4" s="71"/>
      <c r="BK4" s="71"/>
      <c r="BL4" s="71"/>
      <c r="BM4" s="71"/>
      <c r="BN4" s="71"/>
      <c r="BO4" s="71"/>
      <c r="BP4" s="71"/>
      <c r="BQ4" s="71" t="s">
        <v>63</v>
      </c>
      <c r="BR4" s="71"/>
      <c r="BS4" s="71"/>
      <c r="BT4" s="71"/>
      <c r="BU4" s="71"/>
      <c r="BV4" s="71"/>
      <c r="BW4" s="71"/>
      <c r="BX4" s="71"/>
      <c r="BY4" s="71"/>
      <c r="BZ4" s="71"/>
      <c r="CA4" s="71"/>
      <c r="CB4" s="71" t="s">
        <v>64</v>
      </c>
      <c r="CC4" s="71"/>
      <c r="CD4" s="71"/>
      <c r="CE4" s="71"/>
      <c r="CF4" s="71"/>
      <c r="CG4" s="71"/>
      <c r="CH4" s="71"/>
      <c r="CI4" s="71"/>
      <c r="CJ4" s="71"/>
      <c r="CK4" s="71"/>
      <c r="CL4" s="71"/>
      <c r="CM4" s="71" t="s">
        <v>65</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2023</v>
      </c>
      <c r="C6" s="19">
        <f t="shared" ref="C6:X6" si="3">C7</f>
        <v>194433</v>
      </c>
      <c r="D6" s="19">
        <f t="shared" si="3"/>
        <v>47</v>
      </c>
      <c r="E6" s="19">
        <f t="shared" si="3"/>
        <v>17</v>
      </c>
      <c r="F6" s="19">
        <f t="shared" si="3"/>
        <v>9</v>
      </c>
      <c r="G6" s="19">
        <f t="shared" si="3"/>
        <v>0</v>
      </c>
      <c r="H6" s="19" t="str">
        <f t="shared" si="3"/>
        <v>山梨県　丹波山村</v>
      </c>
      <c r="I6" s="19" t="str">
        <f t="shared" si="3"/>
        <v>法非適用</v>
      </c>
      <c r="J6" s="19" t="str">
        <f t="shared" si="3"/>
        <v>下水道事業</v>
      </c>
      <c r="K6" s="19" t="str">
        <f t="shared" si="3"/>
        <v>小規模集合排水処理</v>
      </c>
      <c r="L6" s="19" t="str">
        <f t="shared" si="3"/>
        <v>I2</v>
      </c>
      <c r="M6" s="19" t="str">
        <f t="shared" si="3"/>
        <v>非設置</v>
      </c>
      <c r="N6" s="20" t="str">
        <f t="shared" si="3"/>
        <v>-</v>
      </c>
      <c r="O6" s="20" t="str">
        <f t="shared" si="3"/>
        <v>該当数値なし</v>
      </c>
      <c r="P6" s="20">
        <f t="shared" si="3"/>
        <v>1.38</v>
      </c>
      <c r="Q6" s="20">
        <f t="shared" si="3"/>
        <v>100</v>
      </c>
      <c r="R6" s="20">
        <f t="shared" si="3"/>
        <v>1200</v>
      </c>
      <c r="S6" s="20">
        <f t="shared" si="3"/>
        <v>514</v>
      </c>
      <c r="T6" s="20">
        <f t="shared" si="3"/>
        <v>101.3</v>
      </c>
      <c r="U6" s="20">
        <f t="shared" si="3"/>
        <v>5.07</v>
      </c>
      <c r="V6" s="20">
        <f t="shared" si="3"/>
        <v>7</v>
      </c>
      <c r="W6" s="20">
        <f t="shared" si="3"/>
        <v>0.01</v>
      </c>
      <c r="X6" s="20">
        <f t="shared" si="3"/>
        <v>700</v>
      </c>
      <c r="Y6" s="21">
        <f>IF(Y7="",NA(),Y7)</f>
        <v>77.400000000000006</v>
      </c>
      <c r="Z6" s="21">
        <f t="shared" ref="Z6:AH6" si="4">IF(Z7="",NA(),Z7)</f>
        <v>77.94</v>
      </c>
      <c r="AA6" s="21">
        <f t="shared" si="4"/>
        <v>80.08</v>
      </c>
      <c r="AB6" s="21">
        <f t="shared" si="4"/>
        <v>78.540000000000006</v>
      </c>
      <c r="AC6" s="21">
        <f t="shared" si="4"/>
        <v>78.650000000000006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19675.830000000002</v>
      </c>
      <c r="BG6" s="20">
        <f t="shared" ref="BG6:BO6" si="7">IF(BG7="",NA(),BG7)</f>
        <v>0</v>
      </c>
      <c r="BH6" s="20">
        <f t="shared" si="7"/>
        <v>0</v>
      </c>
      <c r="BI6" s="20">
        <f t="shared" si="7"/>
        <v>0</v>
      </c>
      <c r="BJ6" s="20">
        <f t="shared" si="7"/>
        <v>0</v>
      </c>
      <c r="BK6" s="21">
        <f t="shared" si="7"/>
        <v>1748.51</v>
      </c>
      <c r="BL6" s="21">
        <f t="shared" si="7"/>
        <v>1640.16</v>
      </c>
      <c r="BM6" s="21">
        <f t="shared" si="7"/>
        <v>1521.05</v>
      </c>
      <c r="BN6" s="21">
        <f t="shared" si="7"/>
        <v>1490.65</v>
      </c>
      <c r="BO6" s="21">
        <f t="shared" si="7"/>
        <v>1312.67</v>
      </c>
      <c r="BP6" s="20" t="str">
        <f>IF(BP7="","",IF(BP7="-","【-】","【"&amp;SUBSTITUTE(TEXT(BP7,"#,##0.00"),"-","△")&amp;"】"))</f>
        <v>【1,321.62】</v>
      </c>
      <c r="BQ6" s="21">
        <f>IF(BQ7="",NA(),BQ7)</f>
        <v>6.53</v>
      </c>
      <c r="BR6" s="21">
        <f t="shared" ref="BR6:BZ6" si="8">IF(BR7="",NA(),BR7)</f>
        <v>7.22</v>
      </c>
      <c r="BS6" s="21">
        <f t="shared" si="8"/>
        <v>6.44</v>
      </c>
      <c r="BT6" s="21">
        <f t="shared" si="8"/>
        <v>4.1900000000000004</v>
      </c>
      <c r="BU6" s="21">
        <f t="shared" si="8"/>
        <v>4.4400000000000004</v>
      </c>
      <c r="BV6" s="21">
        <f t="shared" si="8"/>
        <v>34.99</v>
      </c>
      <c r="BW6" s="21">
        <f t="shared" si="8"/>
        <v>38.270000000000003</v>
      </c>
      <c r="BX6" s="21">
        <f t="shared" si="8"/>
        <v>37.520000000000003</v>
      </c>
      <c r="BY6" s="21">
        <f t="shared" si="8"/>
        <v>34.96</v>
      </c>
      <c r="BZ6" s="21">
        <f t="shared" si="8"/>
        <v>34.44</v>
      </c>
      <c r="CA6" s="20" t="str">
        <f>IF(CA7="","",IF(CA7="-","【-】","【"&amp;SUBSTITUTE(TEXT(CA7,"#,##0.00"),"-","△")&amp;"】"))</f>
        <v>【34.61】</v>
      </c>
      <c r="CB6" s="21">
        <f>IF(CB7="",NA(),CB7)</f>
        <v>2273.1799999999998</v>
      </c>
      <c r="CC6" s="21">
        <f t="shared" ref="CC6:CK6" si="9">IF(CC7="",NA(),CC7)</f>
        <v>2038.32</v>
      </c>
      <c r="CD6" s="21">
        <f t="shared" si="9"/>
        <v>1997.53</v>
      </c>
      <c r="CE6" s="21">
        <f t="shared" si="9"/>
        <v>1948.08</v>
      </c>
      <c r="CF6" s="21">
        <f t="shared" si="9"/>
        <v>2060.5700000000002</v>
      </c>
      <c r="CG6" s="21">
        <f t="shared" si="9"/>
        <v>520.91999999999996</v>
      </c>
      <c r="CH6" s="21">
        <f t="shared" si="9"/>
        <v>486.77</v>
      </c>
      <c r="CI6" s="21">
        <f t="shared" si="9"/>
        <v>502.1</v>
      </c>
      <c r="CJ6" s="21">
        <f t="shared" si="9"/>
        <v>539.07000000000005</v>
      </c>
      <c r="CK6" s="21">
        <f t="shared" si="9"/>
        <v>541.80999999999995</v>
      </c>
      <c r="CL6" s="20" t="str">
        <f>IF(CL7="","",IF(CL7="-","【-】","【"&amp;SUBSTITUTE(TEXT(CL7,"#,##0.00"),"-","△")&amp;"】"))</f>
        <v>【538.24】</v>
      </c>
      <c r="CM6" s="21">
        <f>IF(CM7="",NA(),CM7)</f>
        <v>70</v>
      </c>
      <c r="CN6" s="21">
        <f t="shared" ref="CN6:CV6" si="10">IF(CN7="",NA(),CN7)</f>
        <v>70</v>
      </c>
      <c r="CO6" s="21">
        <f t="shared" si="10"/>
        <v>70</v>
      </c>
      <c r="CP6" s="21">
        <f t="shared" si="10"/>
        <v>70</v>
      </c>
      <c r="CQ6" s="21">
        <f t="shared" si="10"/>
        <v>70</v>
      </c>
      <c r="CR6" s="21">
        <f t="shared" si="10"/>
        <v>34.68</v>
      </c>
      <c r="CS6" s="21">
        <f t="shared" si="10"/>
        <v>34.700000000000003</v>
      </c>
      <c r="CT6" s="21">
        <f t="shared" si="10"/>
        <v>46.83</v>
      </c>
      <c r="CU6" s="21">
        <f t="shared" si="10"/>
        <v>33.74</v>
      </c>
      <c r="CV6" s="21">
        <f t="shared" si="10"/>
        <v>32.979999999999997</v>
      </c>
      <c r="CW6" s="20" t="str">
        <f>IF(CW7="","",IF(CW7="-","【-】","【"&amp;SUBSTITUTE(TEXT(CW7,"#,##0.00"),"-","△")&amp;"】"))</f>
        <v>【33.03】</v>
      </c>
      <c r="CX6" s="21">
        <f>IF(CX7="",NA(),CX7)</f>
        <v>100</v>
      </c>
      <c r="CY6" s="21">
        <f t="shared" ref="CY6:DG6" si="11">IF(CY7="",NA(),CY7)</f>
        <v>100</v>
      </c>
      <c r="CZ6" s="21">
        <f t="shared" si="11"/>
        <v>100</v>
      </c>
      <c r="DA6" s="21">
        <f t="shared" si="11"/>
        <v>100</v>
      </c>
      <c r="DB6" s="21">
        <f t="shared" si="11"/>
        <v>100</v>
      </c>
      <c r="DC6" s="21">
        <f t="shared" si="11"/>
        <v>90.33</v>
      </c>
      <c r="DD6" s="21">
        <f t="shared" si="11"/>
        <v>90.04</v>
      </c>
      <c r="DE6" s="21">
        <f t="shared" si="11"/>
        <v>90.58</v>
      </c>
      <c r="DF6" s="21">
        <f t="shared" si="11"/>
        <v>90.11</v>
      </c>
      <c r="DG6" s="21">
        <f t="shared" si="11"/>
        <v>89.95</v>
      </c>
      <c r="DH6" s="20" t="str">
        <f>IF(DH7="","",IF(DH7="-","【-】","【"&amp;SUBSTITUTE(TEXT(DH7,"#,##0.00"),"-","△")&amp;"】"))</f>
        <v>【89.81】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2">
      <c r="A7" s="14"/>
      <c r="B7" s="23">
        <v>2023</v>
      </c>
      <c r="C7" s="23">
        <v>194433</v>
      </c>
      <c r="D7" s="23">
        <v>47</v>
      </c>
      <c r="E7" s="23">
        <v>17</v>
      </c>
      <c r="F7" s="23">
        <v>9</v>
      </c>
      <c r="G7" s="23">
        <v>0</v>
      </c>
      <c r="H7" s="23" t="s">
        <v>99</v>
      </c>
      <c r="I7" s="23" t="s">
        <v>100</v>
      </c>
      <c r="J7" s="23" t="s">
        <v>101</v>
      </c>
      <c r="K7" s="23" t="s">
        <v>102</v>
      </c>
      <c r="L7" s="23" t="s">
        <v>103</v>
      </c>
      <c r="M7" s="23" t="s">
        <v>104</v>
      </c>
      <c r="N7" s="24" t="s">
        <v>105</v>
      </c>
      <c r="O7" s="24" t="s">
        <v>106</v>
      </c>
      <c r="P7" s="24">
        <v>1.38</v>
      </c>
      <c r="Q7" s="24">
        <v>100</v>
      </c>
      <c r="R7" s="24">
        <v>1200</v>
      </c>
      <c r="S7" s="24">
        <v>514</v>
      </c>
      <c r="T7" s="24">
        <v>101.3</v>
      </c>
      <c r="U7" s="24">
        <v>5.07</v>
      </c>
      <c r="V7" s="24">
        <v>7</v>
      </c>
      <c r="W7" s="24">
        <v>0.01</v>
      </c>
      <c r="X7" s="24">
        <v>700</v>
      </c>
      <c r="Y7" s="24">
        <v>77.400000000000006</v>
      </c>
      <c r="Z7" s="24">
        <v>77.94</v>
      </c>
      <c r="AA7" s="24">
        <v>80.08</v>
      </c>
      <c r="AB7" s="24">
        <v>78.540000000000006</v>
      </c>
      <c r="AC7" s="24">
        <v>78.650000000000006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19675.830000000002</v>
      </c>
      <c r="BG7" s="24">
        <v>0</v>
      </c>
      <c r="BH7" s="24">
        <v>0</v>
      </c>
      <c r="BI7" s="24">
        <v>0</v>
      </c>
      <c r="BJ7" s="24">
        <v>0</v>
      </c>
      <c r="BK7" s="24">
        <v>1748.51</v>
      </c>
      <c r="BL7" s="24">
        <v>1640.16</v>
      </c>
      <c r="BM7" s="24">
        <v>1521.05</v>
      </c>
      <c r="BN7" s="24">
        <v>1490.65</v>
      </c>
      <c r="BO7" s="24">
        <v>1312.67</v>
      </c>
      <c r="BP7" s="24">
        <v>1321.62</v>
      </c>
      <c r="BQ7" s="24">
        <v>6.53</v>
      </c>
      <c r="BR7" s="24">
        <v>7.22</v>
      </c>
      <c r="BS7" s="24">
        <v>6.44</v>
      </c>
      <c r="BT7" s="24">
        <v>4.1900000000000004</v>
      </c>
      <c r="BU7" s="24">
        <v>4.4400000000000004</v>
      </c>
      <c r="BV7" s="24">
        <v>34.99</v>
      </c>
      <c r="BW7" s="24">
        <v>38.270000000000003</v>
      </c>
      <c r="BX7" s="24">
        <v>37.520000000000003</v>
      </c>
      <c r="BY7" s="24">
        <v>34.96</v>
      </c>
      <c r="BZ7" s="24">
        <v>34.44</v>
      </c>
      <c r="CA7" s="24">
        <v>34.61</v>
      </c>
      <c r="CB7" s="24">
        <v>2273.1799999999998</v>
      </c>
      <c r="CC7" s="24">
        <v>2038.32</v>
      </c>
      <c r="CD7" s="24">
        <v>1997.53</v>
      </c>
      <c r="CE7" s="24">
        <v>1948.08</v>
      </c>
      <c r="CF7" s="24">
        <v>2060.5700000000002</v>
      </c>
      <c r="CG7" s="24">
        <v>520.91999999999996</v>
      </c>
      <c r="CH7" s="24">
        <v>486.77</v>
      </c>
      <c r="CI7" s="24">
        <v>502.1</v>
      </c>
      <c r="CJ7" s="24">
        <v>539.07000000000005</v>
      </c>
      <c r="CK7" s="24">
        <v>541.80999999999995</v>
      </c>
      <c r="CL7" s="24">
        <v>538.24</v>
      </c>
      <c r="CM7" s="24">
        <v>70</v>
      </c>
      <c r="CN7" s="24">
        <v>70</v>
      </c>
      <c r="CO7" s="24">
        <v>70</v>
      </c>
      <c r="CP7" s="24">
        <v>70</v>
      </c>
      <c r="CQ7" s="24">
        <v>70</v>
      </c>
      <c r="CR7" s="24">
        <v>34.68</v>
      </c>
      <c r="CS7" s="24">
        <v>34.700000000000003</v>
      </c>
      <c r="CT7" s="24">
        <v>46.83</v>
      </c>
      <c r="CU7" s="24">
        <v>33.74</v>
      </c>
      <c r="CV7" s="24">
        <v>32.979999999999997</v>
      </c>
      <c r="CW7" s="24">
        <v>33.03</v>
      </c>
      <c r="CX7" s="24">
        <v>100</v>
      </c>
      <c r="CY7" s="24">
        <v>100</v>
      </c>
      <c r="CZ7" s="24">
        <v>100</v>
      </c>
      <c r="DA7" s="24">
        <v>100</v>
      </c>
      <c r="DB7" s="24">
        <v>100</v>
      </c>
      <c r="DC7" s="24">
        <v>90.33</v>
      </c>
      <c r="DD7" s="24">
        <v>90.04</v>
      </c>
      <c r="DE7" s="24">
        <v>90.58</v>
      </c>
      <c r="DF7" s="24">
        <v>90.11</v>
      </c>
      <c r="DG7" s="24">
        <v>89.95</v>
      </c>
      <c r="DH7" s="24">
        <v>89.81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112</v>
      </c>
    </row>
    <row r="12" spans="1:145" x14ac:dyDescent="0.2">
      <c r="B12">
        <v>1</v>
      </c>
      <c r="C12">
        <v>1</v>
      </c>
      <c r="D12">
        <v>2</v>
      </c>
      <c r="E12">
        <v>3</v>
      </c>
      <c r="F12">
        <v>4</v>
      </c>
      <c r="G12" t="s">
        <v>113</v>
      </c>
    </row>
    <row r="13" spans="1:145" x14ac:dyDescent="0.2">
      <c r="B13" t="s">
        <v>114</v>
      </c>
      <c r="C13" t="s">
        <v>115</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2025-01-24T07:39:17Z</dcterms:created>
  <dcterms:modified xsi:type="dcterms:W3CDTF">2025-02-19T02:35:38Z</dcterms:modified>
  <cp:category/>
</cp:coreProperties>
</file>