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26小菅村\"/>
    </mc:Choice>
  </mc:AlternateContent>
  <xr:revisionPtr revIDLastSave="0" documentId="13_ncr:1_{291EDDB4-938B-4742-B7B0-FCF34E6AAA1B}" xr6:coauthVersionLast="47" xr6:coauthVersionMax="47" xr10:uidLastSave="{00000000-0000-0000-0000-000000000000}"/>
  <workbookProtection workbookAlgorithmName="SHA-512" workbookHashValue="00wP7pYWbXKlQmwdqrepkgwD7FRZwQCbrigcfjpX9kJKmBSXbeewhjdXXt6QiCRHv9FURjBVDlDlFINgZMIB6A==" workbookSaltValue="YAE2dA0SlJGpa5Lw74Zgaw=="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<sst xmlns="http://schemas.openxmlformats.org/spreadsheetml/2006/main" count="236" uniqueCount="119">
  <si>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</si>
  <si>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</si>
  <si>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</si>
  <si>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</si>
  <si>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</si>
  <si>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</si>
  <si>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</si>
  <si>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</si>
  <si>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</si>
  <si>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</si>
  <si>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</si>
  <si>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</si>
  <si>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</si>
  <si>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</si>
  <si>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</si>
  <si>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</si>
  <si>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</si>
  <si>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</si>
  <si>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</si>
  <si>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</si>
  <si>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</si>
  <si>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</si>
  <si>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</si>
  <si>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</si>
  <si>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</si>
  <si>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</si>
  <si>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</si>
  <si>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</si>
  <si>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</si>
  <si>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</si>
  <si>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</si>
  <si>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</si>
  <si>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</si>
  <si>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</si>
  <si>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</si>
  <si>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</si>
  <si>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</si>
  <si>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</si>
  <si>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</si>
  <si>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</si>
  <si>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</si>
  <si>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</si>
  <si>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</si>
  <si>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</si>
  <si>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</si>
  <si>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</si>
  <si>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</si>
  <si>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</si>
  <si>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</si>
  <si>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</si>
  <si>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</si>
  <si>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</si>
  <si>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</si>
  <si>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</si>
  <si>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</si>
  <si>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</si>
  <si>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</si>
  <si>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</si>
  <si>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</si>
  <si>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</si>
  <si>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</si>
  <si>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</si>
  <si>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</si>
  <si>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</si>
  <si>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</si>
  <si>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</si>
  <si>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</si>
  <si>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</si>
  <si>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</si>
  <si>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</si>
  <si>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</si>
  <si>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</si>
  <si>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</si>
  <si>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</si>
  <si>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</si>
  <si>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</si>
  <si>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</si>
  <si>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</si>
  <si>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</si>
  <si>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</si>
  <si>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</si>
  <si>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</si>
  <si>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</si>
  <si>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</si>
  <si>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</si>
  <si>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</si>
  <si>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</si>
  <si>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</si>
  <si>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</si>
  <si>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</si>
  <si>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</si>
  <si>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</si>
  <si>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</si>
  <si>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</si>
  <si>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</si>
  <si>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</si>
  <si>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</si>
  <si>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</si>
  <si>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</si>
  <si>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</si>
  <si>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</si>
  <si>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</si>
  <si>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</si>
  <si>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</si>
  <si>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</si>
  <si>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</si>
  <si>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</si>
  <si>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</si>
  <si>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</si>
  <si>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</si>
  <si>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</si>
  <si>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</si>
  <si>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</si>
  <si>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</si>
  <si>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</si>
  <si>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</si>
  <si>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当年度に関しては、収益的収支比率が100％を上回ったが、これは公営企業会計移行により打ち切り決算を行ったことにより数値上改善したように見えるに過ぎず、実態としては改善はしていない。
企業債残高対事業規模比率は5年間にわたり減少傾向にあるものの、類似団体と比較すると高い数値となっている。また汚水処理原価についても、前年よりも高い数値となっている。
一方で本村は多摩川の源流域にあり、東京都民の水がめとなっていることから維持管理に対する補助を受けており、経営状況に大きな問題は見受けられない。</t>
    <rPh sb="0" eb="3">
      <t>トウネンド</t>
    </rPh>
    <rPh sb="4" eb="5">
      <t>カン</t>
    </rPh>
    <rPh sb="22" eb="24">
      <t>ウワマワ</t>
    </rPh>
    <rPh sb="31" eb="33">
      <t>コウエイ</t>
    </rPh>
    <rPh sb="33" eb="35">
      <t>キギョウ</t>
    </rPh>
    <rPh sb="35" eb="37">
      <t>カイケイ</t>
    </rPh>
    <rPh sb="37" eb="39">
      <t>イコウ</t>
    </rPh>
    <rPh sb="42" eb="43">
      <t>ウ</t>
    </rPh>
    <rPh sb="44" eb="45">
      <t>キ</t>
    </rPh>
    <rPh sb="46" eb="48">
      <t>ケッサン</t>
    </rPh>
    <rPh sb="49" eb="50">
      <t>オコナ</t>
    </rPh>
    <rPh sb="57" eb="59">
      <t>スウチ</t>
    </rPh>
    <rPh sb="59" eb="60">
      <t>ジョウ</t>
    </rPh>
    <rPh sb="60" eb="62">
      <t>カイゼン</t>
    </rPh>
    <rPh sb="67" eb="68">
      <t>ミ</t>
    </rPh>
    <rPh sb="71" eb="72">
      <t>ス</t>
    </rPh>
    <rPh sb="75" eb="77">
      <t>ジッタイ</t>
    </rPh>
    <rPh sb="81" eb="83">
      <t>カイゼン</t>
    </rPh>
    <rPh sb="157" eb="159">
      <t>ゼンネン</t>
    </rPh>
    <rPh sb="162" eb="163">
      <t>タカ</t>
    </rPh>
    <rPh sb="164" eb="166">
      <t>スウチ</t>
    </rPh>
    <phoneticPr fontId="4"/>
  </si>
  <si>
    <t>平成16年から平成20年にかけて機能高度化（施設更新・耐震）を実施した。また管理についても1年ごとに調査・修繕を計画的に実施しており健全な状態となっている。</t>
  </si>
  <si>
    <t>当事業については認可区域の下水道普及率が100％を達成しており、施設の老朽化への対応も完了している。企業債償還も徐々に減少していることから経営状態に問題は見受けられない。
今後も令和2年度に策定した経営戦略をもとにした、計画的な施設更新や料金改正の検討を行っていくこととしている。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</si>
</sst>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56-419A-B820-D5D4FC575D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9A56-419A-B820-D5D4FC575D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34.090000000000003</c:v>
                </c:pt>
                <c:pt idx="1">
                  <c:v>26.48</c:v>
                </c:pt>
                <c:pt idx="2">
                  <c:v>28.97</c:v>
                </c:pt>
                <c:pt idx="3">
                  <c:v>29.96</c:v>
                </c:pt>
                <c:pt idx="4">
                  <c:v>34.159999999999997</c:v>
                </c:pt>
              </c:numCache>
            </c:numRef>
          </c:val>
          <c:extLst>
            <c:ext xmlns:c16="http://schemas.microsoft.com/office/drawing/2014/chart" uri="{C3380CC4-5D6E-409C-BE32-E72D297353CC}">
              <c16:uniqueId val="{00000000-FBE0-43D5-A186-BCE4B10187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FBE0-43D5-A186-BCE4B10187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80C-46CD-A666-7C8E7E2821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880C-46CD-A666-7C8E7E2821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57.42</c:v>
                </c:pt>
                <c:pt idx="1">
                  <c:v>61.34</c:v>
                </c:pt>
                <c:pt idx="2">
                  <c:v>71.680000000000007</c:v>
                </c:pt>
                <c:pt idx="3">
                  <c:v>69.87</c:v>
                </c:pt>
                <c:pt idx="4">
                  <c:v>106.13</c:v>
                </c:pt>
              </c:numCache>
            </c:numRef>
          </c:val>
          <c:extLst>
            <c:ext xmlns:c16="http://schemas.microsoft.com/office/drawing/2014/chart" uri="{C3380CC4-5D6E-409C-BE32-E72D297353CC}">
              <c16:uniqueId val="{00000000-069C-4920-8DA6-21A934A51D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C-4920-8DA6-21A934A51D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1D-4895-8764-215AEF4F6A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1D-4895-8764-215AEF4F6A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0-409A-910C-06CE5FACCA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0-409A-910C-06CE5FACCA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71-45D3-92D3-67C8038C7D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71-45D3-92D3-67C8038C7D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65-4410-9C1D-8331FA9A92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65-4410-9C1D-8331FA9A92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3041.93</c:v>
                </c:pt>
                <c:pt idx="1">
                  <c:v>2729.66</c:v>
                </c:pt>
                <c:pt idx="2">
                  <c:v>2505.63</c:v>
                </c:pt>
                <c:pt idx="3">
                  <c:v>2302.62</c:v>
                </c:pt>
                <c:pt idx="4">
                  <c:v>2175.21</c:v>
                </c:pt>
              </c:numCache>
            </c:numRef>
          </c:val>
          <c:extLst>
            <c:ext xmlns:c16="http://schemas.microsoft.com/office/drawing/2014/chart" uri="{C3380CC4-5D6E-409C-BE32-E72D297353CC}">
              <c16:uniqueId val="{00000000-1A8B-424B-8AF9-D56E787AA59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1A8B-424B-8AF9-D56E787AA59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10.35</c:v>
                </c:pt>
                <c:pt idx="1">
                  <c:v>10.37</c:v>
                </c:pt>
                <c:pt idx="2">
                  <c:v>12.24</c:v>
                </c:pt>
                <c:pt idx="3">
                  <c:v>13.07</c:v>
                </c:pt>
                <c:pt idx="4">
                  <c:v>7.36</c:v>
                </c:pt>
              </c:numCache>
            </c:numRef>
          </c:val>
          <c:extLst>
            <c:ext xmlns:c16="http://schemas.microsoft.com/office/drawing/2014/chart" uri="{C3380CC4-5D6E-409C-BE32-E72D297353CC}">
              <c16:uniqueId val="{00000000-D645-4D47-A6B9-C4683343AF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D645-4D47-A6B9-C4683343AF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503.89</c:v>
                </c:pt>
                <c:pt idx="1">
                  <c:v>644.01</c:v>
                </c:pt>
                <c:pt idx="2">
                  <c:v>494.89</c:v>
                </c:pt>
                <c:pt idx="3">
                  <c:v>447.15</c:v>
                </c:pt>
                <c:pt idx="4">
                  <c:v>685.7</c:v>
                </c:pt>
              </c:numCache>
            </c:numRef>
          </c:val>
          <c:extLst>
            <c:ext xmlns:c16="http://schemas.microsoft.com/office/drawing/2014/chart" uri="{C3380CC4-5D6E-409C-BE32-E72D297353CC}">
              <c16:uniqueId val="{00000000-2C70-4720-B1F3-C044D0F5AC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2C70-4720-B1F3-C044D0F5AC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山梨県　小菅村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639</v>
      </c>
      <c r="AM8" s="54"/>
      <c r="AN8" s="54"/>
      <c r="AO8" s="54"/>
      <c r="AP8" s="54"/>
      <c r="AQ8" s="54"/>
      <c r="AR8" s="54"/>
      <c r="AS8" s="54"/>
      <c r="AT8" s="53">
        <f>データ!T6</f>
        <v>52.78</v>
      </c>
      <c r="AU8" s="53"/>
      <c r="AV8" s="53"/>
      <c r="AW8" s="53"/>
      <c r="AX8" s="53"/>
      <c r="AY8" s="53"/>
      <c r="AZ8" s="53"/>
      <c r="BA8" s="53"/>
      <c r="BB8" s="53">
        <f>データ!U6</f>
        <v>12.11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92.75</v>
      </c>
      <c r="Q10" s="53"/>
      <c r="R10" s="53"/>
      <c r="S10" s="53"/>
      <c r="T10" s="53"/>
      <c r="U10" s="53"/>
      <c r="V10" s="53"/>
      <c r="W10" s="53">
        <f>データ!Q6</f>
        <v>100</v>
      </c>
      <c r="X10" s="53"/>
      <c r="Y10" s="53"/>
      <c r="Z10" s="53"/>
      <c r="AA10" s="53"/>
      <c r="AB10" s="53"/>
      <c r="AC10" s="53"/>
      <c r="AD10" s="54">
        <f>データ!R6</f>
        <v>2520</v>
      </c>
      <c r="AE10" s="54"/>
      <c r="AF10" s="54"/>
      <c r="AG10" s="54"/>
      <c r="AH10" s="54"/>
      <c r="AI10" s="54"/>
      <c r="AJ10" s="54"/>
      <c r="AK10" s="2"/>
      <c r="AL10" s="54">
        <f>データ!V6</f>
        <v>576</v>
      </c>
      <c r="AM10" s="54"/>
      <c r="AN10" s="54"/>
      <c r="AO10" s="54"/>
      <c r="AP10" s="54"/>
      <c r="AQ10" s="54"/>
      <c r="AR10" s="54"/>
      <c r="AS10" s="54"/>
      <c r="AT10" s="53">
        <f>データ!W6</f>
        <v>0.45</v>
      </c>
      <c r="AU10" s="53"/>
      <c r="AV10" s="53"/>
      <c r="AW10" s="53"/>
      <c r="AX10" s="53"/>
      <c r="AY10" s="53"/>
      <c r="AZ10" s="53"/>
      <c r="BA10" s="53"/>
      <c r="BB10" s="53">
        <f>データ!X6</f>
        <v>1280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mVsyJTe/gsI6zEytLvIOVdF1sazKzHoPlnXx1jKjFW6u+ALKSO1VwfhvJa0UYMd6cNRTx2na+bMSQvdQaDFZBA==" saltValue="GPxC6tq757vIxuAJqHF6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194425</v>
      </c>
      <c r="D6" s="19">
        <f t="shared" si="3"/>
        <v>47</v>
      </c>
      <c r="E6" s="19">
        <f t="shared" si="3"/>
        <v>17</v>
      </c>
      <c r="F6" s="19">
        <f t="shared" si="3"/>
        <v>4</v>
      </c>
      <c r="G6" s="19">
        <f t="shared" si="3"/>
        <v>0</v>
      </c>
      <c r="H6" s="19" t="str">
        <f t="shared" si="3"/>
        <v>山梨県　小菅村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92.75</v>
      </c>
      <c r="Q6" s="20">
        <f t="shared" si="3"/>
        <v>100</v>
      </c>
      <c r="R6" s="20">
        <f t="shared" si="3"/>
        <v>2520</v>
      </c>
      <c r="S6" s="20">
        <f t="shared" si="3"/>
        <v>639</v>
      </c>
      <c r="T6" s="20">
        <f t="shared" si="3"/>
        <v>52.78</v>
      </c>
      <c r="U6" s="20">
        <f t="shared" si="3"/>
        <v>12.11</v>
      </c>
      <c r="V6" s="20">
        <f t="shared" si="3"/>
        <v>576</v>
      </c>
      <c r="W6" s="20">
        <f t="shared" si="3"/>
        <v>0.45</v>
      </c>
      <c r="X6" s="20">
        <f t="shared" si="3"/>
        <v>1280</v>
      </c>
      <c r="Y6" s="21">
        <f>IF(Y7="",NA(),Y7)</f>
        <v>57.42</v>
      </c>
      <c r="Z6" s="21">
        <f t="shared" ref="Z6:AH6" si="4">IF(Z7="",NA(),Z7)</f>
        <v>61.34</v>
      </c>
      <c r="AA6" s="21">
        <f t="shared" si="4"/>
        <v>71.680000000000007</v>
      </c>
      <c r="AB6" s="21">
        <f t="shared" si="4"/>
        <v>69.87</v>
      </c>
      <c r="AC6" s="21">
        <f t="shared" si="4"/>
        <v>106.13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3041.93</v>
      </c>
      <c r="BG6" s="21">
        <f t="shared" ref="BG6:BO6" si="7">IF(BG7="",NA(),BG7)</f>
        <v>2729.66</v>
      </c>
      <c r="BH6" s="21">
        <f t="shared" si="7"/>
        <v>2505.63</v>
      </c>
      <c r="BI6" s="21">
        <f t="shared" si="7"/>
        <v>2302.62</v>
      </c>
      <c r="BJ6" s="21">
        <f t="shared" si="7"/>
        <v>2175.21</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10.35</v>
      </c>
      <c r="BR6" s="21">
        <f t="shared" ref="BR6:BZ6" si="8">IF(BR7="",NA(),BR7)</f>
        <v>10.37</v>
      </c>
      <c r="BS6" s="21">
        <f t="shared" si="8"/>
        <v>12.24</v>
      </c>
      <c r="BT6" s="21">
        <f t="shared" si="8"/>
        <v>13.07</v>
      </c>
      <c r="BU6" s="21">
        <f t="shared" si="8"/>
        <v>7.36</v>
      </c>
      <c r="BV6" s="21">
        <f t="shared" si="8"/>
        <v>84.3</v>
      </c>
      <c r="BW6" s="21">
        <f t="shared" si="8"/>
        <v>82.88</v>
      </c>
      <c r="BX6" s="21">
        <f t="shared" si="8"/>
        <v>82.53</v>
      </c>
      <c r="BY6" s="21">
        <f t="shared" si="8"/>
        <v>81.81</v>
      </c>
      <c r="BZ6" s="21">
        <f t="shared" si="8"/>
        <v>82.27</v>
      </c>
      <c r="CA6" s="20" t="str">
        <f>IF(CA7="","",IF(CA7="-","【-】","【"&amp;SUBSTITUTE(TEXT(CA7,"#,##0.00"),"-","△")&amp;"】"))</f>
        <v>【75.33】</v>
      </c>
      <c r="CB6" s="21">
        <f>IF(CB7="",NA(),CB7)</f>
        <v>503.89</v>
      </c>
      <c r="CC6" s="21">
        <f t="shared" ref="CC6:CK6" si="9">IF(CC7="",NA(),CC7)</f>
        <v>644.01</v>
      </c>
      <c r="CD6" s="21">
        <f t="shared" si="9"/>
        <v>494.89</v>
      </c>
      <c r="CE6" s="21">
        <f t="shared" si="9"/>
        <v>447.15</v>
      </c>
      <c r="CF6" s="21">
        <f t="shared" si="9"/>
        <v>685.7</v>
      </c>
      <c r="CG6" s="21">
        <f t="shared" si="9"/>
        <v>185.47</v>
      </c>
      <c r="CH6" s="21">
        <f t="shared" si="9"/>
        <v>187.76</v>
      </c>
      <c r="CI6" s="21">
        <f t="shared" si="9"/>
        <v>190.48</v>
      </c>
      <c r="CJ6" s="21">
        <f t="shared" si="9"/>
        <v>193.59</v>
      </c>
      <c r="CK6" s="21">
        <f t="shared" si="9"/>
        <v>194.42</v>
      </c>
      <c r="CL6" s="20" t="str">
        <f>IF(CL7="","",IF(CL7="-","【-】","【"&amp;SUBSTITUTE(TEXT(CL7,"#,##0.00"),"-","△")&amp;"】"))</f>
        <v>【215.73】</v>
      </c>
      <c r="CM6" s="21">
        <f>IF(CM7="",NA(),CM7)</f>
        <v>34.090000000000003</v>
      </c>
      <c r="CN6" s="21">
        <f t="shared" ref="CN6:CV6" si="10">IF(CN7="",NA(),CN7)</f>
        <v>26.48</v>
      </c>
      <c r="CO6" s="21">
        <f t="shared" si="10"/>
        <v>28.97</v>
      </c>
      <c r="CP6" s="21">
        <f t="shared" si="10"/>
        <v>29.96</v>
      </c>
      <c r="CQ6" s="21">
        <f t="shared" si="10"/>
        <v>34.159999999999997</v>
      </c>
      <c r="CR6" s="21">
        <f t="shared" si="10"/>
        <v>45.68</v>
      </c>
      <c r="CS6" s="21">
        <f t="shared" si="10"/>
        <v>45.87</v>
      </c>
      <c r="CT6" s="21">
        <f t="shared" si="10"/>
        <v>44.24</v>
      </c>
      <c r="CU6" s="21">
        <f t="shared" si="10"/>
        <v>45.3</v>
      </c>
      <c r="CV6" s="21">
        <f t="shared" si="10"/>
        <v>45.6</v>
      </c>
      <c r="CW6" s="20" t="str">
        <f>IF(CW7="","",IF(CW7="-","【-】","【"&amp;SUBSTITUTE(TEXT(CW7,"#,##0.00"),"-","△")&amp;"】"))</f>
        <v>【43.28】</v>
      </c>
      <c r="CX6" s="21">
        <f>IF(CX7="",NA(),CX7)</f>
        <v>100</v>
      </c>
      <c r="CY6" s="21">
        <f t="shared" ref="CY6:DG6" si="11">IF(CY7="",NA(),CY7)</f>
        <v>100</v>
      </c>
      <c r="CZ6" s="21">
        <f t="shared" si="11"/>
        <v>100</v>
      </c>
      <c r="DA6" s="21">
        <f t="shared" si="11"/>
        <v>100</v>
      </c>
      <c r="DB6" s="21">
        <f t="shared" si="11"/>
        <v>100</v>
      </c>
      <c r="DC6" s="21">
        <f t="shared" si="11"/>
        <v>87.96</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5" s="22" customFormat="1" x14ac:dyDescent="0.2">
      <c r="A7" s="14"/>
      <c r="B7" s="23">
        <v>2023</v>
      </c>
      <c r="C7" s="23">
        <v>194425</v>
      </c>
      <c r="D7" s="23">
        <v>47</v>
      </c>
      <c r="E7" s="23">
        <v>17</v>
      </c>
      <c r="F7" s="23">
        <v>4</v>
      </c>
      <c r="G7" s="23">
        <v>0</v>
      </c>
      <c r="H7" s="23" t="s">
        <v>98</v>
      </c>
      <c r="I7" s="23" t="s">
        <v>99</v>
      </c>
      <c r="J7" s="23" t="s">
        <v>100</v>
      </c>
      <c r="K7" s="23" t="s">
        <v>101</v>
      </c>
      <c r="L7" s="23" t="s">
        <v>102</v>
      </c>
      <c r="M7" s="23" t="s">
        <v>103</v>
      </c>
      <c r="N7" s="24" t="s">
        <v>104</v>
      </c>
      <c r="O7" s="24" t="s">
        <v>105</v>
      </c>
      <c r="P7" s="24">
        <v>92.75</v>
      </c>
      <c r="Q7" s="24">
        <v>100</v>
      </c>
      <c r="R7" s="24">
        <v>2520</v>
      </c>
      <c r="S7" s="24">
        <v>639</v>
      </c>
      <c r="T7" s="24">
        <v>52.78</v>
      </c>
      <c r="U7" s="24">
        <v>12.11</v>
      </c>
      <c r="V7" s="24">
        <v>576</v>
      </c>
      <c r="W7" s="24">
        <v>0.45</v>
      </c>
      <c r="X7" s="24">
        <v>1280</v>
      </c>
      <c r="Y7" s="24">
        <v>57.42</v>
      </c>
      <c r="Z7" s="24">
        <v>61.34</v>
      </c>
      <c r="AA7" s="24">
        <v>71.680000000000007</v>
      </c>
      <c r="AB7" s="24">
        <v>69.87</v>
      </c>
      <c r="AC7" s="24">
        <v>106.13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3041.93</v>
      </c>
      <c r="BG7" s="24">
        <v>2729.66</v>
      </c>
      <c r="BH7" s="24">
        <v>2505.63</v>
      </c>
      <c r="BI7" s="24">
        <v>2302.62</v>
      </c>
      <c r="BJ7" s="24">
        <v>2175.21</v>
      </c>
      <c r="BK7" s="24">
        <v>1267.3900000000001</v>
      </c>
      <c r="BL7" s="24">
        <v>1268.6300000000001</v>
      </c>
      <c r="BM7" s="24">
        <v>1283.69</v>
      </c>
      <c r="BN7" s="24">
        <v>1160.22</v>
      </c>
      <c r="BO7" s="24">
        <v>1141.98</v>
      </c>
      <c r="BP7" s="24">
        <v>1156.82</v>
      </c>
      <c r="BQ7" s="24">
        <v>10.35</v>
      </c>
      <c r="BR7" s="24">
        <v>10.37</v>
      </c>
      <c r="BS7" s="24">
        <v>12.24</v>
      </c>
      <c r="BT7" s="24">
        <v>13.07</v>
      </c>
      <c r="BU7" s="24">
        <v>7.36</v>
      </c>
      <c r="BV7" s="24">
        <v>84.3</v>
      </c>
      <c r="BW7" s="24">
        <v>82.88</v>
      </c>
      <c r="BX7" s="24">
        <v>82.53</v>
      </c>
      <c r="BY7" s="24">
        <v>81.81</v>
      </c>
      <c r="BZ7" s="24">
        <v>82.27</v>
      </c>
      <c r="CA7" s="24">
        <v>75.33</v>
      </c>
      <c r="CB7" s="24">
        <v>503.89</v>
      </c>
      <c r="CC7" s="24">
        <v>644.01</v>
      </c>
      <c r="CD7" s="24">
        <v>494.89</v>
      </c>
      <c r="CE7" s="24">
        <v>447.15</v>
      </c>
      <c r="CF7" s="24">
        <v>685.7</v>
      </c>
      <c r="CG7" s="24">
        <v>185.47</v>
      </c>
      <c r="CH7" s="24">
        <v>187.76</v>
      </c>
      <c r="CI7" s="24">
        <v>190.48</v>
      </c>
      <c r="CJ7" s="24">
        <v>193.59</v>
      </c>
      <c r="CK7" s="24">
        <v>194.42</v>
      </c>
      <c r="CL7" s="24">
        <v>215.73</v>
      </c>
      <c r="CM7" s="24">
        <v>34.090000000000003</v>
      </c>
      <c r="CN7" s="24">
        <v>26.48</v>
      </c>
      <c r="CO7" s="24">
        <v>28.97</v>
      </c>
      <c r="CP7" s="24">
        <v>29.96</v>
      </c>
      <c r="CQ7" s="24">
        <v>34.159999999999997</v>
      </c>
      <c r="CR7" s="24">
        <v>45.68</v>
      </c>
      <c r="CS7" s="24">
        <v>45.87</v>
      </c>
      <c r="CT7" s="24">
        <v>44.24</v>
      </c>
      <c r="CU7" s="24">
        <v>45.3</v>
      </c>
      <c r="CV7" s="24">
        <v>45.6</v>
      </c>
      <c r="CW7" s="24">
        <v>43.28</v>
      </c>
      <c r="CX7" s="24">
        <v>100</v>
      </c>
      <c r="CY7" s="24">
        <v>100</v>
      </c>
      <c r="CZ7" s="24">
        <v>100</v>
      </c>
      <c r="DA7" s="24">
        <v>100</v>
      </c>
      <c r="DB7" s="24">
        <v>100</v>
      </c>
      <c r="DC7" s="24">
        <v>87.96</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0.06</v>
      </c>
      <c r="EL7" s="24">
        <v>0.27</v>
      </c>
      <c r="EM7" s="24">
        <v>0.22</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2025-01-24T07:31:07Z</dcterms:created>
  <dcterms:modified xsi:type="dcterms:W3CDTF">2025-02-03T08:11:06Z</dcterms:modified>
  <cp:category/>
</cp:coreProperties>
</file>