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3法非適用簡水\25富士河口湖町\"/>
    </mc:Choice>
  </mc:AlternateContent>
  <xr:revisionPtr revIDLastSave="0" documentId="13_ncr:1_{601270F7-5E04-4ED6-8AA6-93278FA02AE0}" xr6:coauthVersionLast="47" xr6:coauthVersionMax="47" xr10:uidLastSave="{00000000-0000-0000-0000-000000000000}"/>
  <workbookProtection workbookAlgorithmName="SHA-512" workbookHashValue="6qGJjfmUVQdwqwhvPc9BFHN4+Dq9QhB8n38q44urY0mJrKkrbEowtz7NtRXFeQCrQw8UCDLidF7xPPVo5p/w1w==" workbookSaltValue="ck59mv/NGP+rNDHMDZQaag==" workbookSpinCount="100000" lockStructure="1"/>
  <bookViews>
    <workbookView xWindow="22932" yWindow="-1980"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10" i="4"/>
  <c r="BB8" i="4"/>
  <c r="AT8" i="4"/>
  <c r="AD8" i="4"/>
  <c r="W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<sst xmlns="http://schemas.openxmlformats.org/spreadsheetml/2006/main" count="233" uniqueCount="117">
  <si>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</si>
  <si>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</si>
  <si>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</si>
  <si>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</si>
  <si>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</si>
  <si>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</si>
  <si>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</si>
  <si>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</si>
  <si>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</si>
  <si>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</si>
  <si>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</si>
  <si>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</si>
  <si>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</si>
  <si>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</si>
  <si>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</si>
  <si>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</si>
  <si>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</si>
  <si>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</si>
  <si>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</si>
  <si>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</si>
  <si>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</si>
  <si>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</si>
  <si>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</si>
  <si>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</si>
  <si>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</si>
  <si>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</si>
  <si>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</si>
  <si>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</si>
  <si>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</si>
  <si>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</si>
  <si>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</si>
  <si>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</si>
  <si>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</si>
  <si>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</si>
  <si>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</si>
  <si>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</si>
  <si>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</si>
  <si>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</si>
  <si>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</si>
  <si>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</si>
  <si>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</si>
  <si>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</si>
  <si>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</si>
  <si>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</si>
  <si>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</si>
  <si>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</si>
  <si>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</si>
  <si>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</si>
  <si>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</si>
  <si>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</si>
  <si>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</si>
  <si>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</si>
  <si>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</si>
  <si>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</si>
  <si>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</si>
  <si>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</si>
  <si>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</si>
  <si>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</si>
  <si>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</si>
  <si>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</si>
  <si>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</si>
  <si>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</si>
  <si>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</si>
  <si>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</si>
  <si>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</si>
  <si>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</si>
  <si>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</si>
  <si>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</si>
  <si>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</si>
  <si>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</si>
  <si>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</si>
  <si>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</si>
  <si>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</si>
  <si>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</si>
  <si>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</si>
  <si>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</si>
  <si>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</si>
  <si>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</si>
  <si>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</si>
  <si>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</si>
  <si>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</si>
  <si>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</si>
  <si>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</si>
  <si>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</si>
  <si>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</si>
  <si>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</si>
  <si>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</si>
  <si>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</si>
  <si>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</si>
  <si>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</si>
  <si>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</si>
  <si>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</si>
  <si>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</si>
  <si>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</si>
  <si>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</si>
  <si>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</si>
  <si>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</si>
  <si>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</si>
  <si>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</si>
  <si>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</si>
  <si>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</si>
  <si>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</si>
  <si>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</si>
  <si>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</si>
  <si>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</si>
  <si>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</si>
  <si>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</si>
  <si>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</si>
  <si>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</si>
  <si>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</si>
  <si>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</si>
  <si>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</si>
  <si>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</si>
  <si>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</si>
  <si>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令和3年度は新配水池建設等の大規模工事があったため、管路更新工事を控えたのが要因。令和4年度も新水源掘削工事の大規模工事があったが、例年以上の管路更新工事を実施した。令和5年度は小島配水池の非常用発電機設置工事、前年度繰越した富士ケ嶺新井戸掘削工事があったため、管路更新は控えた。大規模工事を実施しない年度については、管路更新工事を積極的に実施していく必要がある。　　　</t>
    <rPh sb="1" eb="3">
      <t>レイワ</t>
    </rPh>
    <rPh sb="4" eb="6">
      <t>ネンド</t>
    </rPh>
    <rPh sb="7" eb="8">
      <t>シン</t>
    </rPh>
    <rPh sb="8" eb="11">
      <t>ハイスイチ</t>
    </rPh>
    <rPh sb="11" eb="13">
      <t>ケンセツ</t>
    </rPh>
    <rPh sb="13" eb="14">
      <t>トウ</t>
    </rPh>
    <rPh sb="15" eb="18">
      <t>ダイキボ</t>
    </rPh>
    <rPh sb="18" eb="20">
      <t>コウジ</t>
    </rPh>
    <rPh sb="27" eb="29">
      <t>カンロ</t>
    </rPh>
    <rPh sb="29" eb="31">
      <t>コウシン</t>
    </rPh>
    <rPh sb="31" eb="33">
      <t>コウジ</t>
    </rPh>
    <rPh sb="34" eb="35">
      <t>ヒカ</t>
    </rPh>
    <rPh sb="39" eb="41">
      <t>ヨウイン</t>
    </rPh>
    <rPh sb="42" eb="44">
      <t>レイワ</t>
    </rPh>
    <rPh sb="45" eb="46">
      <t>ネン</t>
    </rPh>
    <rPh sb="46" eb="47">
      <t>ド</t>
    </rPh>
    <rPh sb="48" eb="51">
      <t>シンスイゲン</t>
    </rPh>
    <rPh sb="51" eb="53">
      <t>クッサク</t>
    </rPh>
    <rPh sb="53" eb="55">
      <t>コウジ</t>
    </rPh>
    <rPh sb="56" eb="59">
      <t>ダイキボ</t>
    </rPh>
    <rPh sb="59" eb="61">
      <t>コウジ</t>
    </rPh>
    <rPh sb="67" eb="69">
      <t>レイネン</t>
    </rPh>
    <rPh sb="69" eb="71">
      <t>イジョウ</t>
    </rPh>
    <rPh sb="72" eb="74">
      <t>カンロ</t>
    </rPh>
    <rPh sb="76" eb="78">
      <t>コウジ</t>
    </rPh>
    <rPh sb="79" eb="81">
      <t>ジッシ</t>
    </rPh>
    <rPh sb="84" eb="86">
      <t>レイワ</t>
    </rPh>
    <rPh sb="87" eb="89">
      <t>ネンド</t>
    </rPh>
    <rPh sb="90" eb="92">
      <t>コジマ</t>
    </rPh>
    <rPh sb="92" eb="95">
      <t>ハイスイチ</t>
    </rPh>
    <rPh sb="96" eb="99">
      <t>ヒジョウヨウ</t>
    </rPh>
    <rPh sb="99" eb="102">
      <t>ハツデンキ</t>
    </rPh>
    <rPh sb="102" eb="104">
      <t>セッチ</t>
    </rPh>
    <rPh sb="104" eb="106">
      <t>コウジ</t>
    </rPh>
    <rPh sb="107" eb="110">
      <t>ゼンネンド</t>
    </rPh>
    <rPh sb="110" eb="112">
      <t>クリコ</t>
    </rPh>
    <rPh sb="114" eb="116">
      <t>フジ</t>
    </rPh>
    <rPh sb="117" eb="118">
      <t>ミネ</t>
    </rPh>
    <rPh sb="118" eb="119">
      <t>シン</t>
    </rPh>
    <rPh sb="119" eb="121">
      <t>イド</t>
    </rPh>
    <rPh sb="121" eb="123">
      <t>クッサク</t>
    </rPh>
    <rPh sb="123" eb="125">
      <t>コウジ</t>
    </rPh>
    <rPh sb="132" eb="134">
      <t>カンロ</t>
    </rPh>
    <rPh sb="134" eb="136">
      <t>コウシン</t>
    </rPh>
    <rPh sb="137" eb="138">
      <t>ヒカ</t>
    </rPh>
    <rPh sb="141" eb="144">
      <t>ダイキボ</t>
    </rPh>
    <rPh sb="144" eb="146">
      <t>コウジ</t>
    </rPh>
    <rPh sb="147" eb="149">
      <t>ジッシ</t>
    </rPh>
    <rPh sb="152" eb="154">
      <t>ネンド</t>
    </rPh>
    <rPh sb="160" eb="164">
      <t>カンロコウシン</t>
    </rPh>
    <rPh sb="164" eb="166">
      <t>コウジ</t>
    </rPh>
    <rPh sb="167" eb="170">
      <t>セッキョクテキ</t>
    </rPh>
    <rPh sb="171" eb="173">
      <t>ジッシ</t>
    </rPh>
    <rPh sb="177" eb="179">
      <t>ヒツヨウ</t>
    </rPh>
    <phoneticPr fontId="4"/>
  </si>
  <si>
    <r>
      <t>　各表に現れている数値には３簡水(河口湖・足和田・上九一色)事業のうちの過半数以上を占める河口湖簡易水道事業のデータからの影響が大きい。小規模な２簡水事業の財政状況は、ひっ迫しているが問題点等は潜在化していると思われる。３事業を並行して運営していく上では、この部分に注意を払い丁寧に対応する必要があり、将来においては上水道事業への統合など思い切った方策も検討していかなければならないと分析される。　　　　　　　　　　　　　　　　　</t>
    </r>
    <r>
      <rPr>
        <sz val="11"/>
        <rFont val="ＭＳ ゴシック"/>
        <family val="3"/>
        <charset val="128"/>
      </rPr>
      <t>また、３簡水とも令和6年度から一部法適用の公営企業会計となっている。</t>
    </r>
    <rPh sb="17" eb="20">
      <t>カワグチコ</t>
    </rPh>
    <rPh sb="21" eb="24">
      <t>アシワダ</t>
    </rPh>
    <rPh sb="25" eb="29">
      <t>カミクイシキ</t>
    </rPh>
    <rPh sb="39" eb="41">
      <t>イジョウ</t>
    </rPh>
    <rPh sb="42" eb="43">
      <t>シ</t>
    </rPh>
    <rPh sb="95" eb="96">
      <t>トウ</t>
    </rPh>
    <rPh sb="219" eb="221">
      <t>カンスイ</t>
    </rPh>
    <rPh sb="223" eb="225">
      <t>レイワ</t>
    </rPh>
    <rPh sb="226" eb="228">
      <t>ネンド</t>
    </rPh>
    <rPh sb="230" eb="232">
      <t>イチブ</t>
    </rPh>
    <rPh sb="232" eb="233">
      <t>ホウ</t>
    </rPh>
    <rPh sb="233" eb="235">
      <t>テキヨウ</t>
    </rPh>
    <rPh sb="236" eb="238">
      <t>コウエイ</t>
    </rPh>
    <rPh sb="238" eb="242">
      <t>キギョウカイケイ</t>
    </rPh>
    <phoneticPr fontId="4"/>
  </si>
  <si>
    <t>　簡易水道事業は、河口湖・足和田・上九一色の３地区合計値である。　　　　　　　　　　　　　　　　
　　　　　　　　　　　　　　　　　　　　　　　①収益的収支比率：令和5年度が減少しているのは令和6年度法適用により、3月31日に打切り決算をしたため1-2月水道料金を未収金とし、令和6年度収入としたためである。また例年100 ％未満のため、経営改善や料金改定が必要である。
④企業債残高対給水収益比率：令和5年度が増加しているのは令和4年度繰越分の企業債も含まれているからである。企業債残高(水道工事費等の借金残高)も類似団体より高い数値が続いている。
⑤料金回収率：令和5年度が減少しているのは①収益的収支比率と同様の理由で3月31日に打切り決算によるものである。　　　　　　　　　　　　　　　　　　　　　⑥給水原価：豊富な湧水・地下水に恵まれていることから、水道料金が全国的にかなり低く保たれているが、④企業債(水道工事費等の借金残高)が右肩上がりであるため、水道料金改定が必要である。
⑦施設利用率：本町は、有数の観光地である。インバウンド観光客が増えており、それに伴いホテル業等の大口水道使用量増加により施設利用率が増加したものと考えられる。　　　　　　　　　　　　　　　　　　　　　⑧有収率：類似団体よりは高いが73％前後を推移している。今後も漏水調査を継続実施して、漏水確認後には早急に更新し、有収率向上を図る必要がある。</t>
    <rPh sb="1" eb="3">
      <t>カンイ</t>
    </rPh>
    <rPh sb="3" eb="5">
      <t>スイドウ</t>
    </rPh>
    <rPh sb="5" eb="7">
      <t>ジギョウ</t>
    </rPh>
    <rPh sb="23" eb="25">
      <t>チク</t>
    </rPh>
    <rPh sb="25" eb="27">
      <t>ゴウケイ</t>
    </rPh>
    <rPh sb="27" eb="28">
      <t>チ</t>
    </rPh>
    <rPh sb="73" eb="76">
      <t>シュウエキテキ</t>
    </rPh>
    <rPh sb="76" eb="78">
      <t>シュウシ</t>
    </rPh>
    <rPh sb="78" eb="80">
      <t>ヒリツ</t>
    </rPh>
    <rPh sb="81" eb="83">
      <t>レイワ</t>
    </rPh>
    <rPh sb="84" eb="86">
      <t>ネンド</t>
    </rPh>
    <rPh sb="87" eb="89">
      <t>ゲンショウ</t>
    </rPh>
    <rPh sb="95" eb="97">
      <t>レイワ</t>
    </rPh>
    <rPh sb="98" eb="100">
      <t>ネンド</t>
    </rPh>
    <rPh sb="100" eb="101">
      <t>ホウ</t>
    </rPh>
    <rPh sb="101" eb="103">
      <t>テキヨウ</t>
    </rPh>
    <rPh sb="108" eb="109">
      <t>ツキ</t>
    </rPh>
    <rPh sb="111" eb="112">
      <t>ヒ</t>
    </rPh>
    <rPh sb="113" eb="114">
      <t>ウ</t>
    </rPh>
    <rPh sb="114" eb="115">
      <t>キ</t>
    </rPh>
    <rPh sb="117" eb="118">
      <t>サン</t>
    </rPh>
    <rPh sb="126" eb="127">
      <t>ツキ</t>
    </rPh>
    <rPh sb="127" eb="129">
      <t>スイドウ</t>
    </rPh>
    <rPh sb="129" eb="130">
      <t>リョウ</t>
    </rPh>
    <rPh sb="130" eb="131">
      <t>キン</t>
    </rPh>
    <rPh sb="132" eb="135">
      <t>ミシュウキン</t>
    </rPh>
    <rPh sb="138" eb="140">
      <t>レイワ</t>
    </rPh>
    <rPh sb="141" eb="142">
      <t>ネン</t>
    </rPh>
    <rPh sb="142" eb="143">
      <t>ド</t>
    </rPh>
    <rPh sb="143" eb="145">
      <t>シュウニュウ</t>
    </rPh>
    <rPh sb="156" eb="158">
      <t>レイネン</t>
    </rPh>
    <rPh sb="169" eb="171">
      <t>ケイエイ</t>
    </rPh>
    <rPh sb="171" eb="173">
      <t>カイゼン</t>
    </rPh>
    <rPh sb="174" eb="178">
      <t>リョウキンカイテイ</t>
    </rPh>
    <rPh sb="179" eb="181">
      <t>ヒツヨウ</t>
    </rPh>
    <rPh sb="187" eb="190">
      <t>キギョウサイ</t>
    </rPh>
    <rPh sb="190" eb="192">
      <t>ザンダカ</t>
    </rPh>
    <rPh sb="192" eb="193">
      <t>タイ</t>
    </rPh>
    <rPh sb="193" eb="195">
      <t>キュウスイ</t>
    </rPh>
    <rPh sb="195" eb="197">
      <t>シュウエキ</t>
    </rPh>
    <rPh sb="197" eb="199">
      <t>ヒリツ</t>
    </rPh>
    <rPh sb="206" eb="208">
      <t>ゾウカ</t>
    </rPh>
    <rPh sb="214" eb="216">
      <t>レイワ</t>
    </rPh>
    <rPh sb="217" eb="219">
      <t>ネンド</t>
    </rPh>
    <rPh sb="219" eb="221">
      <t>クリコシ</t>
    </rPh>
    <rPh sb="221" eb="222">
      <t>ブン</t>
    </rPh>
    <rPh sb="223" eb="225">
      <t>キギョウ</t>
    </rPh>
    <rPh sb="225" eb="226">
      <t>サイ</t>
    </rPh>
    <rPh sb="227" eb="228">
      <t>フク</t>
    </rPh>
    <rPh sb="277" eb="279">
      <t>リョウキン</t>
    </rPh>
    <rPh sb="279" eb="281">
      <t>カイシュウ</t>
    </rPh>
    <rPh sb="281" eb="282">
      <t>リツ</t>
    </rPh>
    <rPh sb="298" eb="301">
      <t>シュウエキテキ</t>
    </rPh>
    <rPh sb="301" eb="303">
      <t>シュウシ</t>
    </rPh>
    <rPh sb="303" eb="305">
      <t>ヒリツ</t>
    </rPh>
    <rPh sb="306" eb="308">
      <t>ドウヨウ</t>
    </rPh>
    <rPh sb="309" eb="311">
      <t>リユウ</t>
    </rPh>
    <rPh sb="362" eb="364">
      <t>ユウスイ</t>
    </rPh>
    <rPh sb="431" eb="433">
      <t>スイドウ</t>
    </rPh>
    <rPh sb="472" eb="475">
      <t>カンコウキャク</t>
    </rPh>
    <rPh sb="476" eb="477">
      <t>フ</t>
    </rPh>
    <rPh sb="485" eb="486">
      <t>トモナ</t>
    </rPh>
    <rPh sb="500" eb="502">
      <t>ゾウカ</t>
    </rPh>
    <rPh sb="511" eb="513">
      <t>ゾウカ</t>
    </rPh>
    <rPh sb="546" eb="549">
      <t>ユウシュウリツ</t>
    </rPh>
    <rPh sb="550" eb="552">
      <t>ルイジ</t>
    </rPh>
    <rPh sb="552" eb="554">
      <t>ダンタイ</t>
    </rPh>
    <rPh sb="557" eb="558">
      <t>タカ</t>
    </rPh>
    <rPh sb="563" eb="565">
      <t>ゼンゴ</t>
    </rPh>
    <rPh sb="566" eb="568">
      <t>スイイ</t>
    </rPh>
    <rPh sb="573" eb="575">
      <t>コンゴ</t>
    </rPh>
    <rPh sb="576" eb="578">
      <t>ロウスイ</t>
    </rPh>
    <rPh sb="578" eb="580">
      <t>チョウサ</t>
    </rPh>
    <rPh sb="581" eb="583">
      <t>ケイゾク</t>
    </rPh>
    <rPh sb="583" eb="585">
      <t>ジッシ</t>
    </rPh>
    <rPh sb="588" eb="590">
      <t>ロウスイ</t>
    </rPh>
    <rPh sb="590" eb="592">
      <t>カクニン</t>
    </rPh>
    <rPh sb="592" eb="593">
      <t>ゴ</t>
    </rPh>
    <rPh sb="595" eb="597">
      <t>ソウキュウ</t>
    </rPh>
    <rPh sb="598" eb="600">
      <t>コウシン</t>
    </rPh>
    <rPh sb="602" eb="605">
      <t>ユウシュウリツ</t>
    </rPh>
    <rPh sb="605" eb="607">
      <t>コウジョウ</t>
    </rPh>
    <rPh sb="608" eb="609">
      <t>ハカ</t>
    </rPh>
    <rPh sb="610" eb="6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</si>
</sst>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0.21</c:v>
                </c:pt>
                <c:pt idx="2">
                  <c:v>0.01</c:v>
                </c:pt>
                <c:pt idx="3">
                  <c:v>0.79</c:v>
                </c:pt>
                <c:pt idx="4">
                  <c:v>0.08</c:v>
                </c:pt>
              </c:numCache>
            </c:numRef>
          </c:val>
          <c:extLst>
            <c:ext xmlns:c16="http://schemas.microsoft.com/office/drawing/2014/chart" uri="{C3380CC4-5D6E-409C-BE32-E72D297353CC}">
              <c16:uniqueId val="{00000000-865B-47D2-A482-973ADDACB0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865B-47D2-A482-973ADDACB0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57.43</c:v>
                </c:pt>
                <c:pt idx="1">
                  <c:v>54.24</c:v>
                </c:pt>
                <c:pt idx="2">
                  <c:v>56.41</c:v>
                </c:pt>
                <c:pt idx="3">
                  <c:v>58.8</c:v>
                </c:pt>
                <c:pt idx="4">
                  <c:v>61.41</c:v>
                </c:pt>
              </c:numCache>
            </c:numRef>
          </c:val>
          <c:extLst>
            <c:ext xmlns:c16="http://schemas.microsoft.com/office/drawing/2014/chart" uri="{C3380CC4-5D6E-409C-BE32-E72D297353CC}">
              <c16:uniqueId val="{00000000-B473-42E2-8783-3F31AA3158D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B473-42E2-8783-3F31AA3158D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73.930000000000007</c:v>
                </c:pt>
                <c:pt idx="1">
                  <c:v>72.02</c:v>
                </c:pt>
                <c:pt idx="2">
                  <c:v>73.010000000000005</c:v>
                </c:pt>
                <c:pt idx="3">
                  <c:v>73.099999999999994</c:v>
                </c:pt>
                <c:pt idx="4">
                  <c:v>72.59</c:v>
                </c:pt>
              </c:numCache>
            </c:numRef>
          </c:val>
          <c:extLst>
            <c:ext xmlns:c16="http://schemas.microsoft.com/office/drawing/2014/chart" uri="{C3380CC4-5D6E-409C-BE32-E72D297353CC}">
              <c16:uniqueId val="{00000000-BE7D-4027-83AD-3B9A71742CD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BE7D-4027-83AD-3B9A71742CD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80.36</c:v>
                </c:pt>
                <c:pt idx="1">
                  <c:v>81.27</c:v>
                </c:pt>
                <c:pt idx="2">
                  <c:v>76.819999999999993</c:v>
                </c:pt>
                <c:pt idx="3">
                  <c:v>80.33</c:v>
                </c:pt>
                <c:pt idx="4">
                  <c:v>67.319999999999993</c:v>
                </c:pt>
              </c:numCache>
            </c:numRef>
          </c:val>
          <c:extLst>
            <c:ext xmlns:c16="http://schemas.microsoft.com/office/drawing/2014/chart" uri="{C3380CC4-5D6E-409C-BE32-E72D297353CC}">
              <c16:uniqueId val="{00000000-894E-49CE-A1C5-7791D76BEC8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894E-49CE-A1C5-7791D76BEC8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B-4829-AE08-23600E77B54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B-4829-AE08-23600E77B54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DD-488F-A16C-7000BC19639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DD-488F-A16C-7000BC19639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0-41CD-AD73-AA94AF8CFEA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0-41CD-AD73-AA94AF8CFEA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5D-4F7E-A217-1B4AA166B6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D-4F7E-A217-1B4AA166B6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1322.08</c:v>
                </c:pt>
                <c:pt idx="1">
                  <c:v>1402.1</c:v>
                </c:pt>
                <c:pt idx="2">
                  <c:v>1499.87</c:v>
                </c:pt>
                <c:pt idx="3">
                  <c:v>1555.06</c:v>
                </c:pt>
                <c:pt idx="4">
                  <c:v>1957.14</c:v>
                </c:pt>
              </c:numCache>
            </c:numRef>
          </c:val>
          <c:extLst>
            <c:ext xmlns:c16="http://schemas.microsoft.com/office/drawing/2014/chart" uri="{C3380CC4-5D6E-409C-BE32-E72D297353CC}">
              <c16:uniqueId val="{00000000-342E-4AA5-A9EE-01BB58D82D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342E-4AA5-A9EE-01BB58D82D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68.489999999999995</c:v>
                </c:pt>
                <c:pt idx="1">
                  <c:v>71.12</c:v>
                </c:pt>
                <c:pt idx="2">
                  <c:v>70.989999999999995</c:v>
                </c:pt>
                <c:pt idx="3">
                  <c:v>63.26</c:v>
                </c:pt>
                <c:pt idx="4">
                  <c:v>48.32</c:v>
                </c:pt>
              </c:numCache>
            </c:numRef>
          </c:val>
          <c:extLst>
            <c:ext xmlns:c16="http://schemas.microsoft.com/office/drawing/2014/chart" uri="{C3380CC4-5D6E-409C-BE32-E72D297353CC}">
              <c16:uniqueId val="{00000000-19AD-4AF9-BA94-3EA02F813CD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19AD-4AF9-BA94-3EA02F813CD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99.61</c:v>
                </c:pt>
                <c:pt idx="1">
                  <c:v>101.93</c:v>
                </c:pt>
                <c:pt idx="2">
                  <c:v>99.75</c:v>
                </c:pt>
                <c:pt idx="3">
                  <c:v>111.06</c:v>
                </c:pt>
                <c:pt idx="4">
                  <c:v>117.81</c:v>
                </c:pt>
              </c:numCache>
            </c:numRef>
          </c:val>
          <c:extLst>
            <c:ext xmlns:c16="http://schemas.microsoft.com/office/drawing/2014/chart" uri="{C3380CC4-5D6E-409C-BE32-E72D297353CC}">
              <c16:uniqueId val="{00000000-21AF-4005-8211-2CBB7BBFBF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21AF-4005-8211-2CBB7BBFBF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富士河口湖町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26965</v>
      </c>
      <c r="AM8" s="36"/>
      <c r="AN8" s="36"/>
      <c r="AO8" s="36"/>
      <c r="AP8" s="36"/>
      <c r="AQ8" s="36"/>
      <c r="AR8" s="36"/>
      <c r="AS8" s="36"/>
      <c r="AT8" s="37">
        <f>データ!$S$6</f>
        <v>158.4</v>
      </c>
      <c r="AU8" s="37"/>
      <c r="AV8" s="37"/>
      <c r="AW8" s="37"/>
      <c r="AX8" s="37"/>
      <c r="AY8" s="37"/>
      <c r="AZ8" s="37"/>
      <c r="BA8" s="37"/>
      <c r="BB8" s="37">
        <f>データ!$T$6</f>
        <v>170.23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23.18</v>
      </c>
      <c r="Q10" s="37"/>
      <c r="R10" s="37"/>
      <c r="S10" s="37"/>
      <c r="T10" s="37"/>
      <c r="U10" s="37"/>
      <c r="V10" s="37"/>
      <c r="W10" s="36">
        <f>データ!$Q$6</f>
        <v>1070</v>
      </c>
      <c r="X10" s="36"/>
      <c r="Y10" s="36"/>
      <c r="Z10" s="36"/>
      <c r="AA10" s="36"/>
      <c r="AB10" s="36"/>
      <c r="AC10" s="36"/>
      <c r="AD10" s="2"/>
      <c r="AE10" s="2"/>
      <c r="AF10" s="2"/>
      <c r="AG10" s="2"/>
      <c r="AH10" s="2"/>
      <c r="AI10" s="2"/>
      <c r="AJ10" s="2"/>
      <c r="AK10" s="2"/>
      <c r="AL10" s="36">
        <f>データ!$U$6</f>
        <v>6238</v>
      </c>
      <c r="AM10" s="36"/>
      <c r="AN10" s="36"/>
      <c r="AO10" s="36"/>
      <c r="AP10" s="36"/>
      <c r="AQ10" s="36"/>
      <c r="AR10" s="36"/>
      <c r="AS10" s="36"/>
      <c r="AT10" s="37">
        <f>データ!$V$6</f>
        <v>131.59</v>
      </c>
      <c r="AU10" s="37"/>
      <c r="AV10" s="37"/>
      <c r="AW10" s="37"/>
      <c r="AX10" s="37"/>
      <c r="AY10" s="37"/>
      <c r="AZ10" s="37"/>
      <c r="BA10" s="37"/>
      <c r="BB10" s="37">
        <f>データ!$W$6</f>
        <v>47.4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116</v>
      </c>
      <c r="BM16" s="71"/>
      <c r="BN16" s="71"/>
      <c r="BO16" s="71"/>
      <c r="BP16" s="71"/>
      <c r="BQ16" s="71"/>
      <c r="BR16" s="71"/>
      <c r="BS16" s="71"/>
      <c r="BT16" s="71"/>
      <c r="BU16" s="71"/>
      <c r="BV16" s="71"/>
      <c r="BW16" s="71"/>
      <c r="BX16" s="71"/>
      <c r="BY16" s="71"/>
      <c r="BZ16" s="7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nVX7rQ6Nh5keR+0ck3VGdLLtAaUQ918nBRvriU758Xcvm8q6MjDP9qo7n93W7tEAXvcoWh9d7QpIj287f4ZwVw==" saltValue="XNkgnCvUJY0/PC5a6qac3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194301</v>
      </c>
      <c r="D6" s="20">
        <f t="shared" si="3"/>
        <v>47</v>
      </c>
      <c r="E6" s="20">
        <f t="shared" si="3"/>
        <v>1</v>
      </c>
      <c r="F6" s="20">
        <f t="shared" si="3"/>
        <v>0</v>
      </c>
      <c r="G6" s="20">
        <f t="shared" si="3"/>
        <v>0</v>
      </c>
      <c r="H6" s="20" t="str">
        <f t="shared" si="3"/>
        <v>山梨県　富士河口湖町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23.18</v>
      </c>
      <c r="Q6" s="21">
        <f t="shared" si="3"/>
        <v>1070</v>
      </c>
      <c r="R6" s="21">
        <f t="shared" si="3"/>
        <v>26965</v>
      </c>
      <c r="S6" s="21">
        <f t="shared" si="3"/>
        <v>158.4</v>
      </c>
      <c r="T6" s="21">
        <f t="shared" si="3"/>
        <v>170.23</v>
      </c>
      <c r="U6" s="21">
        <f t="shared" si="3"/>
        <v>6238</v>
      </c>
      <c r="V6" s="21">
        <f t="shared" si="3"/>
        <v>131.59</v>
      </c>
      <c r="W6" s="21">
        <f t="shared" si="3"/>
        <v>47.4</v>
      </c>
      <c r="X6" s="22">
        <f>IF(X7="",NA(),X7)</f>
        <v>80.36</v>
      </c>
      <c r="Y6" s="22">
        <f t="shared" ref="Y6:AG6" si="4">IF(Y7="",NA(),Y7)</f>
        <v>81.27</v>
      </c>
      <c r="Z6" s="22">
        <f t="shared" si="4"/>
        <v>76.819999999999993</v>
      </c>
      <c r="AA6" s="22">
        <f t="shared" si="4"/>
        <v>80.33</v>
      </c>
      <c r="AB6" s="22">
        <f t="shared" si="4"/>
        <v>67.319999999999993</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1322.08</v>
      </c>
      <c r="BF6" s="22">
        <f t="shared" ref="BF6:BN6" si="7">IF(BF7="",NA(),BF7)</f>
        <v>1402.1</v>
      </c>
      <c r="BG6" s="22">
        <f t="shared" si="7"/>
        <v>1499.87</v>
      </c>
      <c r="BH6" s="22">
        <f t="shared" si="7"/>
        <v>1555.06</v>
      </c>
      <c r="BI6" s="22">
        <f t="shared" si="7"/>
        <v>1957.14</v>
      </c>
      <c r="BJ6" s="22">
        <f t="shared" si="7"/>
        <v>1245.46</v>
      </c>
      <c r="BK6" s="22">
        <f t="shared" si="7"/>
        <v>834.1</v>
      </c>
      <c r="BL6" s="22">
        <f t="shared" si="7"/>
        <v>853.42</v>
      </c>
      <c r="BM6" s="22">
        <f t="shared" si="7"/>
        <v>906.61</v>
      </c>
      <c r="BN6" s="22">
        <f t="shared" si="7"/>
        <v>1008.49</v>
      </c>
      <c r="BO6" s="21" t="str">
        <f>IF(BO7="","",IF(BO7="-","【-】","【"&amp;SUBSTITUTE(TEXT(BO7,"#,##0.00"),"-","△")&amp;"】"))</f>
        <v>【1,045.20】</v>
      </c>
      <c r="BP6" s="22">
        <f>IF(BP7="",NA(),BP7)</f>
        <v>68.489999999999995</v>
      </c>
      <c r="BQ6" s="22">
        <f t="shared" ref="BQ6:BY6" si="8">IF(BQ7="",NA(),BQ7)</f>
        <v>71.12</v>
      </c>
      <c r="BR6" s="22">
        <f t="shared" si="8"/>
        <v>70.989999999999995</v>
      </c>
      <c r="BS6" s="22">
        <f t="shared" si="8"/>
        <v>63.26</v>
      </c>
      <c r="BT6" s="22">
        <f t="shared" si="8"/>
        <v>48.32</v>
      </c>
      <c r="BU6" s="22">
        <f t="shared" si="8"/>
        <v>51.08</v>
      </c>
      <c r="BV6" s="22">
        <f t="shared" si="8"/>
        <v>64.44</v>
      </c>
      <c r="BW6" s="22">
        <f t="shared" si="8"/>
        <v>60.53</v>
      </c>
      <c r="BX6" s="22">
        <f t="shared" si="8"/>
        <v>56.38</v>
      </c>
      <c r="BY6" s="22">
        <f t="shared" si="8"/>
        <v>53.79</v>
      </c>
      <c r="BZ6" s="21" t="str">
        <f>IF(BZ7="","",IF(BZ7="-","【-】","【"&amp;SUBSTITUTE(TEXT(BZ7,"#,##0.00"),"-","△")&amp;"】"))</f>
        <v>【49.51】</v>
      </c>
      <c r="CA6" s="22">
        <f>IF(CA7="",NA(),CA7)</f>
        <v>99.61</v>
      </c>
      <c r="CB6" s="22">
        <f t="shared" ref="CB6:CJ6" si="9">IF(CB7="",NA(),CB7)</f>
        <v>101.93</v>
      </c>
      <c r="CC6" s="22">
        <f t="shared" si="9"/>
        <v>99.75</v>
      </c>
      <c r="CD6" s="22">
        <f t="shared" si="9"/>
        <v>111.06</v>
      </c>
      <c r="CE6" s="22">
        <f t="shared" si="9"/>
        <v>117.81</v>
      </c>
      <c r="CF6" s="22">
        <f t="shared" si="9"/>
        <v>262.13</v>
      </c>
      <c r="CG6" s="22">
        <f t="shared" si="9"/>
        <v>197.14</v>
      </c>
      <c r="CH6" s="22">
        <f t="shared" si="9"/>
        <v>210.72</v>
      </c>
      <c r="CI6" s="22">
        <f t="shared" si="9"/>
        <v>227.71</v>
      </c>
      <c r="CJ6" s="22">
        <f t="shared" si="9"/>
        <v>216.64</v>
      </c>
      <c r="CK6" s="21" t="str">
        <f>IF(CK7="","",IF(CK7="-","【-】","【"&amp;SUBSTITUTE(TEXT(CK7,"#,##0.00"),"-","△")&amp;"】"))</f>
        <v>【317.14】</v>
      </c>
      <c r="CL6" s="22">
        <f>IF(CL7="",NA(),CL7)</f>
        <v>57.43</v>
      </c>
      <c r="CM6" s="22">
        <f t="shared" ref="CM6:CU6" si="10">IF(CM7="",NA(),CM7)</f>
        <v>54.24</v>
      </c>
      <c r="CN6" s="22">
        <f t="shared" si="10"/>
        <v>56.41</v>
      </c>
      <c r="CO6" s="22">
        <f t="shared" si="10"/>
        <v>58.8</v>
      </c>
      <c r="CP6" s="22">
        <f t="shared" si="10"/>
        <v>61.41</v>
      </c>
      <c r="CQ6" s="22">
        <f t="shared" si="10"/>
        <v>54.9</v>
      </c>
      <c r="CR6" s="22">
        <f t="shared" si="10"/>
        <v>55.7</v>
      </c>
      <c r="CS6" s="22">
        <f t="shared" si="10"/>
        <v>54.87</v>
      </c>
      <c r="CT6" s="22">
        <f t="shared" si="10"/>
        <v>54.82</v>
      </c>
      <c r="CU6" s="22">
        <f t="shared" si="10"/>
        <v>55</v>
      </c>
      <c r="CV6" s="21" t="str">
        <f>IF(CV7="","",IF(CV7="-","【-】","【"&amp;SUBSTITUTE(TEXT(CV7,"#,##0.00"),"-","△")&amp;"】"))</f>
        <v>【55.00】</v>
      </c>
      <c r="CW6" s="22">
        <f>IF(CW7="",NA(),CW7)</f>
        <v>73.930000000000007</v>
      </c>
      <c r="CX6" s="22">
        <f t="shared" ref="CX6:DF6" si="11">IF(CX7="",NA(),CX7)</f>
        <v>72.02</v>
      </c>
      <c r="CY6" s="22">
        <f t="shared" si="11"/>
        <v>73.010000000000005</v>
      </c>
      <c r="CZ6" s="22">
        <f t="shared" si="11"/>
        <v>73.099999999999994</v>
      </c>
      <c r="DA6" s="22">
        <f t="shared" si="11"/>
        <v>72.59</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0.53</v>
      </c>
      <c r="EE6" s="22">
        <f t="shared" ref="EE6:EM6" si="14">IF(EE7="",NA(),EE7)</f>
        <v>0.21</v>
      </c>
      <c r="EF6" s="22">
        <f t="shared" si="14"/>
        <v>0.01</v>
      </c>
      <c r="EG6" s="22">
        <f t="shared" si="14"/>
        <v>0.79</v>
      </c>
      <c r="EH6" s="22">
        <f t="shared" si="14"/>
        <v>0.08</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194301</v>
      </c>
      <c r="D7" s="24">
        <v>47</v>
      </c>
      <c r="E7" s="24">
        <v>1</v>
      </c>
      <c r="F7" s="24">
        <v>0</v>
      </c>
      <c r="G7" s="24">
        <v>0</v>
      </c>
      <c r="H7" s="24" t="s">
        <v>96</v>
      </c>
      <c r="I7" s="24" t="s">
        <v>97</v>
      </c>
      <c r="J7" s="24" t="s">
        <v>98</v>
      </c>
      <c r="K7" s="24" t="s">
        <v>99</v>
      </c>
      <c r="L7" s="24" t="s">
        <v>100</v>
      </c>
      <c r="M7" s="24" t="s">
        <v>101</v>
      </c>
      <c r="N7" s="25" t="s">
        <v>102</v>
      </c>
      <c r="O7" s="25" t="s">
        <v>103</v>
      </c>
      <c r="P7" s="25">
        <v>23.18</v>
      </c>
      <c r="Q7" s="25">
        <v>1070</v>
      </c>
      <c r="R7" s="25">
        <v>26965</v>
      </c>
      <c r="S7" s="25">
        <v>158.4</v>
      </c>
      <c r="T7" s="25">
        <v>170.23</v>
      </c>
      <c r="U7" s="25">
        <v>6238</v>
      </c>
      <c r="V7" s="25">
        <v>131.59</v>
      </c>
      <c r="W7" s="25">
        <v>47.4</v>
      </c>
      <c r="X7" s="25">
        <v>80.36</v>
      </c>
      <c r="Y7" s="25">
        <v>81.27</v>
      </c>
      <c r="Z7" s="25">
        <v>76.819999999999993</v>
      </c>
      <c r="AA7" s="25">
        <v>80.33</v>
      </c>
      <c r="AB7" s="25">
        <v>67.319999999999993</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1322.08</v>
      </c>
      <c r="BF7" s="25">
        <v>1402.1</v>
      </c>
      <c r="BG7" s="25">
        <v>1499.87</v>
      </c>
      <c r="BH7" s="25">
        <v>1555.06</v>
      </c>
      <c r="BI7" s="25">
        <v>1957.14</v>
      </c>
      <c r="BJ7" s="25">
        <v>1245.46</v>
      </c>
      <c r="BK7" s="25">
        <v>834.1</v>
      </c>
      <c r="BL7" s="25">
        <v>853.42</v>
      </c>
      <c r="BM7" s="25">
        <v>906.61</v>
      </c>
      <c r="BN7" s="25">
        <v>1008.49</v>
      </c>
      <c r="BO7" s="25">
        <v>1045.2</v>
      </c>
      <c r="BP7" s="25">
        <v>68.489999999999995</v>
      </c>
      <c r="BQ7" s="25">
        <v>71.12</v>
      </c>
      <c r="BR7" s="25">
        <v>70.989999999999995</v>
      </c>
      <c r="BS7" s="25">
        <v>63.26</v>
      </c>
      <c r="BT7" s="25">
        <v>48.32</v>
      </c>
      <c r="BU7" s="25">
        <v>51.08</v>
      </c>
      <c r="BV7" s="25">
        <v>64.44</v>
      </c>
      <c r="BW7" s="25">
        <v>60.53</v>
      </c>
      <c r="BX7" s="25">
        <v>56.38</v>
      </c>
      <c r="BY7" s="25">
        <v>53.79</v>
      </c>
      <c r="BZ7" s="25">
        <v>49.51</v>
      </c>
      <c r="CA7" s="25">
        <v>99.61</v>
      </c>
      <c r="CB7" s="25">
        <v>101.93</v>
      </c>
      <c r="CC7" s="25">
        <v>99.75</v>
      </c>
      <c r="CD7" s="25">
        <v>111.06</v>
      </c>
      <c r="CE7" s="25">
        <v>117.81</v>
      </c>
      <c r="CF7" s="25">
        <v>262.13</v>
      </c>
      <c r="CG7" s="25">
        <v>197.14</v>
      </c>
      <c r="CH7" s="25">
        <v>210.72</v>
      </c>
      <c r="CI7" s="25">
        <v>227.71</v>
      </c>
      <c r="CJ7" s="25">
        <v>216.64</v>
      </c>
      <c r="CK7" s="25">
        <v>317.14</v>
      </c>
      <c r="CL7" s="25">
        <v>57.43</v>
      </c>
      <c r="CM7" s="25">
        <v>54.24</v>
      </c>
      <c r="CN7" s="25">
        <v>56.41</v>
      </c>
      <c r="CO7" s="25">
        <v>58.8</v>
      </c>
      <c r="CP7" s="25">
        <v>61.41</v>
      </c>
      <c r="CQ7" s="25">
        <v>54.9</v>
      </c>
      <c r="CR7" s="25">
        <v>55.7</v>
      </c>
      <c r="CS7" s="25">
        <v>54.87</v>
      </c>
      <c r="CT7" s="25">
        <v>54.82</v>
      </c>
      <c r="CU7" s="25">
        <v>55</v>
      </c>
      <c r="CV7" s="25">
        <v>55</v>
      </c>
      <c r="CW7" s="25">
        <v>73.930000000000007</v>
      </c>
      <c r="CX7" s="25">
        <v>72.02</v>
      </c>
      <c r="CY7" s="25">
        <v>73.010000000000005</v>
      </c>
      <c r="CZ7" s="25">
        <v>73.099999999999994</v>
      </c>
      <c r="DA7" s="25">
        <v>72.59</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0.53</v>
      </c>
      <c r="EE7" s="25">
        <v>0.21</v>
      </c>
      <c r="EF7" s="25">
        <v>0.01</v>
      </c>
      <c r="EG7" s="25">
        <v>0.79</v>
      </c>
      <c r="EH7" s="25">
        <v>0.08</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2025-01-24T06:40:10Z</dcterms:created>
  <dcterms:modified xsi:type="dcterms:W3CDTF">2025-02-14T06:06:06Z</dcterms:modified>
  <cp:category/>
</cp:coreProperties>
</file>