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3635k\Desktop\"/>
    </mc:Choice>
  </mc:AlternateContent>
  <xr:revisionPtr revIDLastSave="0" documentId="8_{E4C73DB1-95AC-4F49-9808-B3B00AD6A36D}" xr6:coauthVersionLast="47" xr6:coauthVersionMax="47" xr10:uidLastSave="{00000000-0000-0000-0000-000000000000}"/>
  <workbookProtection workbookAlgorithmName="SHA-512" workbookHashValue="X1V9+h4egvdKS0B4CREhOwXbw0bfVdsNYUgMZAgbcDhCN6YQQO7zLG5AirOXcaKKwYm6osLVINNZRuzRy2QfrA==" workbookSaltValue="Uv7XYEbjZCkhGYOHq4vGZA=="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AD8" i="4"/>
  <c r="I8" i="4"/>
  <c r="B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<sst xmlns="http://schemas.openxmlformats.org/spreadsheetml/2006/main" count="241" uniqueCount="119">
  <si>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</si>
  <si>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</si>
  <si>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</si>
  <si>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</si>
  <si>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</si>
  <si>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</si>
  <si>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</si>
  <si>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</si>
  <si>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</si>
  <si>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</si>
  <si>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</si>
  <si>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</si>
  <si>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</si>
  <si>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</si>
  <si>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</si>
  <si>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</si>
  <si>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</si>
  <si>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</si>
  <si>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</si>
  <si>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</si>
  <si>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</si>
  <si>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</si>
  <si>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</si>
  <si>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</si>
  <si>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</si>
  <si>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</si>
  <si>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</si>
  <si>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</si>
  <si>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</si>
  <si>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</si>
  <si>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</si>
  <si>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</si>
  <si>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</si>
  <si>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</si>
  <si>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</si>
  <si>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</si>
  <si>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</si>
  <si>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</si>
  <si>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</si>
  <si>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</si>
  <si>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</si>
  <si>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</si>
  <si>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</si>
  <si>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</si>
  <si>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</si>
  <si>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</si>
  <si>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</si>
  <si>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</si>
  <si>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</si>
  <si>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</si>
  <si>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</si>
  <si>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</si>
  <si>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</si>
  <si>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</si>
  <si>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</si>
  <si>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</si>
  <si>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</si>
  <si>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</si>
  <si>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</si>
  <si>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</si>
  <si>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</si>
  <si>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</si>
  <si>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</si>
  <si>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</si>
  <si>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</si>
  <si>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</si>
  <si>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</si>
  <si>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</si>
  <si>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</si>
  <si>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</si>
  <si>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</si>
  <si>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</si>
  <si>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</si>
  <si>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</si>
  <si>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</si>
  <si>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</si>
  <si>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</si>
  <si>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</si>
  <si>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</si>
  <si>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</si>
  <si>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</si>
  <si>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</si>
  <si>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</si>
  <si>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</si>
  <si>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</si>
  <si>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</si>
  <si>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</si>
  <si>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</si>
  <si>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</si>
  <si>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</si>
  <si>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</si>
  <si>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</si>
  <si>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</si>
  <si>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</si>
  <si>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</si>
  <si>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</si>
  <si>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</si>
  <si>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</si>
  <si>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</si>
  <si>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</si>
  <si>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</si>
  <si>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</si>
  <si>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</si>
  <si>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</si>
  <si>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</si>
  <si>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</si>
  <si>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</si>
  <si>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</si>
  <si>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</si>
  <si>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</si>
  <si>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</si>
  <si>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</si>
  <si>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</si>
  <si>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</si>
  <si>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</si>
  <si>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</si>
  <si>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徐々に改善傾向ではあるが100%を下回っているため、経営改善を行う必要がある。
⑤経費回収率
　100%を下回っており、類似団体と比較しても低い水準である。適切な使用料収入の確保及び経費の削減を行い、将来的な施設更新需要に備える必要がある。
⑥汚水処理原価
　類似団体と比較すると低い数値であり、横ばい状態であるため、投資の効率化や経費の削減を行い、接続率向上への取組を行う必要がある。
⑧水洗化率
　類似団体と比較すると低い数値であるため、適切な汚水処理による水質保全の観点や、使用料収入増加のためにも、水洗化率向上への取組が不可欠である。</t>
    <phoneticPr fontId="4"/>
  </si>
  <si>
    <t xml:space="preserve"> 使用料収入以外の収入に依存している比率が高いため、更なる水洗化率の向上や経費回収率の向上などの対策を進め、PDCAサイクルにより継続的な進捗管理を行い経営状況の改善を図る必要がある。　　　
 また、今後の計画的な施設や管路の更新を中長期的な視点で図っていく必要がある。主に下水道管渠の新設、地震対策及び修繕・改築事業については、事業の平準化を行い、計画的に実施していく。</t>
    <phoneticPr fontId="4"/>
  </si>
  <si>
    <t>　下水道施設の布設後30年が経過しており、施設の計画的な更新等に向けて経営の健全化を図るとともに、効率的な長寿命化対策を徐々に進める必要がある。令和５年度に下水道ストックマネジメント実施方針を策定した。令和７年度に点検・調査等実施箇所を選定し、令和８年度以降から修繕・改築事業を進めていく計画である。</t>
    <rPh sb="78" eb="81">
      <t>ゲスイドウ</t>
    </rPh>
    <rPh sb="107" eb="109">
      <t>テンケン</t>
    </rPh>
    <rPh sb="110" eb="112">
      <t>チョウサ</t>
    </rPh>
    <rPh sb="112" eb="113">
      <t>トウ</t>
    </rPh>
    <rPh sb="113" eb="117">
      <t>ジッシカショ</t>
    </rPh>
    <rPh sb="118" eb="120">
      <t>センテイ</t>
    </rPh>
    <rPh sb="122" eb="124">
      <t>レイワ</t>
    </rPh>
    <rPh sb="125" eb="12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</si>
</sst>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4B-4DE9-8553-11E74667B0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F34B-4DE9-8553-11E74667B0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7-45FE-B58F-E0DA58527F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C677-45FE-B58F-E0DA58527F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79.8</c:v>
                </c:pt>
                <c:pt idx="1">
                  <c:v>79.430000000000007</c:v>
                </c:pt>
                <c:pt idx="2">
                  <c:v>79.06</c:v>
                </c:pt>
                <c:pt idx="3">
                  <c:v>79.06</c:v>
                </c:pt>
                <c:pt idx="4">
                  <c:v>73.64</c:v>
                </c:pt>
              </c:numCache>
            </c:numRef>
          </c:val>
          <c:extLst>
            <c:ext xmlns:c16="http://schemas.microsoft.com/office/drawing/2014/chart" uri="{C3380CC4-5D6E-409C-BE32-E72D297353CC}">
              <c16:uniqueId val="{00000000-D7D3-485D-8ACA-D59E22B714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D7D3-485D-8ACA-D59E22B714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59.45</c:v>
                </c:pt>
                <c:pt idx="1">
                  <c:v>64.040000000000006</c:v>
                </c:pt>
                <c:pt idx="2">
                  <c:v>72.099999999999994</c:v>
                </c:pt>
                <c:pt idx="3">
                  <c:v>73</c:v>
                </c:pt>
                <c:pt idx="4">
                  <c:v>80.739999999999995</c:v>
                </c:pt>
              </c:numCache>
            </c:numRef>
          </c:val>
          <c:extLst>
            <c:ext xmlns:c16="http://schemas.microsoft.com/office/drawing/2014/chart" uri="{C3380CC4-5D6E-409C-BE32-E72D297353CC}">
              <c16:uniqueId val="{00000000-2DB9-43D2-9F1F-6808DF6058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B9-43D2-9F1F-6808DF6058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F-4537-81ED-FC95659762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F-4537-81ED-FC95659762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BC-42F1-AC8F-7AB383D2F6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C-42F1-AC8F-7AB383D2F6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DF-428E-83F6-9669EC193C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DF-428E-83F6-9669EC193C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68-46C3-A869-B406A3CBD3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68-46C3-A869-B406A3CBD3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1F-4D71-9BC4-144E249E7C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BE1F-4D71-9BC4-144E249E7C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46.79</c:v>
                </c:pt>
                <c:pt idx="1">
                  <c:v>48.39</c:v>
                </c:pt>
                <c:pt idx="2">
                  <c:v>47.27</c:v>
                </c:pt>
                <c:pt idx="3">
                  <c:v>47.66</c:v>
                </c:pt>
                <c:pt idx="4">
                  <c:v>47.31</c:v>
                </c:pt>
              </c:numCache>
            </c:numRef>
          </c:val>
          <c:extLst>
            <c:ext xmlns:c16="http://schemas.microsoft.com/office/drawing/2014/chart" uri="{C3380CC4-5D6E-409C-BE32-E72D297353CC}">
              <c16:uniqueId val="{00000000-F1F6-4383-BC95-E584552F9B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F1F6-4383-BC95-E584552F9B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85CE-4909-80F0-4C3BFEE036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85CE-4909-80F0-4C3BFEE036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2"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山梨県　忍野村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9758</v>
      </c>
      <c r="AM8" s="54"/>
      <c r="AN8" s="54"/>
      <c r="AO8" s="54"/>
      <c r="AP8" s="54"/>
      <c r="AQ8" s="54"/>
      <c r="AR8" s="54"/>
      <c r="AS8" s="54"/>
      <c r="AT8" s="53">
        <f>データ!T6</f>
        <v>15.22</v>
      </c>
      <c r="AU8" s="53"/>
      <c r="AV8" s="53"/>
      <c r="AW8" s="53"/>
      <c r="AX8" s="53"/>
      <c r="AY8" s="53"/>
      <c r="AZ8" s="53"/>
      <c r="BA8" s="53"/>
      <c r="BB8" s="53">
        <f>データ!U6</f>
        <v>641.13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80</v>
      </c>
      <c r="Q10" s="53"/>
      <c r="R10" s="53"/>
      <c r="S10" s="53"/>
      <c r="T10" s="53"/>
      <c r="U10" s="53"/>
      <c r="V10" s="53"/>
      <c r="W10" s="53">
        <f>データ!Q6</f>
        <v>100</v>
      </c>
      <c r="X10" s="53"/>
      <c r="Y10" s="53"/>
      <c r="Z10" s="53"/>
      <c r="AA10" s="53"/>
      <c r="AB10" s="53"/>
      <c r="AC10" s="53"/>
      <c r="AD10" s="54">
        <f>データ!R6</f>
        <v>1375</v>
      </c>
      <c r="AE10" s="54"/>
      <c r="AF10" s="54"/>
      <c r="AG10" s="54"/>
      <c r="AH10" s="54"/>
      <c r="AI10" s="54"/>
      <c r="AJ10" s="54"/>
      <c r="AK10" s="2"/>
      <c r="AL10" s="54">
        <f>データ!V6</f>
        <v>7747</v>
      </c>
      <c r="AM10" s="54"/>
      <c r="AN10" s="54"/>
      <c r="AO10" s="54"/>
      <c r="AP10" s="54"/>
      <c r="AQ10" s="54"/>
      <c r="AR10" s="54"/>
      <c r="AS10" s="54"/>
      <c r="AT10" s="53">
        <f>データ!W6</f>
        <v>4.5599999999999996</v>
      </c>
      <c r="AU10" s="53"/>
      <c r="AV10" s="53"/>
      <c r="AW10" s="53"/>
      <c r="AX10" s="53"/>
      <c r="AY10" s="53"/>
      <c r="AZ10" s="53"/>
      <c r="BA10" s="53"/>
      <c r="BB10" s="53">
        <f>データ!X6</f>
        <v>1698.9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CmI91Yzx6ZA+PYboMCFD1uaUz5FTMsCdKsiG+f2AC5VaHbnp2hAtD5HFPxDTGpSEitY5IUPMq2F7U+wiDcfGgg==" saltValue="LRkBIFnGncgGHLHlYbkm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194247</v>
      </c>
      <c r="D6" s="19">
        <f t="shared" si="3"/>
        <v>47</v>
      </c>
      <c r="E6" s="19">
        <f t="shared" si="3"/>
        <v>17</v>
      </c>
      <c r="F6" s="19">
        <f t="shared" si="3"/>
        <v>1</v>
      </c>
      <c r="G6" s="19">
        <f t="shared" si="3"/>
        <v>0</v>
      </c>
      <c r="H6" s="19" t="str">
        <f t="shared" si="3"/>
        <v>山梨県　忍野村</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80</v>
      </c>
      <c r="Q6" s="20">
        <f t="shared" si="3"/>
        <v>100</v>
      </c>
      <c r="R6" s="20">
        <f t="shared" si="3"/>
        <v>1375</v>
      </c>
      <c r="S6" s="20">
        <f t="shared" si="3"/>
        <v>9758</v>
      </c>
      <c r="T6" s="20">
        <f t="shared" si="3"/>
        <v>15.22</v>
      </c>
      <c r="U6" s="20">
        <f t="shared" si="3"/>
        <v>641.13</v>
      </c>
      <c r="V6" s="20">
        <f t="shared" si="3"/>
        <v>7747</v>
      </c>
      <c r="W6" s="20">
        <f t="shared" si="3"/>
        <v>4.5599999999999996</v>
      </c>
      <c r="X6" s="20">
        <f t="shared" si="3"/>
        <v>1698.9</v>
      </c>
      <c r="Y6" s="21">
        <f>IF(Y7="",NA(),Y7)</f>
        <v>59.45</v>
      </c>
      <c r="Z6" s="21">
        <f t="shared" ref="Z6:AH6" si="4">IF(Z7="",NA(),Z7)</f>
        <v>64.040000000000006</v>
      </c>
      <c r="AA6" s="21">
        <f t="shared" si="4"/>
        <v>72.099999999999994</v>
      </c>
      <c r="AB6" s="21">
        <f t="shared" si="4"/>
        <v>73</v>
      </c>
      <c r="AC6" s="21">
        <f t="shared" si="4"/>
        <v>80.739999999999995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807.75</v>
      </c>
      <c r="BL6" s="21">
        <f t="shared" si="7"/>
        <v>812.92</v>
      </c>
      <c r="BM6" s="21">
        <f t="shared" si="7"/>
        <v>765.48</v>
      </c>
      <c r="BN6" s="21">
        <f t="shared" si="7"/>
        <v>742.08</v>
      </c>
      <c r="BO6" s="21">
        <f t="shared" si="7"/>
        <v>730.84</v>
      </c>
      <c r="BP6" s="20" t="str">
        <f>IF(BP7="","",IF(BP7="-","【-】","【"&amp;SUBSTITUTE(TEXT(BP7,"#,##0.00"),"-","△")&amp;"】"))</f>
        <v>【630.82】</v>
      </c>
      <c r="BQ6" s="21">
        <f>IF(BQ7="",NA(),BQ7)</f>
        <v>46.79</v>
      </c>
      <c r="BR6" s="21">
        <f t="shared" ref="BR6:BZ6" si="8">IF(BR7="",NA(),BR7)</f>
        <v>48.39</v>
      </c>
      <c r="BS6" s="21">
        <f t="shared" si="8"/>
        <v>47.27</v>
      </c>
      <c r="BT6" s="21">
        <f t="shared" si="8"/>
        <v>47.66</v>
      </c>
      <c r="BU6" s="21">
        <f t="shared" si="8"/>
        <v>47.31</v>
      </c>
      <c r="BV6" s="21">
        <f t="shared" si="8"/>
        <v>86.94</v>
      </c>
      <c r="BW6" s="21">
        <f t="shared" si="8"/>
        <v>85.4</v>
      </c>
      <c r="BX6" s="21">
        <f t="shared" si="8"/>
        <v>87.8</v>
      </c>
      <c r="BY6" s="21">
        <f t="shared" si="8"/>
        <v>86.51</v>
      </c>
      <c r="BZ6" s="21">
        <f t="shared" si="8"/>
        <v>89.17</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179.63</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55.55</v>
      </c>
      <c r="CS6" s="21">
        <f t="shared" si="10"/>
        <v>55.84</v>
      </c>
      <c r="CT6" s="21">
        <f t="shared" si="10"/>
        <v>55.78</v>
      </c>
      <c r="CU6" s="21">
        <f t="shared" si="10"/>
        <v>54.86</v>
      </c>
      <c r="CV6" s="21">
        <f t="shared" si="10"/>
        <v>55.04</v>
      </c>
      <c r="CW6" s="20" t="str">
        <f>IF(CW7="","",IF(CW7="-","【-】","【"&amp;SUBSTITUTE(TEXT(CW7,"#,##0.00"),"-","△")&amp;"】"))</f>
        <v>【58.94】</v>
      </c>
      <c r="CX6" s="21">
        <f>IF(CX7="",NA(),CX7)</f>
        <v>79.8</v>
      </c>
      <c r="CY6" s="21">
        <f t="shared" ref="CY6:DG6" si="11">IF(CY7="",NA(),CY7)</f>
        <v>79.430000000000007</v>
      </c>
      <c r="CZ6" s="21">
        <f t="shared" si="11"/>
        <v>79.06</v>
      </c>
      <c r="DA6" s="21">
        <f t="shared" si="11"/>
        <v>79.06</v>
      </c>
      <c r="DB6" s="21">
        <f t="shared" si="11"/>
        <v>73.64</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2">
      <c r="A7" s="14"/>
      <c r="B7" s="23">
        <v>2023</v>
      </c>
      <c r="C7" s="23">
        <v>194247</v>
      </c>
      <c r="D7" s="23">
        <v>47</v>
      </c>
      <c r="E7" s="23">
        <v>17</v>
      </c>
      <c r="F7" s="23">
        <v>1</v>
      </c>
      <c r="G7" s="23">
        <v>0</v>
      </c>
      <c r="H7" s="23" t="s">
        <v>97</v>
      </c>
      <c r="I7" s="23" t="s">
        <v>98</v>
      </c>
      <c r="J7" s="23" t="s">
        <v>99</v>
      </c>
      <c r="K7" s="23" t="s">
        <v>100</v>
      </c>
      <c r="L7" s="23" t="s">
        <v>101</v>
      </c>
      <c r="M7" s="23" t="s">
        <v>102</v>
      </c>
      <c r="N7" s="24" t="s">
        <v>103</v>
      </c>
      <c r="O7" s="24" t="s">
        <v>104</v>
      </c>
      <c r="P7" s="24">
        <v>80</v>
      </c>
      <c r="Q7" s="24">
        <v>100</v>
      </c>
      <c r="R7" s="24">
        <v>1375</v>
      </c>
      <c r="S7" s="24">
        <v>9758</v>
      </c>
      <c r="T7" s="24">
        <v>15.22</v>
      </c>
      <c r="U7" s="24">
        <v>641.13</v>
      </c>
      <c r="V7" s="24">
        <v>7747</v>
      </c>
      <c r="W7" s="24">
        <v>4.5599999999999996</v>
      </c>
      <c r="X7" s="24">
        <v>1698.9</v>
      </c>
      <c r="Y7" s="24">
        <v>59.45</v>
      </c>
      <c r="Z7" s="24">
        <v>64.040000000000006</v>
      </c>
      <c r="AA7" s="24">
        <v>72.099999999999994</v>
      </c>
      <c r="AB7" s="24">
        <v>73</v>
      </c>
      <c r="AC7" s="24">
        <v>80.739999999999995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807.75</v>
      </c>
      <c r="BL7" s="24">
        <v>812.92</v>
      </c>
      <c r="BM7" s="24">
        <v>765.48</v>
      </c>
      <c r="BN7" s="24">
        <v>742.08</v>
      </c>
      <c r="BO7" s="24">
        <v>730.84</v>
      </c>
      <c r="BP7" s="24">
        <v>630.82000000000005</v>
      </c>
      <c r="BQ7" s="24">
        <v>46.79</v>
      </c>
      <c r="BR7" s="24">
        <v>48.39</v>
      </c>
      <c r="BS7" s="24">
        <v>47.27</v>
      </c>
      <c r="BT7" s="24">
        <v>47.66</v>
      </c>
      <c r="BU7" s="24">
        <v>47.31</v>
      </c>
      <c r="BV7" s="24">
        <v>86.94</v>
      </c>
      <c r="BW7" s="24">
        <v>85.4</v>
      </c>
      <c r="BX7" s="24">
        <v>87.8</v>
      </c>
      <c r="BY7" s="24">
        <v>86.51</v>
      </c>
      <c r="BZ7" s="24">
        <v>89.17</v>
      </c>
      <c r="CA7" s="24">
        <v>97.81</v>
      </c>
      <c r="CB7" s="24">
        <v>150</v>
      </c>
      <c r="CC7" s="24">
        <v>150</v>
      </c>
      <c r="CD7" s="24">
        <v>150</v>
      </c>
      <c r="CE7" s="24">
        <v>150</v>
      </c>
      <c r="CF7" s="24">
        <v>150</v>
      </c>
      <c r="CG7" s="24">
        <v>179.63</v>
      </c>
      <c r="CH7" s="24">
        <v>188.57</v>
      </c>
      <c r="CI7" s="24">
        <v>187.69</v>
      </c>
      <c r="CJ7" s="24">
        <v>188.24</v>
      </c>
      <c r="CK7" s="24">
        <v>184.85</v>
      </c>
      <c r="CL7" s="24">
        <v>138.75</v>
      </c>
      <c r="CM7" s="24" t="s">
        <v>103</v>
      </c>
      <c r="CN7" s="24" t="s">
        <v>103</v>
      </c>
      <c r="CO7" s="24" t="s">
        <v>103</v>
      </c>
      <c r="CP7" s="24" t="s">
        <v>103</v>
      </c>
      <c r="CQ7" s="24" t="s">
        <v>103</v>
      </c>
      <c r="CR7" s="24">
        <v>55.55</v>
      </c>
      <c r="CS7" s="24">
        <v>55.84</v>
      </c>
      <c r="CT7" s="24">
        <v>55.78</v>
      </c>
      <c r="CU7" s="24">
        <v>54.86</v>
      </c>
      <c r="CV7" s="24">
        <v>55.04</v>
      </c>
      <c r="CW7" s="24">
        <v>58.94</v>
      </c>
      <c r="CX7" s="24">
        <v>79.8</v>
      </c>
      <c r="CY7" s="24">
        <v>79.430000000000007</v>
      </c>
      <c r="CZ7" s="24">
        <v>79.06</v>
      </c>
      <c r="DA7" s="24">
        <v>79.06</v>
      </c>
      <c r="DB7" s="24">
        <v>73.64</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0.09</v>
      </c>
      <c r="EL7" s="24">
        <v>0.1</v>
      </c>
      <c r="EM7" s="24">
        <v>7.0000000000000007E-2</v>
      </c>
      <c r="EN7" s="24">
        <v>0.06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鷹野清一</cp:lastModifiedBy>
  <cp:lastPrinted>2025-01-22T07:38:49Z</cp:lastPrinted>
  <dcterms:created xsi:type="dcterms:W3CDTF">2024-12-19T01:38:29Z</dcterms:created>
  <dcterms:modified xsi:type="dcterms:W3CDTF">2025-01-22T07:46:00Z</dcterms:modified>
  <cp:category/>
</cp:coreProperties>
</file>