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Q:\00229_市町村課\02\決算統計（公営企業）\R6\16★経営比較分析表★\05★HP公表R7.3.7\確定データ\181 個排\02法非適用\20道志村\"/>
    </mc:Choice>
  </mc:AlternateContent>
  <xr:revisionPtr revIDLastSave="0" documentId="13_ncr:1_{E5880D82-C010-4666-8FF6-A60522F1E4FA}" xr6:coauthVersionLast="47" xr6:coauthVersionMax="47" xr10:uidLastSave="{00000000-0000-0000-0000-000000000000}"/>
  <workbookProtection workbookAlgorithmName="SHA-512" workbookHashValue="mjtuFg2k7qvQtcbk0Fp9FCQYeNLgJxqfrpGGruRa6wWX0Mdh5RHBcs6oo1K2q3AbPJW99RjAVSF56HLrzWgPvw==" workbookSaltValue="8bOO3+sWlc/rqrEFgU7MWQ==" workbookSpinCount="100000" lockStructure="1"/>
  <bookViews>
    <workbookView xWindow="-108" yWindow="-108" windowWidth="30936" windowHeight="16776"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AT8" i="4" s="1"/>
  <c r="S6" i="5"/>
  <c r="AL8" i="4" s="1"/>
  <c r="R6" i="5"/>
  <c r="Q6" i="5"/>
  <c r="W10" i="4" s="1"/>
  <c r="P6" i="5"/>
  <c r="O6" i="5"/>
  <c r="I10" i="4" s="1"/>
  <c r="N6" i="5"/>
  <c r="B10" i="4" s="1"/>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H86" i="4"/>
  <c r="E86" i="4"/>
  <c r="BB10" i="4"/>
  <c r="AT10" i="4"/>
  <c r="AL10" i="4"/>
  <c r="AD10" i="4"/>
  <c r="P10" i="4"/>
  <c r="AD8" i="4"/>
  <c r="W8" i="4"/>
  <c r="P8" i="4"/>
  <c r="I8" i="4"/>
  <c r="B8" i="4"/>
  <c r="B6" i="4"/>
</calcChain>
</file>

<file path=xl/sharedStrings.xml><?xml version="1.0" encoding="utf-8"?>
<sst xmlns="http://schemas.openxmlformats.org/spreadsheetml/2006/main" count="252" uniqueCount="120">
  <si>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</si>
  <si>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</si>
  <si>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</si>
  <si>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</si>
  <si>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</si>
  <si>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</si>
  <si>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</si>
  <si>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</si>
  <si>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</si>
  <si>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</si>
  <si>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</si>
  <si>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</si>
  <si>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</si>
  <si>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</si>
  <si>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</si>
  <si>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</si>
  <si>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</si>
  <si>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</si>
  <si>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</si>
  <si>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</si>
  <si>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</si>
  <si>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</si>
  <si>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</si>
  <si>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</si>
  <si>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</si>
  <si>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</si>
  <si>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</si>
  <si>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</si>
  <si>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</si>
  <si>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</si>
  <si>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</si>
  <si>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</si>
  <si>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</si>
  <si>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</si>
  <si>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</si>
  <si>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</si>
  <si>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</si>
  <si>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</si>
  <si>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</si>
  <si>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</si>
  <si>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</si>
  <si>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</si>
  <si>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</si>
  <si>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</si>
  <si>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</si>
  <si>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</si>
  <si>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</si>
  <si>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</si>
  <si>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</si>
  <si>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</si>
  <si>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</si>
  <si>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</si>
  <si>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</si>
  <si>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</si>
  <si>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</si>
  <si>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</si>
  <si>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</si>
  <si>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</si>
  <si>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</si>
  <si>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</si>
  <si>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</si>
  <si>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</si>
  <si>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</si>
  <si>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</si>
  <si>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</si>
  <si>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</si>
  <si>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</si>
  <si>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</si>
  <si>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</si>
  <si>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</si>
  <si>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</si>
  <si>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</si>
  <si>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</si>
  <si>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</si>
  <si>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</si>
  <si>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</si>
  <si>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</si>
  <si>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</si>
  <si>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</si>
  <si>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</si>
  <si>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</si>
  <si>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</si>
  <si>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</si>
  <si>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</si>
  <si>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</si>
  <si>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</si>
  <si>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</si>
  <si>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</si>
  <si>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</si>
  <si>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</si>
  <si>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</si>
  <si>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</si>
  <si>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</si>
  <si>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</si>
  <si>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</si>
  <si>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</si>
  <si>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</si>
  <si>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</si>
  <si>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道志村</t>
  </si>
  <si>
    <t>法非適用</t>
  </si>
  <si>
    <t>下水道事業</t>
  </si>
  <si>
    <t>個別排水処理</t>
  </si>
  <si>
    <t>L2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</si>
  <si>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</si>
  <si>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</si>
  <si>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</si>
  <si>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</si>
  <si>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</si>
  <si>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</si>
  <si>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</si>
  <si>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</si>
  <si>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</si>
  <si>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</si>
  <si>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</si>
  <si>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</si>
  <si>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"R"dd</t>
    <phoneticPr fontId="4"/>
  </si>
  <si>
    <t>←書式設定</t>
    <rPh sb="1" eb="3">
      <t>ショシキ</t>
    </rPh>
    <rPh sb="3" eb="5">
      <t>セッテイ</t>
    </rPh>
    <phoneticPr fontId="4"/>
  </si>
  <si>
    <t>　平成13年度より整備を実施しており、整備後20年を経過していないこともあり現状で老朽化に対する不安はないが、現存しない浄化槽メーカーの浄化槽を設置している箇所もあるため、今後修繕対応できない可能性がある。
　法定検査・保守点検を通して浄化槽の状況を常時監視できるよう努める。
　その他、修繕については、法定検査及び年間４回実施している保守点検結果を基に迅速に対応することにより、施設の長寿命化を図る。
  さらに、自然災害等による施設の損害にも備え、応急対応策を検討していかなければならない。</t>
    <phoneticPr fontId="4"/>
  </si>
  <si>
    <t>　これまで一般会計からの繰入金があるため、会計を維持することが可能であったが、令和６年度の公営企業会計移行に伴い使用料の見直しを早急に検討し、事業の見直し等により一般会計に依存している現状を改善する必要がある。</t>
    <phoneticPr fontId="4"/>
  </si>
  <si>
    <t>①収益的収支
　収益的収支は、100％を維持しているが、一般会計繰入金に依存していることが要因。繰入金に含まれている特定財源を踏まえると、86.3％の収支比率である。
④企業債残高対事業規模比較・⑤経費回収率・⑥汚水処理原価
　令和５年度末で道志村設置の合併処理浄化槽が終了となり、令和６年度からは個人設置型への補助を行う事業へと移行していく。
　使用料が適正かどうか精査し、使用料の増額も含め検討する必要がある。
　また、令和６年度から公営企業会計に移行することも踏まえ、経営の健全性についても多角的に分析する。
⑧水洗化率
100％となっているため汚水処理が適正に行えている。</t>
    <rPh sb="86" eb="89">
      <t>キギョウサイ</t>
    </rPh>
    <rPh sb="89" eb="91">
      <t>ザンダカ</t>
    </rPh>
    <rPh sb="91" eb="92">
      <t>タイ</t>
    </rPh>
    <rPh sb="115" eb="117">
      <t>レイワ</t>
    </rPh>
    <rPh sb="118" eb="120">
      <t>ネンド</t>
    </rPh>
    <rPh sb="120" eb="121">
      <t>マツ</t>
    </rPh>
    <rPh sb="122" eb="125">
      <t>ドウシムラ</t>
    </rPh>
    <rPh sb="125" eb="127">
      <t>セッチ</t>
    </rPh>
    <rPh sb="136" eb="138">
      <t>シュウリョウ</t>
    </rPh>
    <rPh sb="142" eb="144">
      <t>レイワ</t>
    </rPh>
    <rPh sb="145" eb="147">
      <t>ネンド</t>
    </rPh>
    <rPh sb="150" eb="154">
      <t>コジンセッチ</t>
    </rPh>
    <rPh sb="154" eb="155">
      <t>ガタ</t>
    </rPh>
    <rPh sb="157" eb="159">
      <t>ホジョ</t>
    </rPh>
    <rPh sb="160" eb="161">
      <t>オコナ</t>
    </rPh>
    <rPh sb="162" eb="164">
      <t>ジギョウ</t>
    </rPh>
    <rPh sb="166" eb="168">
      <t>イコウ</t>
    </rPh>
    <rPh sb="261" eb="265">
      <t>スイセンカリツ</t>
    </rPh>
    <rPh sb="278" eb="282">
      <t>オスイショリ</t>
    </rPh>
    <rPh sb="283" eb="285">
      <t>テキセイ</t>
    </rPh>
    <rPh sb="286" eb="287">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</si>
</sst>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7AE-4535-9343-C6B342EB096E}"/>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E7AE-4535-9343-C6B342EB096E}"/>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F2E-4743-AD7F-AA36A3E85A24}"/>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47.35</c:v>
                </c:pt>
                <c:pt idx="1">
                  <c:v>46.36</c:v>
                </c:pt>
                <c:pt idx="2">
                  <c:v>46.45</c:v>
                </c:pt>
                <c:pt idx="3">
                  <c:v>45.36</c:v>
                </c:pt>
                <c:pt idx="4">
                  <c:v>45.93</c:v>
                </c:pt>
              </c:numCache>
            </c:numRef>
          </c:val>
          <c:smooth val="0"/>
          <c:extLst>
            <c:ext xmlns:c16="http://schemas.microsoft.com/office/drawing/2014/chart" uri="{C3380CC4-5D6E-409C-BE32-E72D297353CC}">
              <c16:uniqueId val="{00000001-AF2E-4743-AD7F-AA36A3E85A24}"/>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400C-4928-823B-2C8C2D99BA4A}"/>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81.209999999999994</c:v>
                </c:pt>
                <c:pt idx="1">
                  <c:v>83.08</c:v>
                </c:pt>
                <c:pt idx="2">
                  <c:v>82.61</c:v>
                </c:pt>
                <c:pt idx="3">
                  <c:v>82.21</c:v>
                </c:pt>
                <c:pt idx="4">
                  <c:v>82.98</c:v>
                </c:pt>
              </c:numCache>
            </c:numRef>
          </c:val>
          <c:smooth val="0"/>
          <c:extLst>
            <c:ext xmlns:c16="http://schemas.microsoft.com/office/drawing/2014/chart" uri="{C3380CC4-5D6E-409C-BE32-E72D297353CC}">
              <c16:uniqueId val="{00000001-400C-4928-823B-2C8C2D99BA4A}"/>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106D-49A0-AA6E-5B6088EFC0C9}"/>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06D-49A0-AA6E-5B6088EFC0C9}"/>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6C8-4F0E-9EBF-0C2159774A01}"/>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6C8-4F0E-9EBF-0C2159774A01}"/>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B2C-4206-A4BE-B6A9E09FB16F}"/>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B2C-4206-A4BE-B6A9E09FB16F}"/>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54B-4C5B-B4E2-7C43F7BE9578}"/>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54B-4C5B-B4E2-7C43F7BE9578}"/>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E69-488C-9F21-DFD04EA8E3C4}"/>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E69-488C-9F21-DFD04EA8E3C4}"/>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c:v>0</c:v>
                </c:pt>
                <c:pt idx="4" formatCode="#,##0.00;&quot;△&quot;#,##0.00;&quot;-&quot;">
                  <c:v>486.67</c:v>
                </c:pt>
              </c:numCache>
            </c:numRef>
          </c:val>
          <c:extLst>
            <c:ext xmlns:c16="http://schemas.microsoft.com/office/drawing/2014/chart" uri="{C3380CC4-5D6E-409C-BE32-E72D297353CC}">
              <c16:uniqueId val="{00000000-72DC-4C61-B939-EF3F403DB002}"/>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862.99</c:v>
                </c:pt>
                <c:pt idx="1">
                  <c:v>782.91</c:v>
                </c:pt>
                <c:pt idx="2">
                  <c:v>783.21</c:v>
                </c:pt>
                <c:pt idx="3">
                  <c:v>902.04</c:v>
                </c:pt>
                <c:pt idx="4">
                  <c:v>992.16</c:v>
                </c:pt>
              </c:numCache>
            </c:numRef>
          </c:val>
          <c:smooth val="0"/>
          <c:extLst>
            <c:ext xmlns:c16="http://schemas.microsoft.com/office/drawing/2014/chart" uri="{C3380CC4-5D6E-409C-BE32-E72D297353CC}">
              <c16:uniqueId val="{00000001-72DC-4C61-B939-EF3F403DB002}"/>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41.6</c:v>
                </c:pt>
                <c:pt idx="1">
                  <c:v>42.18</c:v>
                </c:pt>
                <c:pt idx="2">
                  <c:v>46.24</c:v>
                </c:pt>
                <c:pt idx="3">
                  <c:v>41.45</c:v>
                </c:pt>
                <c:pt idx="4">
                  <c:v>39.78</c:v>
                </c:pt>
              </c:numCache>
            </c:numRef>
          </c:val>
          <c:extLst>
            <c:ext xmlns:c16="http://schemas.microsoft.com/office/drawing/2014/chart" uri="{C3380CC4-5D6E-409C-BE32-E72D297353CC}">
              <c16:uniqueId val="{00000000-EB5A-4AED-83A3-77949303998A}"/>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50.06</c:v>
                </c:pt>
                <c:pt idx="1">
                  <c:v>49.38</c:v>
                </c:pt>
                <c:pt idx="2">
                  <c:v>48.53</c:v>
                </c:pt>
                <c:pt idx="3">
                  <c:v>46.11</c:v>
                </c:pt>
                <c:pt idx="4">
                  <c:v>45.55</c:v>
                </c:pt>
              </c:numCache>
            </c:numRef>
          </c:val>
          <c:smooth val="0"/>
          <c:extLst>
            <c:ext xmlns:c16="http://schemas.microsoft.com/office/drawing/2014/chart" uri="{C3380CC4-5D6E-409C-BE32-E72D297353CC}">
              <c16:uniqueId val="{00000001-EB5A-4AED-83A3-77949303998A}"/>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334.42</c:v>
                </c:pt>
                <c:pt idx="1">
                  <c:v>339.34</c:v>
                </c:pt>
                <c:pt idx="2">
                  <c:v>313.35000000000002</c:v>
                </c:pt>
                <c:pt idx="3">
                  <c:v>347.02</c:v>
                </c:pt>
                <c:pt idx="4">
                  <c:v>325.88</c:v>
                </c:pt>
              </c:numCache>
            </c:numRef>
          </c:val>
          <c:extLst>
            <c:ext xmlns:c16="http://schemas.microsoft.com/office/drawing/2014/chart" uri="{C3380CC4-5D6E-409C-BE32-E72D297353CC}">
              <c16:uniqueId val="{00000000-95B5-46C8-8ADD-335FD6466855}"/>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309.22000000000003</c:v>
                </c:pt>
                <c:pt idx="1">
                  <c:v>316.97000000000003</c:v>
                </c:pt>
                <c:pt idx="2">
                  <c:v>326.17</c:v>
                </c:pt>
                <c:pt idx="3">
                  <c:v>336.93</c:v>
                </c:pt>
                <c:pt idx="4">
                  <c:v>331.17</c:v>
                </c:pt>
              </c:numCache>
            </c:numRef>
          </c:val>
          <c:smooth val="0"/>
          <c:extLst>
            <c:ext xmlns:c16="http://schemas.microsoft.com/office/drawing/2014/chart" uri="{C3380CC4-5D6E-409C-BE32-E72D297353CC}">
              <c16:uniqueId val="{00000001-95B5-46C8-8ADD-335FD6466855}"/>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【967.97】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【82.56】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【46.29】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【332.82】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【46.20】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90" zoomScaleNormal="9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2">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2">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7" t="str">
        <f>データ!H6</f>
        <v>山梨県　道志村</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0" t="s">
        <v>1</v>
      </c>
      <c r="C7" s="50"/>
      <c r="D7" s="50"/>
      <c r="E7" s="50"/>
      <c r="F7" s="50"/>
      <c r="G7" s="50"/>
      <c r="H7" s="50"/>
      <c r="I7" s="50" t="s">
        <v>2</v>
      </c>
      <c r="J7" s="50"/>
      <c r="K7" s="50"/>
      <c r="L7" s="50"/>
      <c r="M7" s="50"/>
      <c r="N7" s="50"/>
      <c r="O7" s="50"/>
      <c r="P7" s="50" t="s">
        <v>3</v>
      </c>
      <c r="Q7" s="50"/>
      <c r="R7" s="50"/>
      <c r="S7" s="50"/>
      <c r="T7" s="50"/>
      <c r="U7" s="50"/>
      <c r="V7" s="50"/>
      <c r="W7" s="50" t="s">
        <v>4</v>
      </c>
      <c r="X7" s="50"/>
      <c r="Y7" s="50"/>
      <c r="Z7" s="50"/>
      <c r="AA7" s="50"/>
      <c r="AB7" s="50"/>
      <c r="AC7" s="50"/>
      <c r="AD7" s="50" t="s">
        <v>5</v>
      </c>
      <c r="AE7" s="50"/>
      <c r="AF7" s="50"/>
      <c r="AG7" s="50"/>
      <c r="AH7" s="50"/>
      <c r="AI7" s="50"/>
      <c r="AJ7" s="50"/>
      <c r="AK7" s="3"/>
      <c r="AL7" s="50" t="s">
        <v>6</v>
      </c>
      <c r="AM7" s="50"/>
      <c r="AN7" s="50"/>
      <c r="AO7" s="50"/>
      <c r="AP7" s="50"/>
      <c r="AQ7" s="50"/>
      <c r="AR7" s="50"/>
      <c r="AS7" s="50"/>
      <c r="AT7" s="50" t="s">
        <v>7</v>
      </c>
      <c r="AU7" s="50"/>
      <c r="AV7" s="50"/>
      <c r="AW7" s="50"/>
      <c r="AX7" s="50"/>
      <c r="AY7" s="50"/>
      <c r="AZ7" s="50"/>
      <c r="BA7" s="50"/>
      <c r="BB7" s="50" t="s">
        <v>8</v>
      </c>
      <c r="BC7" s="50"/>
      <c r="BD7" s="50"/>
      <c r="BE7" s="50"/>
      <c r="BF7" s="50"/>
      <c r="BG7" s="50"/>
      <c r="BH7" s="50"/>
      <c r="BI7" s="50"/>
      <c r="BJ7" s="3"/>
      <c r="BK7" s="3"/>
      <c r="BL7" s="68" t="s">
        <v>9</v>
      </c>
      <c r="BM7" s="69"/>
      <c r="BN7" s="69"/>
      <c r="BO7" s="69"/>
      <c r="BP7" s="69"/>
      <c r="BQ7" s="69"/>
      <c r="BR7" s="69"/>
      <c r="BS7" s="69"/>
      <c r="BT7" s="69"/>
      <c r="BU7" s="69"/>
      <c r="BV7" s="69"/>
      <c r="BW7" s="69"/>
      <c r="BX7" s="69"/>
      <c r="BY7" s="70"/>
    </row>
    <row r="8" spans="1:78" ht="18.75" customHeight="1" x14ac:dyDescent="0.2">
      <c r="A8" s="2"/>
      <c r="B8" s="64" t="str">
        <f>データ!I6</f>
        <v>法非適用</v>
      </c>
      <c r="C8" s="64"/>
      <c r="D8" s="64"/>
      <c r="E8" s="64"/>
      <c r="F8" s="64"/>
      <c r="G8" s="64"/>
      <c r="H8" s="64"/>
      <c r="I8" s="64" t="str">
        <f>データ!J6</f>
        <v>下水道事業</v>
      </c>
      <c r="J8" s="64"/>
      <c r="K8" s="64"/>
      <c r="L8" s="64"/>
      <c r="M8" s="64"/>
      <c r="N8" s="64"/>
      <c r="O8" s="64"/>
      <c r="P8" s="64" t="str">
        <f>データ!K6</f>
        <v>個別排水処理</v>
      </c>
      <c r="Q8" s="64"/>
      <c r="R8" s="64"/>
      <c r="S8" s="64"/>
      <c r="T8" s="64"/>
      <c r="U8" s="64"/>
      <c r="V8" s="64"/>
      <c r="W8" s="64" t="str">
        <f>データ!L6</f>
        <v>L2</v>
      </c>
      <c r="X8" s="64"/>
      <c r="Y8" s="64"/>
      <c r="Z8" s="64"/>
      <c r="AA8" s="64"/>
      <c r="AB8" s="64"/>
      <c r="AC8" s="64"/>
      <c r="AD8" s="65" t="str">
        <f>データ!$M$6</f>
        <v>非設置</v>
      </c>
      <c r="AE8" s="65"/>
      <c r="AF8" s="65"/>
      <c r="AG8" s="65"/>
      <c r="AH8" s="65"/>
      <c r="AI8" s="65"/>
      <c r="AJ8" s="65"/>
      <c r="AK8" s="3"/>
      <c r="AL8" s="44">
        <f>データ!S6</f>
        <v>1545</v>
      </c>
      <c r="AM8" s="44"/>
      <c r="AN8" s="44"/>
      <c r="AO8" s="44"/>
      <c r="AP8" s="44"/>
      <c r="AQ8" s="44"/>
      <c r="AR8" s="44"/>
      <c r="AS8" s="44"/>
      <c r="AT8" s="45">
        <f>データ!T6</f>
        <v>79.680000000000007</v>
      </c>
      <c r="AU8" s="45"/>
      <c r="AV8" s="45"/>
      <c r="AW8" s="45"/>
      <c r="AX8" s="45"/>
      <c r="AY8" s="45"/>
      <c r="AZ8" s="45"/>
      <c r="BA8" s="45"/>
      <c r="BB8" s="45">
        <f>データ!U6</f>
        <v>19.39</v>
      </c>
      <c r="BC8" s="45"/>
      <c r="BD8" s="45"/>
      <c r="BE8" s="45"/>
      <c r="BF8" s="45"/>
      <c r="BG8" s="45"/>
      <c r="BH8" s="45"/>
      <c r="BI8" s="45"/>
      <c r="BJ8" s="3"/>
      <c r="BK8" s="3"/>
      <c r="BL8" s="60" t="s">
        <v>10</v>
      </c>
      <c r="BM8" s="61"/>
      <c r="BN8" s="62" t="s">
        <v>11</v>
      </c>
      <c r="BO8" s="62"/>
      <c r="BP8" s="62"/>
      <c r="BQ8" s="62"/>
      <c r="BR8" s="62"/>
      <c r="BS8" s="62"/>
      <c r="BT8" s="62"/>
      <c r="BU8" s="62"/>
      <c r="BV8" s="62"/>
      <c r="BW8" s="62"/>
      <c r="BX8" s="62"/>
      <c r="BY8" s="63"/>
    </row>
    <row r="9" spans="1:78" ht="18.75" customHeight="1" x14ac:dyDescent="0.2">
      <c r="A9" s="2"/>
      <c r="B9" s="50" t="s">
        <v>12</v>
      </c>
      <c r="C9" s="50"/>
      <c r="D9" s="50"/>
      <c r="E9" s="50"/>
      <c r="F9" s="50"/>
      <c r="G9" s="50"/>
      <c r="H9" s="50"/>
      <c r="I9" s="50" t="s">
        <v>13</v>
      </c>
      <c r="J9" s="50"/>
      <c r="K9" s="50"/>
      <c r="L9" s="50"/>
      <c r="M9" s="50"/>
      <c r="N9" s="50"/>
      <c r="O9" s="50"/>
      <c r="P9" s="50" t="s">
        <v>14</v>
      </c>
      <c r="Q9" s="50"/>
      <c r="R9" s="50"/>
      <c r="S9" s="50"/>
      <c r="T9" s="50"/>
      <c r="U9" s="50"/>
      <c r="V9" s="50"/>
      <c r="W9" s="50" t="s">
        <v>15</v>
      </c>
      <c r="X9" s="50"/>
      <c r="Y9" s="50"/>
      <c r="Z9" s="50"/>
      <c r="AA9" s="50"/>
      <c r="AB9" s="50"/>
      <c r="AC9" s="50"/>
      <c r="AD9" s="50" t="s">
        <v>16</v>
      </c>
      <c r="AE9" s="50"/>
      <c r="AF9" s="50"/>
      <c r="AG9" s="50"/>
      <c r="AH9" s="50"/>
      <c r="AI9" s="50"/>
      <c r="AJ9" s="50"/>
      <c r="AK9" s="3"/>
      <c r="AL9" s="50" t="s">
        <v>17</v>
      </c>
      <c r="AM9" s="50"/>
      <c r="AN9" s="50"/>
      <c r="AO9" s="50"/>
      <c r="AP9" s="50"/>
      <c r="AQ9" s="50"/>
      <c r="AR9" s="50"/>
      <c r="AS9" s="50"/>
      <c r="AT9" s="50" t="s">
        <v>18</v>
      </c>
      <c r="AU9" s="50"/>
      <c r="AV9" s="50"/>
      <c r="AW9" s="50"/>
      <c r="AX9" s="50"/>
      <c r="AY9" s="50"/>
      <c r="AZ9" s="50"/>
      <c r="BA9" s="50"/>
      <c r="BB9" s="50" t="s">
        <v>19</v>
      </c>
      <c r="BC9" s="50"/>
      <c r="BD9" s="50"/>
      <c r="BE9" s="50"/>
      <c r="BF9" s="50"/>
      <c r="BG9" s="50"/>
      <c r="BH9" s="50"/>
      <c r="BI9" s="50"/>
      <c r="BJ9" s="3"/>
      <c r="BK9" s="3"/>
      <c r="BL9" s="51" t="s">
        <v>20</v>
      </c>
      <c r="BM9" s="52"/>
      <c r="BN9" s="53" t="s">
        <v>21</v>
      </c>
      <c r="BO9" s="53"/>
      <c r="BP9" s="53"/>
      <c r="BQ9" s="53"/>
      <c r="BR9" s="53"/>
      <c r="BS9" s="53"/>
      <c r="BT9" s="53"/>
      <c r="BU9" s="53"/>
      <c r="BV9" s="53"/>
      <c r="BW9" s="53"/>
      <c r="BX9" s="53"/>
      <c r="BY9" s="54"/>
    </row>
    <row r="10" spans="1:78" ht="18.75" customHeight="1" x14ac:dyDescent="0.2">
      <c r="A10" s="2"/>
      <c r="B10" s="45" t="str">
        <f>データ!N6</f>
        <v>-</v>
      </c>
      <c r="C10" s="45"/>
      <c r="D10" s="45"/>
      <c r="E10" s="45"/>
      <c r="F10" s="45"/>
      <c r="G10" s="45"/>
      <c r="H10" s="45"/>
      <c r="I10" s="45" t="str">
        <f>データ!O6</f>
        <v>該当数値なし</v>
      </c>
      <c r="J10" s="45"/>
      <c r="K10" s="45"/>
      <c r="L10" s="45"/>
      <c r="M10" s="45"/>
      <c r="N10" s="45"/>
      <c r="O10" s="45"/>
      <c r="P10" s="45">
        <f>データ!P6</f>
        <v>82.67</v>
      </c>
      <c r="Q10" s="45"/>
      <c r="R10" s="45"/>
      <c r="S10" s="45"/>
      <c r="T10" s="45"/>
      <c r="U10" s="45"/>
      <c r="V10" s="45"/>
      <c r="W10" s="45">
        <f>データ!Q6</f>
        <v>100</v>
      </c>
      <c r="X10" s="45"/>
      <c r="Y10" s="45"/>
      <c r="Z10" s="45"/>
      <c r="AA10" s="45"/>
      <c r="AB10" s="45"/>
      <c r="AC10" s="45"/>
      <c r="AD10" s="44">
        <f>データ!R6</f>
        <v>2200</v>
      </c>
      <c r="AE10" s="44"/>
      <c r="AF10" s="44"/>
      <c r="AG10" s="44"/>
      <c r="AH10" s="44"/>
      <c r="AI10" s="44"/>
      <c r="AJ10" s="44"/>
      <c r="AK10" s="2"/>
      <c r="AL10" s="44">
        <f>データ!V6</f>
        <v>1269</v>
      </c>
      <c r="AM10" s="44"/>
      <c r="AN10" s="44"/>
      <c r="AO10" s="44"/>
      <c r="AP10" s="44"/>
      <c r="AQ10" s="44"/>
      <c r="AR10" s="44"/>
      <c r="AS10" s="44"/>
      <c r="AT10" s="45">
        <f>データ!W6</f>
        <v>2.8</v>
      </c>
      <c r="AU10" s="45"/>
      <c r="AV10" s="45"/>
      <c r="AW10" s="45"/>
      <c r="AX10" s="45"/>
      <c r="AY10" s="45"/>
      <c r="AZ10" s="45"/>
      <c r="BA10" s="45"/>
      <c r="BB10" s="45">
        <f>データ!X6</f>
        <v>453.21</v>
      </c>
      <c r="BC10" s="45"/>
      <c r="BD10" s="45"/>
      <c r="BE10" s="45"/>
      <c r="BF10" s="45"/>
      <c r="BG10" s="45"/>
      <c r="BH10" s="45"/>
      <c r="BI10" s="45"/>
      <c r="BJ10" s="2"/>
      <c r="BK10" s="2"/>
      <c r="BL10" s="46" t="s">
        <v>22</v>
      </c>
      <c r="BM10" s="47"/>
      <c r="BN10" s="48" t="s">
        <v>23</v>
      </c>
      <c r="BO10" s="48"/>
      <c r="BP10" s="48"/>
      <c r="BQ10" s="48"/>
      <c r="BR10" s="48"/>
      <c r="BS10" s="48"/>
      <c r="BT10" s="48"/>
      <c r="BU10" s="48"/>
      <c r="BV10" s="48"/>
      <c r="BW10" s="48"/>
      <c r="BX10" s="48"/>
      <c r="BY10" s="49"/>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2">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2">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119</v>
      </c>
      <c r="BM16" s="29"/>
      <c r="BN16" s="29"/>
      <c r="BO16" s="29"/>
      <c r="BP16" s="29"/>
      <c r="BQ16" s="29"/>
      <c r="BR16" s="29"/>
      <c r="BS16" s="29"/>
      <c r="BT16" s="29"/>
      <c r="BU16" s="29"/>
      <c r="BV16" s="29"/>
      <c r="BW16" s="29"/>
      <c r="BX16" s="29"/>
      <c r="BY16" s="29"/>
      <c r="BZ16" s="30"/>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117</v>
      </c>
      <c r="BM47" s="29"/>
      <c r="BN47" s="29"/>
      <c r="BO47" s="29"/>
      <c r="BP47" s="29"/>
      <c r="BQ47" s="29"/>
      <c r="BR47" s="29"/>
      <c r="BS47" s="29"/>
      <c r="BT47" s="29"/>
      <c r="BU47" s="29"/>
      <c r="BV47" s="29"/>
      <c r="BW47" s="29"/>
      <c r="BX47" s="29"/>
      <c r="BY47" s="29"/>
      <c r="BZ47" s="30"/>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2">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2">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118</v>
      </c>
      <c r="BM66" s="29"/>
      <c r="BN66" s="29"/>
      <c r="BO66" s="29"/>
      <c r="BP66" s="29"/>
      <c r="BQ66" s="29"/>
      <c r="BR66" s="29"/>
      <c r="BS66" s="29"/>
      <c r="BT66" s="29"/>
      <c r="BU66" s="29"/>
      <c r="BV66" s="29"/>
      <c r="BW66" s="29"/>
      <c r="BX66" s="29"/>
      <c r="BY66" s="29"/>
      <c r="BZ66" s="30"/>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2">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x14ac:dyDescent="0.2">
      <c r="C84" s="2"/>
    </row>
    <row r="85" spans="1:78" hidden="1" x14ac:dyDescent="0.2">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2">
      <c r="B86" s="12"/>
      <c r="C86" s="12"/>
      <c r="D86" s="12"/>
      <c r="E86" s="12" t="str">
        <f>データ!AI6</f>
        <v/>
      </c>
      <c r="F86" s="12" t="s">
        <v>43</v>
      </c>
      <c r="G86" s="12" t="s">
        <v>44</v>
      </c>
      <c r="H86" s="12" t="str">
        <f>データ!BP6</f>
        <v>【967.97】</v>
      </c>
      <c r="I86" s="12" t="str">
        <f>データ!CA6</f>
        <v>【46.20】</v>
      </c>
      <c r="J86" s="12" t="str">
        <f>データ!CL6</f>
        <v>【332.82】</v>
      </c>
      <c r="K86" s="12" t="str">
        <f>データ!CW6</f>
        <v>【46.29】</v>
      </c>
      <c r="L86" s="12" t="str">
        <f>データ!DH6</f>
        <v>【82.56】</v>
      </c>
      <c r="M86" s="12" t="s">
        <v>43</v>
      </c>
      <c r="N86" s="12" t="s">
        <v>43</v>
      </c>
      <c r="O86" s="12" t="str">
        <f>データ!EO6</f>
        <v>【-】</v>
      </c>
    </row>
  </sheetData>
  <sheetProtection algorithmName="SHA-512" hashValue="mgbiTI8DmFUhz5al976FqOpAzDuv+Oq1o6SsAQ5tMK8lqO4VcekQh0mtBikWRytXYU6tJBHisOp3j5qcmTgmLg==" saltValue="R0ViZFUMZnwt+TSF1eV/Q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2" x14ac:dyDescent="0.2"/>
  <cols>
    <col min="2" max="144" width="11.88671875" customWidth="1"/>
  </cols>
  <sheetData>
    <row r="1" spans="1:145" x14ac:dyDescent="0.2">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2">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2">
      <c r="A3" s="14" t="s">
        <v>47</v>
      </c>
      <c r="B3" s="15" t="s">
        <v>48</v>
      </c>
      <c r="C3" s="15" t="s">
        <v>49</v>
      </c>
      <c r="D3" s="15" t="s">
        <v>50</v>
      </c>
      <c r="E3" s="15" t="s">
        <v>51</v>
      </c>
      <c r="F3" s="15" t="s">
        <v>52</v>
      </c>
      <c r="G3" s="15" t="s">
        <v>53</v>
      </c>
      <c r="H3" s="72" t="s">
        <v>54</v>
      </c>
      <c r="I3" s="73"/>
      <c r="J3" s="73"/>
      <c r="K3" s="73"/>
      <c r="L3" s="73"/>
      <c r="M3" s="73"/>
      <c r="N3" s="73"/>
      <c r="O3" s="73"/>
      <c r="P3" s="73"/>
      <c r="Q3" s="73"/>
      <c r="R3" s="73"/>
      <c r="S3" s="73"/>
      <c r="T3" s="73"/>
      <c r="U3" s="73"/>
      <c r="V3" s="73"/>
      <c r="W3" s="73"/>
      <c r="X3" s="74"/>
      <c r="Y3" s="78" t="s">
        <v>55</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56</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5" x14ac:dyDescent="0.2">
      <c r="A4" s="14" t="s">
        <v>57</v>
      </c>
      <c r="B4" s="16"/>
      <c r="C4" s="16"/>
      <c r="D4" s="16"/>
      <c r="E4" s="16"/>
      <c r="F4" s="16"/>
      <c r="G4" s="16"/>
      <c r="H4" s="75"/>
      <c r="I4" s="76"/>
      <c r="J4" s="76"/>
      <c r="K4" s="76"/>
      <c r="L4" s="76"/>
      <c r="M4" s="76"/>
      <c r="N4" s="76"/>
      <c r="O4" s="76"/>
      <c r="P4" s="76"/>
      <c r="Q4" s="76"/>
      <c r="R4" s="76"/>
      <c r="S4" s="76"/>
      <c r="T4" s="76"/>
      <c r="U4" s="76"/>
      <c r="V4" s="76"/>
      <c r="W4" s="76"/>
      <c r="X4" s="77"/>
      <c r="Y4" s="71" t="s">
        <v>58</v>
      </c>
      <c r="Z4" s="71"/>
      <c r="AA4" s="71"/>
      <c r="AB4" s="71"/>
      <c r="AC4" s="71"/>
      <c r="AD4" s="71"/>
      <c r="AE4" s="71"/>
      <c r="AF4" s="71"/>
      <c r="AG4" s="71"/>
      <c r="AH4" s="71"/>
      <c r="AI4" s="71"/>
      <c r="AJ4" s="71" t="s">
        <v>59</v>
      </c>
      <c r="AK4" s="71"/>
      <c r="AL4" s="71"/>
      <c r="AM4" s="71"/>
      <c r="AN4" s="71"/>
      <c r="AO4" s="71"/>
      <c r="AP4" s="71"/>
      <c r="AQ4" s="71"/>
      <c r="AR4" s="71"/>
      <c r="AS4" s="71"/>
      <c r="AT4" s="71"/>
      <c r="AU4" s="71" t="s">
        <v>60</v>
      </c>
      <c r="AV4" s="71"/>
      <c r="AW4" s="71"/>
      <c r="AX4" s="71"/>
      <c r="AY4" s="71"/>
      <c r="AZ4" s="71"/>
      <c r="BA4" s="71"/>
      <c r="BB4" s="71"/>
      <c r="BC4" s="71"/>
      <c r="BD4" s="71"/>
      <c r="BE4" s="71"/>
      <c r="BF4" s="71" t="s">
        <v>61</v>
      </c>
      <c r="BG4" s="71"/>
      <c r="BH4" s="71"/>
      <c r="BI4" s="71"/>
      <c r="BJ4" s="71"/>
      <c r="BK4" s="71"/>
      <c r="BL4" s="71"/>
      <c r="BM4" s="71"/>
      <c r="BN4" s="71"/>
      <c r="BO4" s="71"/>
      <c r="BP4" s="71"/>
      <c r="BQ4" s="71" t="s">
        <v>62</v>
      </c>
      <c r="BR4" s="71"/>
      <c r="BS4" s="71"/>
      <c r="BT4" s="71"/>
      <c r="BU4" s="71"/>
      <c r="BV4" s="71"/>
      <c r="BW4" s="71"/>
      <c r="BX4" s="71"/>
      <c r="BY4" s="71"/>
      <c r="BZ4" s="71"/>
      <c r="CA4" s="71"/>
      <c r="CB4" s="71" t="s">
        <v>63</v>
      </c>
      <c r="CC4" s="71"/>
      <c r="CD4" s="71"/>
      <c r="CE4" s="71"/>
      <c r="CF4" s="71"/>
      <c r="CG4" s="71"/>
      <c r="CH4" s="71"/>
      <c r="CI4" s="71"/>
      <c r="CJ4" s="71"/>
      <c r="CK4" s="71"/>
      <c r="CL4" s="71"/>
      <c r="CM4" s="71" t="s">
        <v>64</v>
      </c>
      <c r="CN4" s="71"/>
      <c r="CO4" s="71"/>
      <c r="CP4" s="71"/>
      <c r="CQ4" s="71"/>
      <c r="CR4" s="71"/>
      <c r="CS4" s="71"/>
      <c r="CT4" s="71"/>
      <c r="CU4" s="71"/>
      <c r="CV4" s="71"/>
      <c r="CW4" s="71"/>
      <c r="CX4" s="71" t="s">
        <v>65</v>
      </c>
      <c r="CY4" s="71"/>
      <c r="CZ4" s="71"/>
      <c r="DA4" s="71"/>
      <c r="DB4" s="71"/>
      <c r="DC4" s="71"/>
      <c r="DD4" s="71"/>
      <c r="DE4" s="71"/>
      <c r="DF4" s="71"/>
      <c r="DG4" s="71"/>
      <c r="DH4" s="71"/>
      <c r="DI4" s="71" t="s">
        <v>66</v>
      </c>
      <c r="DJ4" s="71"/>
      <c r="DK4" s="71"/>
      <c r="DL4" s="71"/>
      <c r="DM4" s="71"/>
      <c r="DN4" s="71"/>
      <c r="DO4" s="71"/>
      <c r="DP4" s="71"/>
      <c r="DQ4" s="71"/>
      <c r="DR4" s="71"/>
      <c r="DS4" s="71"/>
      <c r="DT4" s="71" t="s">
        <v>67</v>
      </c>
      <c r="DU4" s="71"/>
      <c r="DV4" s="71"/>
      <c r="DW4" s="71"/>
      <c r="DX4" s="71"/>
      <c r="DY4" s="71"/>
      <c r="DZ4" s="71"/>
      <c r="EA4" s="71"/>
      <c r="EB4" s="71"/>
      <c r="EC4" s="71"/>
      <c r="ED4" s="71"/>
      <c r="EE4" s="71" t="s">
        <v>68</v>
      </c>
      <c r="EF4" s="71"/>
      <c r="EG4" s="71"/>
      <c r="EH4" s="71"/>
      <c r="EI4" s="71"/>
      <c r="EJ4" s="71"/>
      <c r="EK4" s="71"/>
      <c r="EL4" s="71"/>
      <c r="EM4" s="71"/>
      <c r="EN4" s="71"/>
      <c r="EO4" s="71"/>
    </row>
    <row r="5" spans="1:145" x14ac:dyDescent="0.2">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2">
      <c r="A6" s="14" t="s">
        <v>97</v>
      </c>
      <c r="B6" s="19">
        <f>B7</f>
        <v>2023</v>
      </c>
      <c r="C6" s="19">
        <f t="shared" ref="C6:X6" si="3">C7</f>
        <v>194221</v>
      </c>
      <c r="D6" s="19">
        <f t="shared" si="3"/>
        <v>47</v>
      </c>
      <c r="E6" s="19">
        <f t="shared" si="3"/>
        <v>18</v>
      </c>
      <c r="F6" s="19">
        <f t="shared" si="3"/>
        <v>1</v>
      </c>
      <c r="G6" s="19">
        <f t="shared" si="3"/>
        <v>0</v>
      </c>
      <c r="H6" s="19" t="str">
        <f t="shared" si="3"/>
        <v>山梨県　道志村</v>
      </c>
      <c r="I6" s="19" t="str">
        <f t="shared" si="3"/>
        <v>法非適用</v>
      </c>
      <c r="J6" s="19" t="str">
        <f t="shared" si="3"/>
        <v>下水道事業</v>
      </c>
      <c r="K6" s="19" t="str">
        <f t="shared" si="3"/>
        <v>個別排水処理</v>
      </c>
      <c r="L6" s="19" t="str">
        <f t="shared" si="3"/>
        <v>L2</v>
      </c>
      <c r="M6" s="19" t="str">
        <f t="shared" si="3"/>
        <v>非設置</v>
      </c>
      <c r="N6" s="20" t="str">
        <f t="shared" si="3"/>
        <v>-</v>
      </c>
      <c r="O6" s="20" t="str">
        <f t="shared" si="3"/>
        <v>該当数値なし</v>
      </c>
      <c r="P6" s="20">
        <f t="shared" si="3"/>
        <v>82.67</v>
      </c>
      <c r="Q6" s="20">
        <f t="shared" si="3"/>
        <v>100</v>
      </c>
      <c r="R6" s="20">
        <f t="shared" si="3"/>
        <v>2200</v>
      </c>
      <c r="S6" s="20">
        <f t="shared" si="3"/>
        <v>1545</v>
      </c>
      <c r="T6" s="20">
        <f t="shared" si="3"/>
        <v>79.680000000000007</v>
      </c>
      <c r="U6" s="20">
        <f t="shared" si="3"/>
        <v>19.39</v>
      </c>
      <c r="V6" s="20">
        <f t="shared" si="3"/>
        <v>1269</v>
      </c>
      <c r="W6" s="20">
        <f t="shared" si="3"/>
        <v>2.8</v>
      </c>
      <c r="X6" s="20">
        <f t="shared" si="3"/>
        <v>453.21</v>
      </c>
      <c r="Y6" s="21">
        <f>IF(Y7="",NA(),Y7)</f>
        <v>100</v>
      </c>
      <c r="Z6" s="21">
        <f t="shared" ref="Z6:AH6" si="4">IF(Z7="",NA(),Z7)</f>
        <v>100</v>
      </c>
      <c r="AA6" s="21">
        <f t="shared" si="4"/>
        <v>100</v>
      </c>
      <c r="AB6" s="21">
        <f t="shared" si="4"/>
        <v>100</v>
      </c>
      <c r="AC6" s="21">
        <f t="shared" si="4"/>
        <v>100</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1">
        <f t="shared" si="7"/>
        <v>486.67</v>
      </c>
      <c r="BK6" s="21">
        <f t="shared" si="7"/>
        <v>862.99</v>
      </c>
      <c r="BL6" s="21">
        <f t="shared" si="7"/>
        <v>782.91</v>
      </c>
      <c r="BM6" s="21">
        <f t="shared" si="7"/>
        <v>783.21</v>
      </c>
      <c r="BN6" s="21">
        <f t="shared" si="7"/>
        <v>902.04</v>
      </c>
      <c r="BO6" s="21">
        <f t="shared" si="7"/>
        <v>992.16</v>
      </c>
      <c r="BP6" s="20" t="str">
        <f>IF(BP7="","",IF(BP7="-","【-】","【"&amp;SUBSTITUTE(TEXT(BP7,"#,##0.00"),"-","△")&amp;"】"))</f>
        <v>【967.97】</v>
      </c>
      <c r="BQ6" s="21">
        <f>IF(BQ7="",NA(),BQ7)</f>
        <v>41.6</v>
      </c>
      <c r="BR6" s="21">
        <f t="shared" ref="BR6:BZ6" si="8">IF(BR7="",NA(),BR7)</f>
        <v>42.18</v>
      </c>
      <c r="BS6" s="21">
        <f t="shared" si="8"/>
        <v>46.24</v>
      </c>
      <c r="BT6" s="21">
        <f t="shared" si="8"/>
        <v>41.45</v>
      </c>
      <c r="BU6" s="21">
        <f t="shared" si="8"/>
        <v>39.78</v>
      </c>
      <c r="BV6" s="21">
        <f t="shared" si="8"/>
        <v>50.06</v>
      </c>
      <c r="BW6" s="21">
        <f t="shared" si="8"/>
        <v>49.38</v>
      </c>
      <c r="BX6" s="21">
        <f t="shared" si="8"/>
        <v>48.53</v>
      </c>
      <c r="BY6" s="21">
        <f t="shared" si="8"/>
        <v>46.11</v>
      </c>
      <c r="BZ6" s="21">
        <f t="shared" si="8"/>
        <v>45.55</v>
      </c>
      <c r="CA6" s="20" t="str">
        <f>IF(CA7="","",IF(CA7="-","【-】","【"&amp;SUBSTITUTE(TEXT(CA7,"#,##0.00"),"-","△")&amp;"】"))</f>
        <v>【46.20】</v>
      </c>
      <c r="CB6" s="21">
        <f>IF(CB7="",NA(),CB7)</f>
        <v>334.42</v>
      </c>
      <c r="CC6" s="21">
        <f t="shared" ref="CC6:CK6" si="9">IF(CC7="",NA(),CC7)</f>
        <v>339.34</v>
      </c>
      <c r="CD6" s="21">
        <f t="shared" si="9"/>
        <v>313.35000000000002</v>
      </c>
      <c r="CE6" s="21">
        <f t="shared" si="9"/>
        <v>347.02</v>
      </c>
      <c r="CF6" s="21">
        <f t="shared" si="9"/>
        <v>325.88</v>
      </c>
      <c r="CG6" s="21">
        <f t="shared" si="9"/>
        <v>309.22000000000003</v>
      </c>
      <c r="CH6" s="21">
        <f t="shared" si="9"/>
        <v>316.97000000000003</v>
      </c>
      <c r="CI6" s="21">
        <f t="shared" si="9"/>
        <v>326.17</v>
      </c>
      <c r="CJ6" s="21">
        <f t="shared" si="9"/>
        <v>336.93</v>
      </c>
      <c r="CK6" s="21">
        <f t="shared" si="9"/>
        <v>331.17</v>
      </c>
      <c r="CL6" s="20" t="str">
        <f>IF(CL7="","",IF(CL7="-","【-】","【"&amp;SUBSTITUTE(TEXT(CL7,"#,##0.00"),"-","△")&amp;"】"))</f>
        <v>【332.82】</v>
      </c>
      <c r="CM6" s="21" t="str">
        <f>IF(CM7="",NA(),CM7)</f>
        <v>-</v>
      </c>
      <c r="CN6" s="21" t="str">
        <f t="shared" ref="CN6:CV6" si="10">IF(CN7="",NA(),CN7)</f>
        <v>-</v>
      </c>
      <c r="CO6" s="21" t="str">
        <f t="shared" si="10"/>
        <v>-</v>
      </c>
      <c r="CP6" s="21" t="str">
        <f t="shared" si="10"/>
        <v>-</v>
      </c>
      <c r="CQ6" s="21" t="str">
        <f t="shared" si="10"/>
        <v>-</v>
      </c>
      <c r="CR6" s="21">
        <f t="shared" si="10"/>
        <v>47.35</v>
      </c>
      <c r="CS6" s="21">
        <f t="shared" si="10"/>
        <v>46.36</v>
      </c>
      <c r="CT6" s="21">
        <f t="shared" si="10"/>
        <v>46.45</v>
      </c>
      <c r="CU6" s="21">
        <f t="shared" si="10"/>
        <v>45.36</v>
      </c>
      <c r="CV6" s="21">
        <f t="shared" si="10"/>
        <v>45.93</v>
      </c>
      <c r="CW6" s="20" t="str">
        <f>IF(CW7="","",IF(CW7="-","【-】","【"&amp;SUBSTITUTE(TEXT(CW7,"#,##0.00"),"-","△")&amp;"】"))</f>
        <v>【46.29】</v>
      </c>
      <c r="CX6" s="21">
        <f>IF(CX7="",NA(),CX7)</f>
        <v>100</v>
      </c>
      <c r="CY6" s="21">
        <f t="shared" ref="CY6:DG6" si="11">IF(CY7="",NA(),CY7)</f>
        <v>100</v>
      </c>
      <c r="CZ6" s="21">
        <f t="shared" si="11"/>
        <v>100</v>
      </c>
      <c r="DA6" s="21">
        <f t="shared" si="11"/>
        <v>100</v>
      </c>
      <c r="DB6" s="21">
        <f t="shared" si="11"/>
        <v>100</v>
      </c>
      <c r="DC6" s="21">
        <f t="shared" si="11"/>
        <v>81.209999999999994</v>
      </c>
      <c r="DD6" s="21">
        <f t="shared" si="11"/>
        <v>83.08</v>
      </c>
      <c r="DE6" s="21">
        <f t="shared" si="11"/>
        <v>82.61</v>
      </c>
      <c r="DF6" s="21">
        <f t="shared" si="11"/>
        <v>82.21</v>
      </c>
      <c r="DG6" s="21">
        <f t="shared" si="11"/>
        <v>82.98</v>
      </c>
      <c r="DH6" s="20" t="str">
        <f>IF(DH7="","",IF(DH7="-","【-】","【"&amp;SUBSTITUTE(TEXT(DH7,"#,##0.00"),"-","△")&amp;"】"))</f>
        <v>【82.56】</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5" s="22" customFormat="1" x14ac:dyDescent="0.2">
      <c r="A7" s="14"/>
      <c r="B7" s="23">
        <v>2023</v>
      </c>
      <c r="C7" s="23">
        <v>194221</v>
      </c>
      <c r="D7" s="23">
        <v>47</v>
      </c>
      <c r="E7" s="23">
        <v>18</v>
      </c>
      <c r="F7" s="23">
        <v>1</v>
      </c>
      <c r="G7" s="23">
        <v>0</v>
      </c>
      <c r="H7" s="23" t="s">
        <v>98</v>
      </c>
      <c r="I7" s="23" t="s">
        <v>99</v>
      </c>
      <c r="J7" s="23" t="s">
        <v>100</v>
      </c>
      <c r="K7" s="23" t="s">
        <v>101</v>
      </c>
      <c r="L7" s="23" t="s">
        <v>102</v>
      </c>
      <c r="M7" s="23" t="s">
        <v>103</v>
      </c>
      <c r="N7" s="24" t="s">
        <v>104</v>
      </c>
      <c r="O7" s="24" t="s">
        <v>105</v>
      </c>
      <c r="P7" s="24">
        <v>82.67</v>
      </c>
      <c r="Q7" s="24">
        <v>100</v>
      </c>
      <c r="R7" s="24">
        <v>2200</v>
      </c>
      <c r="S7" s="24">
        <v>1545</v>
      </c>
      <c r="T7" s="24">
        <v>79.680000000000007</v>
      </c>
      <c r="U7" s="24">
        <v>19.39</v>
      </c>
      <c r="V7" s="24">
        <v>1269</v>
      </c>
      <c r="W7" s="24">
        <v>2.8</v>
      </c>
      <c r="X7" s="24">
        <v>453.21</v>
      </c>
      <c r="Y7" s="24">
        <v>100</v>
      </c>
      <c r="Z7" s="24">
        <v>100</v>
      </c>
      <c r="AA7" s="24">
        <v>100</v>
      </c>
      <c r="AB7" s="24">
        <v>100</v>
      </c>
      <c r="AC7" s="24">
        <v>100</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486.67</v>
      </c>
      <c r="BK7" s="24">
        <v>862.99</v>
      </c>
      <c r="BL7" s="24">
        <v>782.91</v>
      </c>
      <c r="BM7" s="24">
        <v>783.21</v>
      </c>
      <c r="BN7" s="24">
        <v>902.04</v>
      </c>
      <c r="BO7" s="24">
        <v>992.16</v>
      </c>
      <c r="BP7" s="24">
        <v>967.97</v>
      </c>
      <c r="BQ7" s="24">
        <v>41.6</v>
      </c>
      <c r="BR7" s="24">
        <v>42.18</v>
      </c>
      <c r="BS7" s="24">
        <v>46.24</v>
      </c>
      <c r="BT7" s="24">
        <v>41.45</v>
      </c>
      <c r="BU7" s="24">
        <v>39.78</v>
      </c>
      <c r="BV7" s="24">
        <v>50.06</v>
      </c>
      <c r="BW7" s="24">
        <v>49.38</v>
      </c>
      <c r="BX7" s="24">
        <v>48.53</v>
      </c>
      <c r="BY7" s="24">
        <v>46.11</v>
      </c>
      <c r="BZ7" s="24">
        <v>45.55</v>
      </c>
      <c r="CA7" s="24">
        <v>46.2</v>
      </c>
      <c r="CB7" s="24">
        <v>334.42</v>
      </c>
      <c r="CC7" s="24">
        <v>339.34</v>
      </c>
      <c r="CD7" s="24">
        <v>313.35000000000002</v>
      </c>
      <c r="CE7" s="24">
        <v>347.02</v>
      </c>
      <c r="CF7" s="24">
        <v>325.88</v>
      </c>
      <c r="CG7" s="24">
        <v>309.22000000000003</v>
      </c>
      <c r="CH7" s="24">
        <v>316.97000000000003</v>
      </c>
      <c r="CI7" s="24">
        <v>326.17</v>
      </c>
      <c r="CJ7" s="24">
        <v>336.93</v>
      </c>
      <c r="CK7" s="24">
        <v>331.17</v>
      </c>
      <c r="CL7" s="24">
        <v>332.82</v>
      </c>
      <c r="CM7" s="24" t="s">
        <v>104</v>
      </c>
      <c r="CN7" s="24" t="s">
        <v>104</v>
      </c>
      <c r="CO7" s="24" t="s">
        <v>104</v>
      </c>
      <c r="CP7" s="24" t="s">
        <v>104</v>
      </c>
      <c r="CQ7" s="24" t="s">
        <v>104</v>
      </c>
      <c r="CR7" s="24">
        <v>47.35</v>
      </c>
      <c r="CS7" s="24">
        <v>46.36</v>
      </c>
      <c r="CT7" s="24">
        <v>46.45</v>
      </c>
      <c r="CU7" s="24">
        <v>45.36</v>
      </c>
      <c r="CV7" s="24">
        <v>45.93</v>
      </c>
      <c r="CW7" s="24">
        <v>46.29</v>
      </c>
      <c r="CX7" s="24">
        <v>100</v>
      </c>
      <c r="CY7" s="24">
        <v>100</v>
      </c>
      <c r="CZ7" s="24">
        <v>100</v>
      </c>
      <c r="DA7" s="24">
        <v>100</v>
      </c>
      <c r="DB7" s="24">
        <v>100</v>
      </c>
      <c r="DC7" s="24">
        <v>81.209999999999994</v>
      </c>
      <c r="DD7" s="24">
        <v>83.08</v>
      </c>
      <c r="DE7" s="24">
        <v>82.61</v>
      </c>
      <c r="DF7" s="24">
        <v>82.21</v>
      </c>
      <c r="DG7" s="24">
        <v>82.98</v>
      </c>
      <c r="DH7" s="24">
        <v>82.56</v>
      </c>
      <c r="DI7" s="24"/>
      <c r="DJ7" s="24"/>
      <c r="DK7" s="24"/>
      <c r="DL7" s="24"/>
      <c r="DM7" s="24"/>
      <c r="DN7" s="24"/>
      <c r="DO7" s="24"/>
      <c r="DP7" s="24"/>
      <c r="DQ7" s="24"/>
      <c r="DR7" s="24"/>
      <c r="DS7" s="24"/>
      <c r="DT7" s="24"/>
      <c r="DU7" s="24"/>
      <c r="DV7" s="24"/>
      <c r="DW7" s="24"/>
      <c r="DX7" s="24"/>
      <c r="DY7" s="24"/>
      <c r="DZ7" s="24"/>
      <c r="EA7" s="24"/>
      <c r="EB7" s="24"/>
      <c r="EC7" s="24"/>
      <c r="ED7" s="24"/>
      <c r="EE7" s="24" t="s">
        <v>104</v>
      </c>
      <c r="EF7" s="24" t="s">
        <v>104</v>
      </c>
      <c r="EG7" s="24" t="s">
        <v>104</v>
      </c>
      <c r="EH7" s="24" t="s">
        <v>104</v>
      </c>
      <c r="EI7" s="24" t="s">
        <v>104</v>
      </c>
      <c r="EJ7" s="24" t="s">
        <v>104</v>
      </c>
      <c r="EK7" s="24" t="s">
        <v>104</v>
      </c>
      <c r="EL7" s="24" t="s">
        <v>104</v>
      </c>
      <c r="EM7" s="24" t="s">
        <v>104</v>
      </c>
      <c r="EN7" s="24" t="s">
        <v>104</v>
      </c>
      <c r="EO7" s="24" t="s">
        <v>104</v>
      </c>
    </row>
    <row r="8" spans="1:145"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
      <c r="A10" s="26" t="s">
        <v>48</v>
      </c>
      <c r="B10" s="27">
        <f>DATEVALUE($B7-B11&amp;"/1/"&amp;B12)</f>
        <v>36892</v>
      </c>
      <c r="C10" s="27">
        <f t="shared" ref="C10:F10" si="15">DATEVALUE($B7-C11&amp;"/1/"&amp;C12)</f>
        <v>37257</v>
      </c>
      <c r="D10" s="27">
        <f t="shared" si="15"/>
        <v>37623</v>
      </c>
      <c r="E10" s="27">
        <f t="shared" si="15"/>
        <v>37989</v>
      </c>
      <c r="F10" s="27">
        <f t="shared" si="15"/>
        <v>38356</v>
      </c>
    </row>
    <row r="11" spans="1:145" x14ac:dyDescent="0.2">
      <c r="B11">
        <v>22</v>
      </c>
      <c r="C11">
        <v>21</v>
      </c>
      <c r="D11">
        <v>20</v>
      </c>
      <c r="E11">
        <v>19</v>
      </c>
      <c r="F11">
        <v>18</v>
      </c>
      <c r="G11" t="s">
        <v>111</v>
      </c>
    </row>
    <row r="12" spans="1:145" x14ac:dyDescent="0.2">
      <c r="B12">
        <v>1</v>
      </c>
      <c r="C12">
        <v>1</v>
      </c>
      <c r="D12">
        <v>2</v>
      </c>
      <c r="E12">
        <v>3</v>
      </c>
      <c r="F12">
        <v>4</v>
      </c>
      <c r="G12" t="s">
        <v>112</v>
      </c>
    </row>
    <row r="13" spans="1:145" x14ac:dyDescent="0.2">
      <c r="B13" t="s">
        <v>113</v>
      </c>
      <c r="C13" t="s">
        <v>114</v>
      </c>
      <c r="D13" t="s">
        <v>115</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山梨県</cp:lastModifiedBy>
  <dcterms:created xsi:type="dcterms:W3CDTF">2025-01-24T07:42:14Z</dcterms:created>
  <dcterms:modified xsi:type="dcterms:W3CDTF">2025-02-19T02:41:57Z</dcterms:modified>
  <cp:category/>
</cp:coreProperties>
</file>