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NNPCA222014a\Desktop\250205公営企業に係る経営比較分析表（令和５年度決算）の分析等について（依頼）\【経営比較分析表】2023_193666_47_010\"/>
    </mc:Choice>
  </mc:AlternateContent>
  <xr:revisionPtr revIDLastSave="0" documentId="13_ncr:1_{3D63E7BC-44EE-4B6A-B736-49488F0DD7DB}" xr6:coauthVersionLast="36" xr6:coauthVersionMax="36" xr10:uidLastSave="{00000000-0000-0000-0000-000000000000}"/>
  <workbookProtection workbookAlgorithmName="SHA-512" workbookHashValue="/33aqsptm49Unmv/DjKp3fgNqCGLK1XDGvoGfZ78idoFz3PTVx+5UNdhAWK/ta7Xs/OPFt95QHkpNbKR2oV1mQ==" workbookSaltValue="fs+HpdABGhMa3TWY0mmznA=="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<sst xmlns="http://schemas.openxmlformats.org/spreadsheetml/2006/main" count="233" uniqueCount="116">
  <si>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</si>
  <si>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</si>
  <si>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</si>
  <si>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</si>
  <si>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</si>
  <si>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</si>
  <si>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</si>
  <si>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</si>
  <si>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</si>
  <si>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</si>
  <si>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</si>
  <si>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</si>
  <si>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</si>
  <si>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</si>
  <si>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</si>
  <si>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</si>
  <si>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</si>
  <si>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</si>
  <si>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</si>
  <si>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</si>
  <si>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</si>
  <si>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</si>
  <si>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</si>
  <si>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</si>
  <si>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</si>
  <si>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</si>
  <si>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</si>
  <si>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</si>
  <si>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</si>
  <si>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</si>
  <si>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</si>
  <si>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</si>
  <si>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</si>
  <si>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</si>
  <si>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</si>
  <si>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</si>
  <si>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</si>
  <si>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</si>
  <si>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</si>
  <si>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</si>
  <si>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</si>
  <si>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</si>
  <si>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</si>
  <si>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</si>
  <si>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</si>
  <si>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</si>
  <si>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</si>
  <si>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</si>
  <si>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</si>
  <si>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</si>
  <si>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</si>
  <si>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</si>
  <si>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</si>
  <si>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</si>
  <si>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</si>
  <si>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</si>
  <si>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</si>
  <si>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</si>
  <si>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</si>
  <si>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</si>
  <si>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</si>
  <si>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</si>
  <si>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</si>
  <si>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</si>
  <si>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</si>
  <si>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</si>
  <si>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</si>
  <si>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</si>
  <si>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</si>
  <si>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</si>
  <si>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</si>
  <si>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</si>
  <si>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</si>
  <si>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</si>
  <si>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</si>
  <si>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</si>
  <si>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</si>
  <si>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</si>
  <si>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</si>
  <si>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</si>
  <si>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</si>
  <si>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</si>
  <si>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</si>
  <si>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</si>
  <si>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</si>
  <si>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</si>
  <si>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</si>
  <si>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</si>
  <si>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</si>
  <si>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</si>
  <si>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</si>
  <si>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</si>
  <si>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</si>
  <si>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</si>
  <si>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</si>
  <si>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</si>
  <si>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</si>
  <si>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</si>
  <si>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</si>
  <si>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</si>
  <si>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</si>
  <si>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</si>
  <si>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</si>
  <si>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</si>
  <si>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</si>
  <si>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</si>
  <si>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</si>
  <si>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</si>
  <si>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</si>
  <si>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</si>
  <si>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</si>
  <si>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</si>
  <si>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</si>
  <si>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R5年度は前年度に続き、コロナウイルス感染症対策事業により、水道料金の2ヶ月分の免除を行ったため、営業収益が関係する指標について、類似団体と差がついてしまう結果になり、低調になってしまった。
近年、耐用年数を迎えた水道管の更新やそれに伴う企業債残高の増加により、経営状態が良いとは言い難い状況である。状況の改善に向けて水道料金の見直しが必要とされ、R6年度に料金の改定を実施した。
給水原価は、使用水量の減少と水道管更新の増加が影響し近年は増加傾向である。布設替事業や維持管理方法の見直しを必要となっている。施設利用率は近年低下傾向で、人口減少に伴うものと考えられる。地形的に他事業者との広域連携化が困難な上、施設自体が点在しているため、施設の統合等に費用が掛かり未来の負担が増加してしまうので、検討が必要である。有収率は近年の布設替工事の成果か漏水が減り、率が上がっている。しかしながら、類似団体と比べ低い状態であるため、今後も計画的な布設替を行うとともに、漏水調査を積極的に行う必要がある。</t>
    <rPh sb="5" eb="6">
      <t>ゼン</t>
    </rPh>
    <rPh sb="22" eb="24">
      <t>タイサク</t>
    </rPh>
    <rPh sb="37" eb="38">
      <t>ゲツ</t>
    </rPh>
    <rPh sb="38" eb="39">
      <t>ブン</t>
    </rPh>
    <rPh sb="84" eb="86">
      <t>テイチョウ</t>
    </rPh>
    <rPh sb="176" eb="178">
      <t>ネンド</t>
    </rPh>
    <rPh sb="179" eb="181">
      <t>リョウキン</t>
    </rPh>
    <rPh sb="182" eb="184">
      <t>カイテイ</t>
    </rPh>
    <rPh sb="185" eb="187">
      <t>ジッシ</t>
    </rPh>
    <rPh sb="228" eb="231">
      <t>フセツカエ</t>
    </rPh>
    <rPh sb="238" eb="240">
      <t>ホウホウ</t>
    </rPh>
    <rPh sb="296" eb="298">
      <t>レンケイ</t>
    </rPh>
    <rPh sb="300" eb="302">
      <t>コンナン</t>
    </rPh>
    <rPh sb="303" eb="304">
      <t>ウエ</t>
    </rPh>
    <rPh sb="305" eb="309">
      <t>シセツジタイ</t>
    </rPh>
    <rPh sb="310" eb="312">
      <t>テンザイ</t>
    </rPh>
    <rPh sb="324" eb="325">
      <t>トウ</t>
    </rPh>
    <rPh sb="326" eb="328">
      <t>ヒヨウ</t>
    </rPh>
    <rPh sb="329" eb="330">
      <t>カ</t>
    </rPh>
    <rPh sb="332" eb="334">
      <t>ミライ</t>
    </rPh>
    <rPh sb="335" eb="337">
      <t>フタン</t>
    </rPh>
    <rPh sb="338" eb="340">
      <t>ゾウカ</t>
    </rPh>
    <phoneticPr fontId="4"/>
  </si>
  <si>
    <t>資産台帳等を整備し、具体的な数値が出てくるが、多くの施設、管路が２０年以上を経過していることから、計画的な更新計画が必要となる。また、更新には多額の費用がかかることから、国庫補助金等の活用や適正な水道料金等財源の確保も必要である。
管路更新率は低い状況ではあるが、現状では今以上の投資ができる状態ではない。耐用年数とともに、埋設状況や管種、漏水状況等複合的に優先順位を判断し、管路更新を進めていく。</t>
    <phoneticPr fontId="4"/>
  </si>
  <si>
    <t>水道使用量の減少や地方債残高の増加、事業費の高騰など、今後の経営状況は苦しいものとなっている。今後、健全な経営のためには維持管理方法の見直しやダウンサイジング、施設統合が有効となると思われるが、点在している施設の統合には費用負担の増が見込まれる。
その費用を確保するための、収入を増加させる必要があり、経営戦略により、水道料金の改定を5年毎に見直しとしているが、計画よりも前倒しでの見直しが必要となる。
改めて、経営に関する指標を見直し、経営戦略の見直しに繋げたい。</t>
    <rPh sb="64" eb="66">
      <t>ホウホウ</t>
    </rPh>
    <rPh sb="97" eb="99">
      <t>テンザイ</t>
    </rPh>
    <rPh sb="103" eb="105">
      <t>シセツ</t>
    </rPh>
    <rPh sb="106" eb="108">
      <t>トウゴウ</t>
    </rPh>
    <rPh sb="110" eb="114">
      <t>ヒヨウフタン</t>
    </rPh>
    <rPh sb="115" eb="116">
      <t>ゾウ</t>
    </rPh>
    <rPh sb="117" eb="119">
      <t>ミコ</t>
    </rPh>
    <rPh sb="126" eb="128">
      <t>ヒヨウ</t>
    </rPh>
    <rPh sb="129" eb="131">
      <t>カクホ</t>
    </rPh>
    <rPh sb="137" eb="139">
      <t>シュウニュウ</t>
    </rPh>
    <rPh sb="140" eb="142">
      <t>ゾウカ</t>
    </rPh>
    <rPh sb="145" eb="147">
      <t>ヒツヨウ</t>
    </rPh>
    <rPh sb="151" eb="155">
      <t>ケイエイセンリャク</t>
    </rPh>
    <rPh sb="159" eb="163">
      <t>スイドウリョウキン</t>
    </rPh>
    <rPh sb="164" eb="166">
      <t>カイテイ</t>
    </rPh>
    <rPh sb="168" eb="169">
      <t>ネン</t>
    </rPh>
    <rPh sb="169" eb="170">
      <t>ゴト</t>
    </rPh>
    <rPh sb="171" eb="173">
      <t>ミナオ</t>
    </rPh>
    <rPh sb="181" eb="183">
      <t>ケイカク</t>
    </rPh>
    <rPh sb="186" eb="188">
      <t>マエダオ</t>
    </rPh>
    <rPh sb="191" eb="193">
      <t>ミナオ</t>
    </rPh>
    <rPh sb="195" eb="1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</si>
</sst>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0.84</c:v>
                </c:pt>
                <c:pt idx="1">
                  <c:v>0.47</c:v>
                </c:pt>
                <c:pt idx="2">
                  <c:v>0.2</c:v>
                </c:pt>
                <c:pt idx="3">
                  <c:v>0.21</c:v>
                </c:pt>
                <c:pt idx="4">
                  <c:v>0.77</c:v>
                </c:pt>
              </c:numCache>
            </c:numRef>
          </c:val>
          <c:extLst>
            <c:ext xmlns:c16="http://schemas.microsoft.com/office/drawing/2014/chart" uri="{C3380CC4-5D6E-409C-BE32-E72D297353CC}">
              <c16:uniqueId val="{00000000-8205-4113-845B-A8148E3BBF9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8205-4113-845B-A8148E3BBF9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49.64</c:v>
                </c:pt>
                <c:pt idx="1">
                  <c:v>46.78</c:v>
                </c:pt>
                <c:pt idx="2">
                  <c:v>45.45</c:v>
                </c:pt>
                <c:pt idx="3">
                  <c:v>41.45</c:v>
                </c:pt>
                <c:pt idx="4">
                  <c:v>42.94</c:v>
                </c:pt>
              </c:numCache>
            </c:numRef>
          </c:val>
          <c:extLst>
            <c:ext xmlns:c16="http://schemas.microsoft.com/office/drawing/2014/chart" uri="{C3380CC4-5D6E-409C-BE32-E72D297353CC}">
              <c16:uniqueId val="{00000000-3077-4021-A7C0-F665D4E0AE3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3077-4021-A7C0-F665D4E0AE3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56.22</c:v>
                </c:pt>
                <c:pt idx="1">
                  <c:v>59.12</c:v>
                </c:pt>
                <c:pt idx="2">
                  <c:v>63.38</c:v>
                </c:pt>
                <c:pt idx="3">
                  <c:v>66.52</c:v>
                </c:pt>
                <c:pt idx="4">
                  <c:v>61</c:v>
                </c:pt>
              </c:numCache>
            </c:numRef>
          </c:val>
          <c:extLst>
            <c:ext xmlns:c16="http://schemas.microsoft.com/office/drawing/2014/chart" uri="{C3380CC4-5D6E-409C-BE32-E72D297353CC}">
              <c16:uniqueId val="{00000000-965B-4363-92AB-582F34A01E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965B-4363-92AB-582F34A01E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75.16</c:v>
                </c:pt>
                <c:pt idx="1">
                  <c:v>71.47</c:v>
                </c:pt>
                <c:pt idx="2">
                  <c:v>68.709999999999994</c:v>
                </c:pt>
                <c:pt idx="3">
                  <c:v>58.23</c:v>
                </c:pt>
                <c:pt idx="4">
                  <c:v>51.79</c:v>
                </c:pt>
              </c:numCache>
            </c:numRef>
          </c:val>
          <c:extLst>
            <c:ext xmlns:c16="http://schemas.microsoft.com/office/drawing/2014/chart" uri="{C3380CC4-5D6E-409C-BE32-E72D297353CC}">
              <c16:uniqueId val="{00000000-D1DE-472D-B711-CE267E91C5A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D1DE-472D-B711-CE267E91C5A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B-4AE8-8D94-69BD472597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B-4AE8-8D94-69BD472597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7-4F5B-AFE1-D7FB1DCF27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7-4F5B-AFE1-D7FB1DCF27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B-448B-A774-FA2B4CA4238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B-448B-A774-FA2B4CA4238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D-4D4F-88A3-4590329670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D-4D4F-88A3-4590329670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1509.12</c:v>
                </c:pt>
                <c:pt idx="1">
                  <c:v>2843.5</c:v>
                </c:pt>
                <c:pt idx="2">
                  <c:v>2776.75</c:v>
                </c:pt>
                <c:pt idx="3">
                  <c:v>2758.52</c:v>
                </c:pt>
                <c:pt idx="4">
                  <c:v>2101.9899999999998</c:v>
                </c:pt>
              </c:numCache>
            </c:numRef>
          </c:val>
          <c:extLst>
            <c:ext xmlns:c16="http://schemas.microsoft.com/office/drawing/2014/chart" uri="{C3380CC4-5D6E-409C-BE32-E72D297353CC}">
              <c16:uniqueId val="{00000000-11ED-4C00-B5B5-F14962828FD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11ED-4C00-B5B5-F14962828FD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58.04</c:v>
                </c:pt>
                <c:pt idx="1">
                  <c:v>26.98</c:v>
                </c:pt>
                <c:pt idx="2">
                  <c:v>26.69</c:v>
                </c:pt>
                <c:pt idx="3">
                  <c:v>24.21</c:v>
                </c:pt>
                <c:pt idx="4">
                  <c:v>30.64</c:v>
                </c:pt>
              </c:numCache>
            </c:numRef>
          </c:val>
          <c:extLst>
            <c:ext xmlns:c16="http://schemas.microsoft.com/office/drawing/2014/chart" uri="{C3380CC4-5D6E-409C-BE32-E72D297353CC}">
              <c16:uniqueId val="{00000000-43B4-4296-B114-93CE79CB66B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43B4-4296-B114-93CE79CB66B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197.28</c:v>
                </c:pt>
                <c:pt idx="1">
                  <c:v>220.23</c:v>
                </c:pt>
                <c:pt idx="2">
                  <c:v>211.76</c:v>
                </c:pt>
                <c:pt idx="3">
                  <c:v>244.53</c:v>
                </c:pt>
                <c:pt idx="4">
                  <c:v>258.7</c:v>
                </c:pt>
              </c:numCache>
            </c:numRef>
          </c:val>
          <c:extLst>
            <c:ext xmlns:c16="http://schemas.microsoft.com/office/drawing/2014/chart" uri="{C3380CC4-5D6E-409C-BE32-E72D297353CC}">
              <c16:uniqueId val="{00000000-AD6C-4C6C-A475-9FEC32754CC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AD6C-4C6C-A475-9FEC32754CC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9" t="str">
        <f>データ!H6</f>
        <v>山梨県　南部町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6920</v>
      </c>
      <c r="AM8" s="54"/>
      <c r="AN8" s="54"/>
      <c r="AO8" s="54"/>
      <c r="AP8" s="54"/>
      <c r="AQ8" s="54"/>
      <c r="AR8" s="54"/>
      <c r="AS8" s="54"/>
      <c r="AT8" s="44">
        <f>データ!$S$6</f>
        <v>200.87</v>
      </c>
      <c r="AU8" s="44"/>
      <c r="AV8" s="44"/>
      <c r="AW8" s="44"/>
      <c r="AX8" s="44"/>
      <c r="AY8" s="44"/>
      <c r="AZ8" s="44"/>
      <c r="BA8" s="44"/>
      <c r="BB8" s="44">
        <f>データ!$T$6</f>
        <v>34.450000000000003</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99.77</v>
      </c>
      <c r="Q10" s="44"/>
      <c r="R10" s="44"/>
      <c r="S10" s="44"/>
      <c r="T10" s="44"/>
      <c r="U10" s="44"/>
      <c r="V10" s="44"/>
      <c r="W10" s="54">
        <f>データ!$Q$6</f>
        <v>1930</v>
      </c>
      <c r="X10" s="54"/>
      <c r="Y10" s="54"/>
      <c r="Z10" s="54"/>
      <c r="AA10" s="54"/>
      <c r="AB10" s="54"/>
      <c r="AC10" s="54"/>
      <c r="AD10" s="2"/>
      <c r="AE10" s="2"/>
      <c r="AF10" s="2"/>
      <c r="AG10" s="2"/>
      <c r="AH10" s="2"/>
      <c r="AI10" s="2"/>
      <c r="AJ10" s="2"/>
      <c r="AK10" s="2"/>
      <c r="AL10" s="54">
        <f>データ!$U$6</f>
        <v>6840</v>
      </c>
      <c r="AM10" s="54"/>
      <c r="AN10" s="54"/>
      <c r="AO10" s="54"/>
      <c r="AP10" s="54"/>
      <c r="AQ10" s="54"/>
      <c r="AR10" s="54"/>
      <c r="AS10" s="54"/>
      <c r="AT10" s="44">
        <f>データ!$V$6</f>
        <v>21.3</v>
      </c>
      <c r="AU10" s="44"/>
      <c r="AV10" s="44"/>
      <c r="AW10" s="44"/>
      <c r="AX10" s="44"/>
      <c r="AY10" s="44"/>
      <c r="AZ10" s="44"/>
      <c r="BA10" s="44"/>
      <c r="BB10" s="44">
        <f>データ!$W$6</f>
        <v>321.13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kO0wNBdgYdgCvBF7mFf3DuWRtPcXoFwbQp4s0TpIZMYOEUk1RI115Bv0mZO8ZXMTpR3HPDQ9DzIqtCw1ralPHQ==" saltValue="JK4x95sRW9ER0P97zqqZ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2023</v>
      </c>
      <c r="C6" s="20">
        <f t="shared" ref="C6:W6" si="3">C7</f>
        <v>193666</v>
      </c>
      <c r="D6" s="20">
        <f t="shared" si="3"/>
        <v>47</v>
      </c>
      <c r="E6" s="20">
        <f t="shared" si="3"/>
        <v>1</v>
      </c>
      <c r="F6" s="20">
        <f t="shared" si="3"/>
        <v>0</v>
      </c>
      <c r="G6" s="20">
        <f t="shared" si="3"/>
        <v>0</v>
      </c>
      <c r="H6" s="20" t="str">
        <f t="shared" si="3"/>
        <v>山梨県　南部町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99.77</v>
      </c>
      <c r="Q6" s="21">
        <f t="shared" si="3"/>
        <v>1930</v>
      </c>
      <c r="R6" s="21">
        <f t="shared" si="3"/>
        <v>6920</v>
      </c>
      <c r="S6" s="21">
        <f t="shared" si="3"/>
        <v>200.87</v>
      </c>
      <c r="T6" s="21">
        <f t="shared" si="3"/>
        <v>34.450000000000003</v>
      </c>
      <c r="U6" s="21">
        <f t="shared" si="3"/>
        <v>6840</v>
      </c>
      <c r="V6" s="21">
        <f t="shared" si="3"/>
        <v>21.3</v>
      </c>
      <c r="W6" s="21">
        <f t="shared" si="3"/>
        <v>321.13</v>
      </c>
      <c r="X6" s="22">
        <f>IF(X7="",NA(),X7)</f>
        <v>75.16</v>
      </c>
      <c r="Y6" s="22">
        <f t="shared" ref="Y6:AG6" si="4">IF(Y7="",NA(),Y7)</f>
        <v>71.47</v>
      </c>
      <c r="Z6" s="22">
        <f t="shared" si="4"/>
        <v>68.709999999999994</v>
      </c>
      <c r="AA6" s="22">
        <f t="shared" si="4"/>
        <v>58.23</v>
      </c>
      <c r="AB6" s="22">
        <f t="shared" si="4"/>
        <v>51.79</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1509.12</v>
      </c>
      <c r="BF6" s="22">
        <f t="shared" ref="BF6:BN6" si="7">IF(BF7="",NA(),BF7)</f>
        <v>2843.5</v>
      </c>
      <c r="BG6" s="22">
        <f t="shared" si="7"/>
        <v>2776.75</v>
      </c>
      <c r="BH6" s="22">
        <f t="shared" si="7"/>
        <v>2758.52</v>
      </c>
      <c r="BI6" s="22">
        <f t="shared" si="7"/>
        <v>2101.9899999999998</v>
      </c>
      <c r="BJ6" s="22">
        <f t="shared" si="7"/>
        <v>1245.46</v>
      </c>
      <c r="BK6" s="22">
        <f t="shared" si="7"/>
        <v>834.1</v>
      </c>
      <c r="BL6" s="22">
        <f t="shared" si="7"/>
        <v>853.42</v>
      </c>
      <c r="BM6" s="22">
        <f t="shared" si="7"/>
        <v>906.61</v>
      </c>
      <c r="BN6" s="22">
        <f t="shared" si="7"/>
        <v>1008.49</v>
      </c>
      <c r="BO6" s="21" t="str">
        <f>IF(BO7="","",IF(BO7="-","【-】","【"&amp;SUBSTITUTE(TEXT(BO7,"#,##0.00"),"-","△")&amp;"】"))</f>
        <v>【1,045.20】</v>
      </c>
      <c r="BP6" s="22">
        <f>IF(BP7="",NA(),BP7)</f>
        <v>58.04</v>
      </c>
      <c r="BQ6" s="22">
        <f t="shared" ref="BQ6:BY6" si="8">IF(BQ7="",NA(),BQ7)</f>
        <v>26.98</v>
      </c>
      <c r="BR6" s="22">
        <f t="shared" si="8"/>
        <v>26.69</v>
      </c>
      <c r="BS6" s="22">
        <f t="shared" si="8"/>
        <v>24.21</v>
      </c>
      <c r="BT6" s="22">
        <f t="shared" si="8"/>
        <v>30.64</v>
      </c>
      <c r="BU6" s="22">
        <f t="shared" si="8"/>
        <v>51.08</v>
      </c>
      <c r="BV6" s="22">
        <f t="shared" si="8"/>
        <v>64.44</v>
      </c>
      <c r="BW6" s="22">
        <f t="shared" si="8"/>
        <v>60.53</v>
      </c>
      <c r="BX6" s="22">
        <f t="shared" si="8"/>
        <v>56.38</v>
      </c>
      <c r="BY6" s="22">
        <f t="shared" si="8"/>
        <v>53.79</v>
      </c>
      <c r="BZ6" s="21" t="str">
        <f>IF(BZ7="","",IF(BZ7="-","【-】","【"&amp;SUBSTITUTE(TEXT(BZ7,"#,##0.00"),"-","△")&amp;"】"))</f>
        <v>【49.51】</v>
      </c>
      <c r="CA6" s="22">
        <f>IF(CA7="",NA(),CA7)</f>
        <v>197.28</v>
      </c>
      <c r="CB6" s="22">
        <f t="shared" ref="CB6:CJ6" si="9">IF(CB7="",NA(),CB7)</f>
        <v>220.23</v>
      </c>
      <c r="CC6" s="22">
        <f t="shared" si="9"/>
        <v>211.76</v>
      </c>
      <c r="CD6" s="22">
        <f t="shared" si="9"/>
        <v>244.53</v>
      </c>
      <c r="CE6" s="22">
        <f t="shared" si="9"/>
        <v>258.7</v>
      </c>
      <c r="CF6" s="22">
        <f t="shared" si="9"/>
        <v>262.13</v>
      </c>
      <c r="CG6" s="22">
        <f t="shared" si="9"/>
        <v>197.14</v>
      </c>
      <c r="CH6" s="22">
        <f t="shared" si="9"/>
        <v>210.72</v>
      </c>
      <c r="CI6" s="22">
        <f t="shared" si="9"/>
        <v>227.71</v>
      </c>
      <c r="CJ6" s="22">
        <f t="shared" si="9"/>
        <v>216.64</v>
      </c>
      <c r="CK6" s="21" t="str">
        <f>IF(CK7="","",IF(CK7="-","【-】","【"&amp;SUBSTITUTE(TEXT(CK7,"#,##0.00"),"-","△")&amp;"】"))</f>
        <v>【317.14】</v>
      </c>
      <c r="CL6" s="22">
        <f>IF(CL7="",NA(),CL7)</f>
        <v>49.64</v>
      </c>
      <c r="CM6" s="22">
        <f t="shared" ref="CM6:CU6" si="10">IF(CM7="",NA(),CM7)</f>
        <v>46.78</v>
      </c>
      <c r="CN6" s="22">
        <f t="shared" si="10"/>
        <v>45.45</v>
      </c>
      <c r="CO6" s="22">
        <f t="shared" si="10"/>
        <v>41.45</v>
      </c>
      <c r="CP6" s="22">
        <f t="shared" si="10"/>
        <v>42.94</v>
      </c>
      <c r="CQ6" s="22">
        <f t="shared" si="10"/>
        <v>54.9</v>
      </c>
      <c r="CR6" s="22">
        <f t="shared" si="10"/>
        <v>55.7</v>
      </c>
      <c r="CS6" s="22">
        <f t="shared" si="10"/>
        <v>54.87</v>
      </c>
      <c r="CT6" s="22">
        <f t="shared" si="10"/>
        <v>54.82</v>
      </c>
      <c r="CU6" s="22">
        <f t="shared" si="10"/>
        <v>55</v>
      </c>
      <c r="CV6" s="21" t="str">
        <f>IF(CV7="","",IF(CV7="-","【-】","【"&amp;SUBSTITUTE(TEXT(CV7,"#,##0.00"),"-","△")&amp;"】"))</f>
        <v>【55.00】</v>
      </c>
      <c r="CW6" s="22">
        <f>IF(CW7="",NA(),CW7)</f>
        <v>56.22</v>
      </c>
      <c r="CX6" s="22">
        <f t="shared" ref="CX6:DF6" si="11">IF(CX7="",NA(),CX7)</f>
        <v>59.12</v>
      </c>
      <c r="CY6" s="22">
        <f t="shared" si="11"/>
        <v>63.38</v>
      </c>
      <c r="CZ6" s="22">
        <f t="shared" si="11"/>
        <v>66.52</v>
      </c>
      <c r="DA6" s="22">
        <f t="shared" si="11"/>
        <v>61</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0.84</v>
      </c>
      <c r="EE6" s="22">
        <f t="shared" ref="EE6:EM6" si="14">IF(EE7="",NA(),EE7)</f>
        <v>0.47</v>
      </c>
      <c r="EF6" s="22">
        <f t="shared" si="14"/>
        <v>0.2</v>
      </c>
      <c r="EG6" s="22">
        <f t="shared" si="14"/>
        <v>0.21</v>
      </c>
      <c r="EH6" s="22">
        <f t="shared" si="14"/>
        <v>0.77</v>
      </c>
      <c r="EI6" s="22">
        <f t="shared" si="14"/>
        <v>0.52</v>
      </c>
      <c r="EJ6" s="22">
        <f t="shared" si="14"/>
        <v>1.48</v>
      </c>
      <c r="EK6" s="22">
        <f t="shared" si="14"/>
        <v>0.45</v>
      </c>
      <c r="EL6" s="22">
        <f t="shared" si="14"/>
        <v>0.35</v>
      </c>
      <c r="EM6" s="22">
        <f t="shared" si="14"/>
        <v>0.18</v>
      </c>
      <c r="EN6" s="21" t="str">
        <f>IF(EN7="","",IF(EN7="-","【-】","【"&amp;SUBSTITUTE(TEXT(EN7,"#,##0.00"),"-","△")&amp;"】"))</f>
        <v>【0.40】</v>
      </c>
    </row>
    <row r="7" spans="1:144" s="23" customFormat="1">
      <c r="A7" s="15"/>
      <c r="B7" s="24">
        <v>2023</v>
      </c>
      <c r="C7" s="24">
        <v>193666</v>
      </c>
      <c r="D7" s="24">
        <v>47</v>
      </c>
      <c r="E7" s="24">
        <v>1</v>
      </c>
      <c r="F7" s="24">
        <v>0</v>
      </c>
      <c r="G7" s="24">
        <v>0</v>
      </c>
      <c r="H7" s="24" t="s">
        <v>95</v>
      </c>
      <c r="I7" s="24" t="s">
        <v>96</v>
      </c>
      <c r="J7" s="24" t="s">
        <v>97</v>
      </c>
      <c r="K7" s="24" t="s">
        <v>98</v>
      </c>
      <c r="L7" s="24" t="s">
        <v>99</v>
      </c>
      <c r="M7" s="24" t="s">
        <v>100</v>
      </c>
      <c r="N7" s="25" t="s">
        <v>101</v>
      </c>
      <c r="O7" s="25" t="s">
        <v>102</v>
      </c>
      <c r="P7" s="25">
        <v>99.77</v>
      </c>
      <c r="Q7" s="25">
        <v>1930</v>
      </c>
      <c r="R7" s="25">
        <v>6920</v>
      </c>
      <c r="S7" s="25">
        <v>200.87</v>
      </c>
      <c r="T7" s="25">
        <v>34.450000000000003</v>
      </c>
      <c r="U7" s="25">
        <v>6840</v>
      </c>
      <c r="V7" s="25">
        <v>21.3</v>
      </c>
      <c r="W7" s="25">
        <v>321.13</v>
      </c>
      <c r="X7" s="25">
        <v>75.16</v>
      </c>
      <c r="Y7" s="25">
        <v>71.47</v>
      </c>
      <c r="Z7" s="25">
        <v>68.709999999999994</v>
      </c>
      <c r="AA7" s="25">
        <v>58.23</v>
      </c>
      <c r="AB7" s="25">
        <v>51.79</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1509.12</v>
      </c>
      <c r="BF7" s="25">
        <v>2843.5</v>
      </c>
      <c r="BG7" s="25">
        <v>2776.75</v>
      </c>
      <c r="BH7" s="25">
        <v>2758.52</v>
      </c>
      <c r="BI7" s="25">
        <v>2101.9899999999998</v>
      </c>
      <c r="BJ7" s="25">
        <v>1245.46</v>
      </c>
      <c r="BK7" s="25">
        <v>834.1</v>
      </c>
      <c r="BL7" s="25">
        <v>853.42</v>
      </c>
      <c r="BM7" s="25">
        <v>906.61</v>
      </c>
      <c r="BN7" s="25">
        <v>1008.49</v>
      </c>
      <c r="BO7" s="25">
        <v>1045.2</v>
      </c>
      <c r="BP7" s="25">
        <v>58.04</v>
      </c>
      <c r="BQ7" s="25">
        <v>26.98</v>
      </c>
      <c r="BR7" s="25">
        <v>26.69</v>
      </c>
      <c r="BS7" s="25">
        <v>24.21</v>
      </c>
      <c r="BT7" s="25">
        <v>30.64</v>
      </c>
      <c r="BU7" s="25">
        <v>51.08</v>
      </c>
      <c r="BV7" s="25">
        <v>64.44</v>
      </c>
      <c r="BW7" s="25">
        <v>60.53</v>
      </c>
      <c r="BX7" s="25">
        <v>56.38</v>
      </c>
      <c r="BY7" s="25">
        <v>53.79</v>
      </c>
      <c r="BZ7" s="25">
        <v>49.51</v>
      </c>
      <c r="CA7" s="25">
        <v>197.28</v>
      </c>
      <c r="CB7" s="25">
        <v>220.23</v>
      </c>
      <c r="CC7" s="25">
        <v>211.76</v>
      </c>
      <c r="CD7" s="25">
        <v>244.53</v>
      </c>
      <c r="CE7" s="25">
        <v>258.7</v>
      </c>
      <c r="CF7" s="25">
        <v>262.13</v>
      </c>
      <c r="CG7" s="25">
        <v>197.14</v>
      </c>
      <c r="CH7" s="25">
        <v>210.72</v>
      </c>
      <c r="CI7" s="25">
        <v>227.71</v>
      </c>
      <c r="CJ7" s="25">
        <v>216.64</v>
      </c>
      <c r="CK7" s="25">
        <v>317.14</v>
      </c>
      <c r="CL7" s="25">
        <v>49.64</v>
      </c>
      <c r="CM7" s="25">
        <v>46.78</v>
      </c>
      <c r="CN7" s="25">
        <v>45.45</v>
      </c>
      <c r="CO7" s="25">
        <v>41.45</v>
      </c>
      <c r="CP7" s="25">
        <v>42.94</v>
      </c>
      <c r="CQ7" s="25">
        <v>54.9</v>
      </c>
      <c r="CR7" s="25">
        <v>55.7</v>
      </c>
      <c r="CS7" s="25">
        <v>54.87</v>
      </c>
      <c r="CT7" s="25">
        <v>54.82</v>
      </c>
      <c r="CU7" s="25">
        <v>55</v>
      </c>
      <c r="CV7" s="25">
        <v>55</v>
      </c>
      <c r="CW7" s="25">
        <v>56.22</v>
      </c>
      <c r="CX7" s="25">
        <v>59.12</v>
      </c>
      <c r="CY7" s="25">
        <v>63.38</v>
      </c>
      <c r="CZ7" s="25">
        <v>66.52</v>
      </c>
      <c r="DA7" s="25">
        <v>61</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0.84</v>
      </c>
      <c r="EE7" s="25">
        <v>0.47</v>
      </c>
      <c r="EF7" s="25">
        <v>0.2</v>
      </c>
      <c r="EG7" s="25">
        <v>0.21</v>
      </c>
      <c r="EH7" s="25">
        <v>0.77</v>
      </c>
      <c r="EI7" s="25">
        <v>0.52</v>
      </c>
      <c r="EJ7" s="25">
        <v>1.48</v>
      </c>
      <c r="EK7" s="25">
        <v>0.45</v>
      </c>
      <c r="EL7" s="25">
        <v>0.35</v>
      </c>
      <c r="EM7" s="25">
        <v>0.18</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108</v>
      </c>
    </row>
    <row r="12" spans="1:144">
      <c r="B12">
        <v>1</v>
      </c>
      <c r="C12">
        <v>1</v>
      </c>
      <c r="D12">
        <v>1</v>
      </c>
      <c r="E12">
        <v>1</v>
      </c>
      <c r="F12">
        <v>1</v>
      </c>
      <c r="G12" t="s">
        <v>109</v>
      </c>
    </row>
    <row r="13" spans="1:144">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2025-01-29T23:58:16Z</cp:lastPrinted>
  <dcterms:created xsi:type="dcterms:W3CDTF">2025-01-24T06:40:06Z</dcterms:created>
  <dcterms:modified xsi:type="dcterms:W3CDTF">2025-01-30T00:31:32Z</dcterms:modified>
  <cp:category/>
</cp:coreProperties>
</file>